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tabRatio="875" activeTab="8"/>
  </bookViews>
  <sheets>
    <sheet name="About" sheetId="12" r:id="rId1"/>
    <sheet name="Province Selector" sheetId="14" r:id="rId2"/>
    <sheet name="Transmission Length" sheetId="1" r:id="rId3"/>
    <sheet name="Capacity by Linetype" sheetId="8" r:id="rId4"/>
    <sheet name="Past Generation" sheetId="11" r:id="rId5"/>
    <sheet name="Calibration BAU Capacity" sheetId="15" r:id="rId6"/>
    <sheet name="Calibration BAU Generation" sheetId="16" r:id="rId7"/>
    <sheet name="Calculation" sheetId="6" r:id="rId8"/>
    <sheet name="BTC" sheetId="7" r:id="rId9"/>
  </sheets>
  <definedNames>
    <definedName name="_xlnm._FilterDatabase" localSheetId="2" hidden="1">'Transmission Length'!$A$2:$AI$266</definedName>
    <definedName name="_xlnm._FilterDatabase" localSheetId="3" hidden="1">'Capacity by Linetype'!$O$1:$AB$14</definedName>
    <definedName name="_xlnm._FilterDatabase" localSheetId="4" hidden="1">'Past Generation'!$A$1:$D$856</definedName>
    <definedName name="_xlnm._FilterDatabase" localSheetId="7" hidden="1">Calculation!$AD$1:$AH$16</definedName>
    <definedName name="billion_kw_to_MW">#REF!</definedName>
    <definedName name="gigwatt_to_megawat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ercent_rural">#REF!</definedName>
    <definedName name="Percent_Urba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<sst xmlns="http://schemas.openxmlformats.org/spreadsheetml/2006/main" count="2580" uniqueCount="405">
  <si>
    <t>BTC BAU Transmission Capacity</t>
  </si>
  <si>
    <t>Sources:</t>
  </si>
  <si>
    <t>Capacity by Linetype</t>
  </si>
  <si>
    <t>China Electricity Council</t>
  </si>
  <si>
    <t>中国电力工业统计资料汇编</t>
  </si>
  <si>
    <t>Compilation of China Power Sector Statistics</t>
  </si>
  <si>
    <t>2015-2021</t>
  </si>
  <si>
    <t>Chapter 4 Table 4-11</t>
  </si>
  <si>
    <t>Provincial Transmission Line Length by Voltage Level</t>
  </si>
  <si>
    <t>Chapter 3 Table 3-11,3-12</t>
  </si>
  <si>
    <t>Historic Generation and Capacity by Province</t>
  </si>
  <si>
    <t>2005-2021</t>
  </si>
  <si>
    <t>Chapter 2 Power Generation</t>
  </si>
  <si>
    <t>Notes:</t>
  </si>
  <si>
    <t>We calculated the capacity of each linetype and the tallied the transmission capacity using the length of transmission line for each province.</t>
  </si>
  <si>
    <t>Using data from 2015-2021, we found strong correlation between the generation capacity and the transmssion capacity.</t>
  </si>
  <si>
    <t>For future BTC, the value is calibrated using the BAU generation capacity result obtained from the provincial EPS model</t>
  </si>
  <si>
    <t>Region Selector</t>
  </si>
  <si>
    <t>This excel file includes data required for all Chinese provinces (excluding Taiwan, Hong Kong, Macau,</t>
  </si>
  <si>
    <t xml:space="preserve">and sometimes Tibet). You can use the selector below to choose which province/region you would </t>
  </si>
  <si>
    <t>like to calculate for:</t>
  </si>
  <si>
    <t>Province Selector</t>
  </si>
  <si>
    <t>上海市 Shanghai</t>
  </si>
  <si>
    <t xml:space="preserve">Note: </t>
  </si>
  <si>
    <t xml:space="preserve">You will still need to add the calibration data for the corresponding province to work properly. </t>
  </si>
  <si>
    <t>This Provincie Selector only helps with changing the existinng capacity</t>
  </si>
  <si>
    <t>Code</t>
  </si>
  <si>
    <t>地区名称</t>
  </si>
  <si>
    <t>地区全称</t>
  </si>
  <si>
    <t>地区简称</t>
  </si>
  <si>
    <t>Name</t>
  </si>
  <si>
    <t>缩写</t>
  </si>
  <si>
    <t>00</t>
  </si>
  <si>
    <t>全国 National</t>
  </si>
  <si>
    <t>全国</t>
  </si>
  <si>
    <t>National</t>
  </si>
  <si>
    <t>CN</t>
  </si>
  <si>
    <t>北京市 Beijing</t>
  </si>
  <si>
    <t>北京市</t>
  </si>
  <si>
    <t>北京</t>
  </si>
  <si>
    <t>Beijing</t>
  </si>
  <si>
    <t>BJ</t>
  </si>
  <si>
    <t>天津市 Tianjin</t>
  </si>
  <si>
    <t>天津市</t>
  </si>
  <si>
    <t>天津</t>
  </si>
  <si>
    <t>Tianjin</t>
  </si>
  <si>
    <t>TJ</t>
  </si>
  <si>
    <t>河北省 Hebei</t>
  </si>
  <si>
    <t>河北省</t>
  </si>
  <si>
    <t>河北</t>
  </si>
  <si>
    <t>Hebei</t>
  </si>
  <si>
    <t>HE</t>
  </si>
  <si>
    <t>山西省 Shanxi</t>
  </si>
  <si>
    <t>山西省</t>
  </si>
  <si>
    <t>山西</t>
  </si>
  <si>
    <t>Shanxi</t>
  </si>
  <si>
    <t>SX</t>
  </si>
  <si>
    <t>内蒙古自治区 Inner Mongolia</t>
  </si>
  <si>
    <t>内蒙古自治区</t>
  </si>
  <si>
    <t>内蒙古</t>
  </si>
  <si>
    <t>Inner Mongolia</t>
  </si>
  <si>
    <t>NM</t>
  </si>
  <si>
    <t>辽宁省 Liaoning</t>
  </si>
  <si>
    <t>辽宁省</t>
  </si>
  <si>
    <t>辽宁</t>
  </si>
  <si>
    <t>Liaoning</t>
  </si>
  <si>
    <t>LN</t>
  </si>
  <si>
    <t>吉林省 Jilin</t>
  </si>
  <si>
    <t>吉林省</t>
  </si>
  <si>
    <t>吉林</t>
  </si>
  <si>
    <t>Jilin</t>
  </si>
  <si>
    <t>JL</t>
  </si>
  <si>
    <t>黑龙江省 Heilongjiang</t>
  </si>
  <si>
    <t>黑龙江省</t>
  </si>
  <si>
    <t>黑龙江</t>
  </si>
  <si>
    <t>Heilongjiang</t>
  </si>
  <si>
    <t>HL</t>
  </si>
  <si>
    <t>上海市</t>
  </si>
  <si>
    <t>上海</t>
  </si>
  <si>
    <t>Shanghai</t>
  </si>
  <si>
    <t>SH</t>
  </si>
  <si>
    <t>江苏省 Jiangsu</t>
  </si>
  <si>
    <t>江苏省</t>
  </si>
  <si>
    <t>江苏</t>
  </si>
  <si>
    <t>Jiangsu</t>
  </si>
  <si>
    <t>JS</t>
  </si>
  <si>
    <t>浙江省 Zhejiang</t>
  </si>
  <si>
    <t>浙江省</t>
  </si>
  <si>
    <t>浙江</t>
  </si>
  <si>
    <t>Zhejiang</t>
  </si>
  <si>
    <t>ZJ</t>
  </si>
  <si>
    <t>安徽省 Anhui</t>
  </si>
  <si>
    <t>安徽省</t>
  </si>
  <si>
    <t>安徽</t>
  </si>
  <si>
    <t>Anhui</t>
  </si>
  <si>
    <t>AH</t>
  </si>
  <si>
    <t>福建省 Fujian</t>
  </si>
  <si>
    <t>福建省</t>
  </si>
  <si>
    <t>福建</t>
  </si>
  <si>
    <t>Fujian</t>
  </si>
  <si>
    <t>FJ</t>
  </si>
  <si>
    <t>江西省 Jiangxi</t>
  </si>
  <si>
    <t>江西省</t>
  </si>
  <si>
    <t>江西</t>
  </si>
  <si>
    <t>Jiangxi</t>
  </si>
  <si>
    <t>JX</t>
  </si>
  <si>
    <t>山东省 Shandong</t>
  </si>
  <si>
    <t>山东省</t>
  </si>
  <si>
    <t>山东</t>
  </si>
  <si>
    <t>Shandong</t>
  </si>
  <si>
    <t>SD</t>
  </si>
  <si>
    <t>河南省 Henan</t>
  </si>
  <si>
    <t>河南省</t>
  </si>
  <si>
    <t>河南</t>
  </si>
  <si>
    <t>Henan</t>
  </si>
  <si>
    <t>HA</t>
  </si>
  <si>
    <t>湖北省 Hubei</t>
  </si>
  <si>
    <t>湖北省</t>
  </si>
  <si>
    <t>湖北</t>
  </si>
  <si>
    <t>Hubei</t>
  </si>
  <si>
    <t>HB</t>
  </si>
  <si>
    <t>湖南省 Hunan</t>
  </si>
  <si>
    <t>湖南省</t>
  </si>
  <si>
    <t>湖南</t>
  </si>
  <si>
    <t>Hunan</t>
  </si>
  <si>
    <t>HN</t>
  </si>
  <si>
    <t>广东省 Guangdong</t>
  </si>
  <si>
    <t>广东省</t>
  </si>
  <si>
    <t>广东</t>
  </si>
  <si>
    <t>Guangdong</t>
  </si>
  <si>
    <t>GD</t>
  </si>
  <si>
    <t>广西壮族自治区 Guangxi</t>
  </si>
  <si>
    <t>广西壮族自治区</t>
  </si>
  <si>
    <t>广西</t>
  </si>
  <si>
    <t>Guangxi</t>
  </si>
  <si>
    <t>GX</t>
  </si>
  <si>
    <t>海南省 Hainan</t>
  </si>
  <si>
    <t>海南省</t>
  </si>
  <si>
    <t>海南</t>
  </si>
  <si>
    <t>Hainan</t>
  </si>
  <si>
    <t>HI</t>
  </si>
  <si>
    <t>重庆市 Chongqing</t>
  </si>
  <si>
    <t>重庆市</t>
  </si>
  <si>
    <t>重庆</t>
  </si>
  <si>
    <t>Chongqing</t>
  </si>
  <si>
    <t>CQ</t>
  </si>
  <si>
    <t>四川省 Sichuan</t>
  </si>
  <si>
    <t>四川省</t>
  </si>
  <si>
    <t>四川</t>
  </si>
  <si>
    <t>Sichuan</t>
  </si>
  <si>
    <t>SC</t>
  </si>
  <si>
    <t>贵州省 Guizhou</t>
  </si>
  <si>
    <t>贵州省</t>
  </si>
  <si>
    <t>贵州</t>
  </si>
  <si>
    <t>Guizhou</t>
  </si>
  <si>
    <t>GZ</t>
  </si>
  <si>
    <t>云南省 Yunnan</t>
  </si>
  <si>
    <t>云南省</t>
  </si>
  <si>
    <t>云南</t>
  </si>
  <si>
    <t>Yunnan</t>
  </si>
  <si>
    <t>YN</t>
  </si>
  <si>
    <t>西藏自治区 Tibet</t>
  </si>
  <si>
    <t>西藏自治区</t>
  </si>
  <si>
    <t>西藏</t>
  </si>
  <si>
    <t>Tibet</t>
  </si>
  <si>
    <t>XZ</t>
  </si>
  <si>
    <t>陕西省 Shaanxi</t>
  </si>
  <si>
    <t>陕西省</t>
  </si>
  <si>
    <t>陕西</t>
  </si>
  <si>
    <t>Shaanxi</t>
  </si>
  <si>
    <t>SN</t>
  </si>
  <si>
    <t>甘肃省 Gansu</t>
  </si>
  <si>
    <t>甘肃省</t>
  </si>
  <si>
    <t>甘肃</t>
  </si>
  <si>
    <t>Gansu</t>
  </si>
  <si>
    <t>GS</t>
  </si>
  <si>
    <t>青海省 Qinghai</t>
  </si>
  <si>
    <t>青海省</t>
  </si>
  <si>
    <t>青海</t>
  </si>
  <si>
    <t>Qinghai</t>
  </si>
  <si>
    <t>QH</t>
  </si>
  <si>
    <t>宁夏回族自治区 Ningxia</t>
  </si>
  <si>
    <t>宁夏回族自治区</t>
  </si>
  <si>
    <t>宁夏</t>
  </si>
  <si>
    <t>Ningxia</t>
  </si>
  <si>
    <t>NX</t>
  </si>
  <si>
    <t>新疆维吾尔自治区 Xijiang</t>
  </si>
  <si>
    <t>新疆维吾尔自治区</t>
  </si>
  <si>
    <t>新疆</t>
  </si>
  <si>
    <t>Xijiang</t>
  </si>
  <si>
    <t>XJ</t>
  </si>
  <si>
    <t>地区</t>
  </si>
  <si>
    <t>年份</t>
  </si>
  <si>
    <t>分地区35千伏及以上输电线路杆路长度</t>
  </si>
  <si>
    <t>35千伏及以上输电线路回路长度</t>
  </si>
  <si>
    <r>
      <rPr>
        <sz val="11"/>
        <rFont val="等线"/>
        <charset val="134"/>
        <scheme val="minor"/>
      </rPr>
      <t>电缆</t>
    </r>
  </si>
  <si>
    <r>
      <rPr>
        <sz val="11"/>
        <rFont val="等线"/>
        <charset val="134"/>
        <scheme val="minor"/>
      </rPr>
      <t>总计</t>
    </r>
  </si>
  <si>
    <r>
      <rPr>
        <sz val="11"/>
        <rFont val="等线"/>
        <charset val="134"/>
        <scheme val="minor"/>
      </rPr>
      <t>一、直流 工程</t>
    </r>
  </si>
  <si>
    <r>
      <rPr>
        <sz val="11"/>
        <rFont val="等线"/>
        <charset val="134"/>
        <scheme val="minor"/>
      </rPr>
      <t>±1000千伏</t>
    </r>
  </si>
  <si>
    <r>
      <rPr>
        <sz val="11"/>
        <rFont val="等线"/>
        <charset val="134"/>
        <scheme val="minor"/>
      </rPr>
      <t>±800千伏</t>
    </r>
  </si>
  <si>
    <r>
      <rPr>
        <sz val="11"/>
        <rFont val="等线"/>
        <charset val="134"/>
        <scheme val="minor"/>
      </rPr>
      <t>±660千伏</t>
    </r>
  </si>
  <si>
    <r>
      <rPr>
        <sz val="11"/>
        <rFont val="等线"/>
        <charset val="134"/>
        <scheme val="minor"/>
      </rPr>
      <t>±500千伏</t>
    </r>
  </si>
  <si>
    <r>
      <rPr>
        <sz val="11"/>
        <rFont val="等线"/>
        <charset val="134"/>
        <scheme val="minor"/>
      </rPr>
      <t>±400千伏</t>
    </r>
  </si>
  <si>
    <r>
      <rPr>
        <sz val="11"/>
        <rFont val="等线"/>
        <charset val="134"/>
        <scheme val="minor"/>
      </rPr>
      <t>土 400千伏 以下</t>
    </r>
  </si>
  <si>
    <r>
      <rPr>
        <sz val="11"/>
        <rFont val="等线"/>
        <charset val="134"/>
        <scheme val="minor"/>
      </rPr>
      <t>二、交 流工程</t>
    </r>
  </si>
  <si>
    <r>
      <rPr>
        <sz val="11"/>
        <rFont val="等线"/>
        <charset val="134"/>
        <scheme val="minor"/>
      </rPr>
      <t>1000千伏</t>
    </r>
  </si>
  <si>
    <r>
      <rPr>
        <sz val="11"/>
        <rFont val="等线"/>
        <charset val="134"/>
        <scheme val="minor"/>
      </rPr>
      <t>750千伏</t>
    </r>
  </si>
  <si>
    <r>
      <rPr>
        <sz val="11"/>
        <rFont val="等线"/>
        <charset val="134"/>
        <scheme val="minor"/>
      </rPr>
      <t>500千伏</t>
    </r>
  </si>
  <si>
    <r>
      <rPr>
        <sz val="11"/>
        <rFont val="等线"/>
        <charset val="134"/>
        <scheme val="minor"/>
      </rPr>
      <t>330千伏</t>
    </r>
  </si>
  <si>
    <r>
      <rPr>
        <sz val="11"/>
        <rFont val="等线"/>
        <charset val="134"/>
        <scheme val="minor"/>
      </rPr>
      <t>220千伏</t>
    </r>
  </si>
  <si>
    <r>
      <rPr>
        <sz val="11"/>
        <rFont val="等线"/>
        <charset val="134"/>
        <scheme val="minor"/>
      </rPr>
      <t>110千伏 (含66千伏）</t>
    </r>
  </si>
  <si>
    <r>
      <rPr>
        <sz val="11"/>
        <rFont val="等线"/>
        <charset val="134"/>
        <scheme val="minor"/>
      </rPr>
      <t>35千伏</t>
    </r>
  </si>
  <si>
    <r>
      <rPr>
        <sz val="11"/>
        <rFont val="等线"/>
        <charset val="134"/>
        <scheme val="minor"/>
      </rPr>
      <t>±1100千伏</t>
    </r>
  </si>
  <si>
    <r>
      <rPr>
        <sz val="11"/>
        <rFont val="等线"/>
        <charset val="134"/>
        <scheme val="minor"/>
      </rPr>
      <t>土 500千伏</t>
    </r>
  </si>
  <si>
    <r>
      <rPr>
        <sz val="11"/>
        <rFont val="等线"/>
        <charset val="134"/>
        <scheme val="minor"/>
      </rPr>
      <t>±400千伏 以下</t>
    </r>
  </si>
  <si>
    <r>
      <rPr>
        <sz val="11"/>
        <rFont val="等线"/>
        <charset val="134"/>
        <scheme val="minor"/>
      </rPr>
      <t>二、交流工 程</t>
    </r>
  </si>
  <si>
    <t>跨区</t>
  </si>
  <si>
    <t>，</t>
  </si>
  <si>
    <r>
      <rPr>
        <sz val="9"/>
        <rFont val="Impact"/>
        <charset val="134"/>
      </rPr>
      <t>j</t>
    </r>
  </si>
  <si>
    <t>Index</t>
  </si>
  <si>
    <t>Item</t>
  </si>
  <si>
    <t>Year</t>
  </si>
  <si>
    <r>
      <rPr>
        <sz val="8"/>
        <rFont val="SimSun"/>
        <charset val="134"/>
      </rPr>
      <t>建设规模</t>
    </r>
  </si>
  <si>
    <r>
      <rPr>
        <sz val="8"/>
        <rFont val="SimSun"/>
        <charset val="134"/>
      </rPr>
      <t>本年施工规模</t>
    </r>
  </si>
  <si>
    <r>
      <rPr>
        <sz val="8"/>
        <rFont val="SimSun"/>
        <charset val="134"/>
      </rPr>
      <t>本年新开工规模</t>
    </r>
  </si>
  <si>
    <r>
      <rPr>
        <sz val="8"/>
        <rFont val="SimSun"/>
        <charset val="134"/>
      </rPr>
      <t>累计新增能力</t>
    </r>
  </si>
  <si>
    <r>
      <rPr>
        <sz val="8"/>
        <rFont val="SimSun"/>
        <charset val="134"/>
      </rPr>
      <t>本年新增能力</t>
    </r>
  </si>
  <si>
    <t>电流</t>
  </si>
  <si>
    <t>电压</t>
  </si>
  <si>
    <t>容量长度比</t>
  </si>
  <si>
    <r>
      <rPr>
        <sz val="11"/>
        <rFont val="等线"/>
        <charset val="134"/>
        <scheme val="minor"/>
      </rPr>
      <t>建设规模</t>
    </r>
  </si>
  <si>
    <r>
      <rPr>
        <sz val="11"/>
        <rFont val="等线"/>
        <charset val="134"/>
        <scheme val="minor"/>
      </rPr>
      <t>本年施工规模</t>
    </r>
  </si>
  <si>
    <r>
      <rPr>
        <sz val="11"/>
        <rFont val="等线"/>
        <charset val="134"/>
        <scheme val="minor"/>
      </rPr>
      <t>本年新开工规模</t>
    </r>
  </si>
  <si>
    <r>
      <rPr>
        <sz val="11"/>
        <rFont val="等线"/>
        <charset val="134"/>
        <scheme val="minor"/>
      </rPr>
      <t>累计新增能力</t>
    </r>
  </si>
  <si>
    <r>
      <rPr>
        <sz val="11"/>
        <rFont val="等线"/>
        <charset val="134"/>
        <scheme val="minor"/>
      </rPr>
      <t>本年新增能力</t>
    </r>
  </si>
  <si>
    <r>
      <rPr>
        <sz val="8"/>
        <rFont val="SimSun"/>
        <charset val="134"/>
      </rPr>
      <t>容量</t>
    </r>
  </si>
  <si>
    <r>
      <rPr>
        <sz val="8"/>
        <rFont val="SimSun"/>
        <charset val="134"/>
      </rPr>
      <t>长度</t>
    </r>
  </si>
  <si>
    <r>
      <rPr>
        <sz val="11"/>
        <rFont val="等线"/>
        <charset val="134"/>
        <scheme val="minor"/>
      </rPr>
      <t>容量</t>
    </r>
  </si>
  <si>
    <r>
      <rPr>
        <sz val="11"/>
        <rFont val="等线"/>
        <charset val="134"/>
        <scheme val="minor"/>
      </rPr>
      <t>长度</t>
    </r>
  </si>
  <si>
    <r>
      <rPr>
        <sz val="8"/>
        <rFont val="SimSun"/>
        <charset val="134"/>
      </rPr>
      <t>全国</t>
    </r>
  </si>
  <si>
    <t>±400千伏</t>
  </si>
  <si>
    <t>直流</t>
  </si>
  <si>
    <r>
      <rPr>
        <sz val="8"/>
        <rFont val="SimSun"/>
        <charset val="134"/>
      </rPr>
      <t>1、直流工程</t>
    </r>
  </si>
  <si>
    <t>±500千伏</t>
  </si>
  <si>
    <r>
      <rPr>
        <sz val="8"/>
        <rFont val="SimSun"/>
        <charset val="134"/>
      </rPr>
      <t>±1100千伏</t>
    </r>
  </si>
  <si>
    <t>±800千伏</t>
  </si>
  <si>
    <r>
      <rPr>
        <sz val="8"/>
        <rFont val="SimSun"/>
        <charset val="134"/>
      </rPr>
      <t>±800千伏</t>
    </r>
  </si>
  <si>
    <t>±1100千伏</t>
  </si>
  <si>
    <r>
      <rPr>
        <sz val="8"/>
        <rFont val="SimSun"/>
        <charset val="134"/>
      </rPr>
      <t>±660千伏</t>
    </r>
  </si>
  <si>
    <t>110千伏（含66千伏）</t>
  </si>
  <si>
    <t>交流</t>
  </si>
  <si>
    <r>
      <rPr>
        <sz val="8"/>
        <rFont val="SimSun"/>
        <charset val="134"/>
      </rPr>
      <t>±500千伏</t>
    </r>
  </si>
  <si>
    <t>220千伏</t>
  </si>
  <si>
    <r>
      <rPr>
        <sz val="8"/>
        <rFont val="SimSun"/>
        <charset val="134"/>
      </rPr>
      <t>±400千伏</t>
    </r>
  </si>
  <si>
    <t>330千伏</t>
  </si>
  <si>
    <r>
      <rPr>
        <sz val="8"/>
        <rFont val="SimSun"/>
        <charset val="134"/>
      </rPr>
      <t>2、交流工程</t>
    </r>
    <r>
      <rPr>
        <sz val="8"/>
        <rFont val="SimSun"/>
        <charset val="134"/>
      </rPr>
      <t>（110</t>
    </r>
    <r>
      <rPr>
        <sz val="8"/>
        <rFont val="SimSun"/>
        <charset val="134"/>
      </rPr>
      <t>千伏及以上）</t>
    </r>
  </si>
  <si>
    <t>500千伏</t>
  </si>
  <si>
    <r>
      <rPr>
        <sz val="8"/>
        <rFont val="SimSun"/>
        <charset val="134"/>
      </rPr>
      <t>1000千伏</t>
    </r>
  </si>
  <si>
    <r>
      <rPr>
        <sz val="8"/>
        <rFont val="SimSun"/>
        <charset val="134"/>
      </rPr>
      <t>750千伏</t>
    </r>
  </si>
  <si>
    <t>1000千伏</t>
  </si>
  <si>
    <r>
      <rPr>
        <sz val="8"/>
        <rFont val="SimSun"/>
        <charset val="134"/>
      </rPr>
      <t>500千伏</t>
    </r>
  </si>
  <si>
    <t>35千伏</t>
  </si>
  <si>
    <r>
      <rPr>
        <sz val="8"/>
        <rFont val="SimSun"/>
        <charset val="134"/>
      </rPr>
      <t>330千伏</t>
    </r>
  </si>
  <si>
    <r>
      <rPr>
        <sz val="8"/>
        <rFont val="SimSun"/>
        <charset val="134"/>
      </rPr>
      <t>220千伏</t>
    </r>
  </si>
  <si>
    <r>
      <rPr>
        <sz val="8"/>
        <rFont val="SimSun"/>
        <charset val="134"/>
      </rPr>
      <t>110千伏（含66千伏）</t>
    </r>
  </si>
  <si>
    <t>指标</t>
  </si>
  <si>
    <t>值</t>
  </si>
  <si>
    <t>总发电量(亿千瓦小时)</t>
  </si>
  <si>
    <t>总发电装机容量(万千瓦)</t>
  </si>
  <si>
    <t>Time (Year)</t>
  </si>
  <si>
    <t>Electricity Generation Capacity[hard coal es,preexisting retiring] : MostRecentRun</t>
  </si>
  <si>
    <t>Electricity Generation Capacity[hard coal es,preexisting nonretiring] : MostRecentRun</t>
  </si>
  <si>
    <t>Electricity Generation Capacity[hard coal es,newly built] : MostRecentRun</t>
  </si>
  <si>
    <t>Electricity Generation Capacity[natural gas nonpeaker es,preexisting retiring] : MostRecentRun</t>
  </si>
  <si>
    <t>Electricity Generation Capacity[natural gas nonpeaker es,preexisting nonretiring] : MostRecentRun</t>
  </si>
  <si>
    <t>Electricity Generation Capacity[natural gas nonpeaker es,newly built] : MostRecentRun</t>
  </si>
  <si>
    <t>Electricity Generation Capacity[nuclear es,preexisting retiring] : MostRecentRun</t>
  </si>
  <si>
    <t>Electricity Generation Capacity[nuclear es,preexisting nonretiring] : MostRecentRun</t>
  </si>
  <si>
    <t>Electricity Generation Capacity[nuclear es,newly built] : MostRecentRun</t>
  </si>
  <si>
    <t>Electricity Generation Capacity[hydro es,preexisting retiring] : MostRecentRun</t>
  </si>
  <si>
    <t>Electricity Generation Capacity[hydro es,preexisting nonretiring] : MostRecentRun</t>
  </si>
  <si>
    <t>Electricity Generation Capacity[hydro es,newly built] : MostRecentRun</t>
  </si>
  <si>
    <t>Electricity Generation Capacity[onshore wind es,preexisting retiring] : MostRecentRun</t>
  </si>
  <si>
    <t>Electricity Generation Capacity[onshore wind es,preexisting nonretiring] : MostRecentRun</t>
  </si>
  <si>
    <t>Electricity Generation Capacity[onshore wind es,newly built] : MostRecentRun</t>
  </si>
  <si>
    <t>Electricity Generation Capacity[solar PV es,preexisting retiring] : MostRecentRun</t>
  </si>
  <si>
    <t>Electricity Generation Capacity[solar PV es,preexisting nonretiring] : MostRecentRun</t>
  </si>
  <si>
    <t>Electricity Generation Capacity[solar PV es,newly built] : MostRecentRun</t>
  </si>
  <si>
    <t>Electricity Generation Capacity[solar thermal es,preexisting retiring] : MostRecentRun</t>
  </si>
  <si>
    <t>Electricity Generation Capacity[solar thermal es,preexisting nonretiring] : MostRecentRun</t>
  </si>
  <si>
    <t>Electricity Generation Capacity[solar thermal es,newly built] : MostRecentRun</t>
  </si>
  <si>
    <t>Electricity Generation Capacity[biomass es,preexisting retiring] : MostRecentRun</t>
  </si>
  <si>
    <t>Electricity Generation Capacity[biomass es,preexisting nonretiring] : MostRecentRun</t>
  </si>
  <si>
    <t>Electricity Generation Capacity[biomass es,newly built] : MostRecentRun</t>
  </si>
  <si>
    <t>Electricity Generation Capacity[geothermal es,preexisting retiring] : MostRecentRun</t>
  </si>
  <si>
    <t>Electricity Generation Capacity[geothermal es,preexisting nonretiring] : MostRecentRun</t>
  </si>
  <si>
    <t>Electricity Generation Capacity[geothermal es,newly built] : MostRecentRun</t>
  </si>
  <si>
    <t>Electricity Generation Capacity[petroleum es,preexisting retiring] : MostRecentRun</t>
  </si>
  <si>
    <t>Electricity Generation Capacity[petroleum es,preexisting nonretiring] : MostRecentRun</t>
  </si>
  <si>
    <t>Electricity Generation Capacity[petroleum es,newly built] : MostRecentRun</t>
  </si>
  <si>
    <t>Electricity Generation Capacity[natural gas peaker es,preexisting retiring] : MostRecentRun</t>
  </si>
  <si>
    <t>Electricity Generation Capacity[natural gas peaker es,preexisting nonretiring] : MostRecentRun</t>
  </si>
  <si>
    <t>Electricity Generation Capacity[natural gas peaker es,newly built] : MostRecentRun</t>
  </si>
  <si>
    <t>Electricity Generation Capacity[lignite es,preexisting retiring] : MostRecentRun</t>
  </si>
  <si>
    <t>Electricity Generation Capacity[lignite es,preexisting nonretiring] : MostRecentRun</t>
  </si>
  <si>
    <t>Electricity Generation Capacity[lignite es,newly built] : MostRecentRun</t>
  </si>
  <si>
    <t>Electricity Generation Capacity[offshore wind es,preexisting retiring] : MostRecentRun</t>
  </si>
  <si>
    <t>Electricity Generation Capacity[offshore wind es,preexisting nonretiring] : MostRecentRun</t>
  </si>
  <si>
    <t>Electricity Generation Capacity[offshore wind es,newly built] : MostRecentRun</t>
  </si>
  <si>
    <t>Electricity Generation Capacity[crude oil es,preexisting retiring] : MostRecentRun</t>
  </si>
  <si>
    <t>Electricity Generation Capacity[crude oil es,preexisting nonretiring] : MostRecentRun</t>
  </si>
  <si>
    <t>Electricity Generation Capacity[crude oil es,newly built] : MostRecentRun</t>
  </si>
  <si>
    <t>Electricity Generation Capacity[heavy or residual fuel oil es,preexisting retiring] : MostRecentRun</t>
  </si>
  <si>
    <t>Electricity Generation Capacity[heavy or residual fuel oil es,preexisting nonretiring] : MostRecentRun</t>
  </si>
  <si>
    <t>Electricity Generation Capacity[heavy or residual fuel oil es,newly built] : MostRecentRun</t>
  </si>
  <si>
    <t>Electricity Generation Capacity[municipal solid waste es,preexisting retiring] : MostRecentRun</t>
  </si>
  <si>
    <t>Electricity Generation Capacity[municipal solid waste es,preexisting nonretiring] : MostRecentRun</t>
  </si>
  <si>
    <t>Electricity Generation Capacity[municipal solid waste es,newly built] : MostRecentRun</t>
  </si>
  <si>
    <t>Electricity Generation by Type[hard coal es,preexisting retiring] : MostRecentRun</t>
  </si>
  <si>
    <t>Electricity Generation by Type[hard coal es,preexisting nonretiring] : MostRecentRun</t>
  </si>
  <si>
    <t>Electricity Generation by Type[hard coal es,newly built] : MostRecentRun</t>
  </si>
  <si>
    <t>Electricity Generation by Type[natural gas nonpeaker es,preexisting retiring] : MostRecentRun</t>
  </si>
  <si>
    <t>Electricity Generation by Type[natural gas nonpeaker es,preexisting nonretiring] : MostRecentRun</t>
  </si>
  <si>
    <t>Electricity Generation by Type[natural gas nonpeaker es,newly built] : MostRecentRun</t>
  </si>
  <si>
    <t>Electricity Generation by Type[nuclear es,preexisting retiring] : MostRecentRun</t>
  </si>
  <si>
    <t>Electricity Generation by Type[nuclear es,preexisting nonretiring] : MostRecentRun</t>
  </si>
  <si>
    <t>Electricity Generation by Type[nuclear es,newly built] : MostRecentRun</t>
  </si>
  <si>
    <t>Electricity Generation by Type[hydro es,preexisting retiring] : MostRecentRun</t>
  </si>
  <si>
    <t>Electricity Generation by Type[hydro es,preexisting nonretiring] : MostRecentRun</t>
  </si>
  <si>
    <t>Electricity Generation by Type[hydro es,newly built] : MostRecentRun</t>
  </si>
  <si>
    <t>Electricity Generation by Type[onshore wind es,preexisting retiring] : MostRecentRun</t>
  </si>
  <si>
    <t>Electricity Generation by Type[onshore wind es,preexisting nonretiring] : MostRecentRun</t>
  </si>
  <si>
    <t>Electricity Generation by Type[onshore wind es,newly built] : MostRecentRun</t>
  </si>
  <si>
    <t>Electricity Generation by Type[solar PV es,preexisting retiring] : MostRecentRun</t>
  </si>
  <si>
    <t>Electricity Generation by Type[solar PV es,preexisting nonretiring] : MostRecentRun</t>
  </si>
  <si>
    <t>Electricity Generation by Type[solar PV es,newly built] : MostRecentRun</t>
  </si>
  <si>
    <t>Electricity Generation by Type[solar thermal es,preexisting retiring] : MostRecentRun</t>
  </si>
  <si>
    <t>Electricity Generation by Type[solar thermal es,preexisting nonretiring] : MostRecentRun</t>
  </si>
  <si>
    <t>Electricity Generation by Type[solar thermal es,newly built] : MostRecentRun</t>
  </si>
  <si>
    <t>Electricity Generation by Type[biomass es,preexisting retiring] : MostRecentRun</t>
  </si>
  <si>
    <t>Electricity Generation by Type[biomass es,preexisting nonretiring] : MostRecentRun</t>
  </si>
  <si>
    <t>Electricity Generation by Type[biomass es,newly built] : MostRecentRun</t>
  </si>
  <si>
    <t>Electricity Generation by Type[geothermal es,preexisting retiring] : MostRecentRun</t>
  </si>
  <si>
    <t>Electricity Generation by Type[geothermal es,preexisting nonretiring] : MostRecentRun</t>
  </si>
  <si>
    <t>Electricity Generation by Type[geothermal es,newly built] : MostRecentRun</t>
  </si>
  <si>
    <t>Electricity Generation by Type[petroleum es,preexisting retiring] : MostRecentRun</t>
  </si>
  <si>
    <t>Electricity Generation by Type[petroleum es,preexisting nonretiring] : MostRecentRun</t>
  </si>
  <si>
    <t>Electricity Generation by Type[petroleum es,newly built] : MostRecentRun</t>
  </si>
  <si>
    <t>Electricity Generation by Type[natural gas peaker es,preexisting retiring] : MostRecentRun</t>
  </si>
  <si>
    <t>Electricity Generation by Type[natural gas peaker es,preexisting nonretiring] : MostRecentRun</t>
  </si>
  <si>
    <t>Electricity Generation by Type[natural gas peaker es,newly built] : MostRecentRun</t>
  </si>
  <si>
    <t>Electricity Generation by Type[lignite es,preexisting retiring] : MostRecentRun</t>
  </si>
  <si>
    <t>Electricity Generation by Type[lignite es,preexisting nonretiring] : MostRecentRun</t>
  </si>
  <si>
    <t>Electricity Generation by Type[lignite es,newly built] : MostRecentRun</t>
  </si>
  <si>
    <t>Electricity Generation by Type[offshore wind es,preexisting retiring] : MostRecentRun</t>
  </si>
  <si>
    <t>Electricity Generation by Type[offshore wind es,preexisting nonretiring] : MostRecentRun</t>
  </si>
  <si>
    <t>Electricity Generation by Type[offshore wind es,newly built] : MostRecentRun</t>
  </si>
  <si>
    <t>Electricity Generation by Type[crude oil es,preexisting retiring] : MostRecentRun</t>
  </si>
  <si>
    <t>Electricity Generation by Type[crude oil es,preexisting nonretiring] : MostRecentRun</t>
  </si>
  <si>
    <t>Electricity Generation by Type[crude oil es,newly built] : MostRecentRun</t>
  </si>
  <si>
    <t>Electricity Generation by Type[heavy or residual fuel oil es,preexisting retiring] : MostRecentRun</t>
  </si>
  <si>
    <t>Electricity Generation by Type[heavy or residual fuel oil es,preexisting nonretiring] : MostRecentRun</t>
  </si>
  <si>
    <t>Electricity Generation by Type[heavy or residual fuel oil es,newly built] : MostRecentRun</t>
  </si>
  <si>
    <t>Electricity Generation by Type[municipal solid waste es,preexisting retiring] : MostRecentRun</t>
  </si>
  <si>
    <t>Electricity Generation by Type[municipal solid waste es,preexisting nonretiring] : MostRecentRun</t>
  </si>
  <si>
    <t>Electricity Generation by Type[municipal solid waste es,newly built] : MostRecentRun</t>
  </si>
  <si>
    <t>电缆</t>
  </si>
  <si>
    <t>miles</t>
  </si>
  <si>
    <t>KV</t>
  </si>
  <si>
    <t>MW Floor</t>
  </si>
  <si>
    <t>MW Ceiling</t>
  </si>
  <si>
    <t>MW Average</t>
  </si>
  <si>
    <t>A Floor (factor = 0.8)</t>
  </si>
  <si>
    <t>A Ceiling (factor = 0.9</t>
  </si>
  <si>
    <t>A Average</t>
  </si>
  <si>
    <t>直流项目名称</t>
  </si>
  <si>
    <t>额定电压</t>
  </si>
  <si>
    <t>传输功率</t>
  </si>
  <si>
    <t>额定电流</t>
  </si>
  <si>
    <t>传输距离</t>
  </si>
  <si>
    <t>400-600</t>
  </si>
  <si>
    <t>舟山直流</t>
  </si>
  <si>
    <t>600-1200</t>
  </si>
  <si>
    <t>灵宝直流</t>
  </si>
  <si>
    <t>宝鸡-德阳</t>
  </si>
  <si>
    <t>葛沪直流</t>
  </si>
  <si>
    <t>宁东-山东</t>
  </si>
  <si>
    <t>呼盟-辽宁</t>
  </si>
  <si>
    <t>万千伏安/万千瓦</t>
  </si>
  <si>
    <t>MW*miles</t>
  </si>
  <si>
    <t>葛洲坝-上海</t>
  </si>
  <si>
    <t>三常直流</t>
  </si>
  <si>
    <t>银东直流</t>
  </si>
  <si>
    <t>锦屏-苏南</t>
  </si>
  <si>
    <t>云南-广东</t>
  </si>
  <si>
    <t>向家坝-上海</t>
  </si>
  <si>
    <t>滇西北-广东</t>
  </si>
  <si>
    <t>Transmission Capacity</t>
  </si>
  <si>
    <t>Power Generation</t>
  </si>
  <si>
    <t>Generation Capacity</t>
  </si>
  <si>
    <t>BAU Power Generation</t>
  </si>
  <si>
    <t>BAU Capacity</t>
  </si>
  <si>
    <t>Forecasted BTC1</t>
  </si>
  <si>
    <t>Forecasted BTC2</t>
  </si>
  <si>
    <t>BAU Transmission Capacity (MW*miles)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</si>
</sst>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  <numFmt numFmtId="178" formatCode="0.000_);[Red]\(0.000\)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name val="SimSun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indexed="12"/>
      <name val="宋体"/>
      <charset val="134"/>
    </font>
    <font>
      <sz val="9"/>
      <name val="Impact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Fill="1" applyBorder="1" applyAlignment="1">
      <alignment horizontal="right" vertical="center"/>
    </xf>
    <xf numFmtId="177" fontId="0" fillId="0" borderId="1" xfId="0" applyNumberFormat="1" applyFill="1" applyBorder="1">
      <alignment vertical="center"/>
    </xf>
    <xf numFmtId="177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3" xfId="0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Fill="1">
      <alignment vertical="center"/>
    </xf>
    <xf numFmtId="11" fontId="0" fillId="0" borderId="0" xfId="0" applyNumberFormat="1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indent="3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/>
    </xf>
    <xf numFmtId="178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2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3"/>
    </xf>
    <xf numFmtId="0" fontId="0" fillId="0" borderId="1" xfId="0" applyBorder="1" applyAlignment="1">
      <alignment horizontal="left" vertical="center" indent="4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50" applyFont="1" applyAlignment="1">
      <alignment horizontal="center"/>
    </xf>
    <xf numFmtId="0" fontId="3" fillId="0" borderId="0" xfId="0" applyFont="1">
      <alignment vertical="center"/>
    </xf>
    <xf numFmtId="0" fontId="0" fillId="0" borderId="0" xfId="50" applyAlignment="1">
      <alignment horizontal="center"/>
    </xf>
    <xf numFmtId="0" fontId="0" fillId="0" borderId="0" xfId="50" applyAlignment="1"/>
    <xf numFmtId="0" fontId="0" fillId="0" borderId="0" xfId="0" applyAlignment="1"/>
    <xf numFmtId="0" fontId="3" fillId="0" borderId="0" xfId="0" applyFont="1" applyAlignment="1"/>
    <xf numFmtId="0" fontId="3" fillId="4" borderId="0" xfId="0" applyFont="1" applyFill="1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49" applyFont="1" applyAlignment="1"/>
    <xf numFmtId="0" fontId="5" fillId="0" borderId="0" xfId="49" applyAlignment="1"/>
    <xf numFmtId="0" fontId="3" fillId="0" borderId="1" xfId="49" applyFont="1" applyBorder="1" applyAlignment="1">
      <alignment horizontal="center"/>
    </xf>
    <xf numFmtId="0" fontId="0" fillId="0" borderId="0" xfId="0" applyAlignment="1">
      <alignment vertical="top"/>
    </xf>
    <xf numFmtId="0" fontId="5" fillId="3" borderId="1" xfId="49" applyFill="1" applyBorder="1" applyAlignment="1">
      <alignment horizontal="center"/>
    </xf>
    <xf numFmtId="0" fontId="0" fillId="0" borderId="0" xfId="50" applyAlignment="1" quotePrefix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超链接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不同电压等级的线路容量长度比</a:t>
            </a:r>
            <a:endParaRPr lang="zh-CN" altLang="en-US"/>
          </a:p>
        </c:rich>
      </c:tx>
      <c:layout>
        <c:manualLayout>
          <c:xMode val="edge"/>
          <c:yMode val="edge"/>
          <c:x val="0.252777777777778"/>
          <c:y val="0.023148148148148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28864829396325"/>
          <c:y val="0.305393700787402"/>
          <c:w val="0.871224628171479"/>
          <c:h val="0.587206911636046"/>
        </c:manualLayout>
      </c:layout>
      <c:scatterChart>
        <c:scatterStyle val="marker"/>
        <c:varyColors val="0"/>
        <c:ser>
          <c:idx val="0"/>
          <c:order val="0"/>
          <c:tx>
            <c:strRef>
              <c:f>"直流"</c:f>
              <c:strCache>
                <c:ptCount val="1"/>
                <c:pt idx="0">
                  <c:v>直流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'Capacity by Linetype'!$Q$3:$Q$5</c:f>
              <c:numCache>
                <c:formatCode>General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800</c:v>
                </c:pt>
              </c:numCache>
            </c:numRef>
          </c:xVal>
          <c:yVal>
            <c:numRef>
              <c:f>'Capacity by Linetype'!$R$3:$R$5</c:f>
              <c:numCache>
                <c:formatCode>0.000_);[Red]\(0.000\)</c:formatCode>
                <c:ptCount val="3"/>
                <c:pt idx="0">
                  <c:v>0.580234771973623</c:v>
                </c:pt>
                <c:pt idx="1">
                  <c:v>0.861285436052802</c:v>
                </c:pt>
                <c:pt idx="2">
                  <c:v>1.06940160957717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"交流"</c:f>
              <c:strCache>
                <c:ptCount val="1"/>
                <c:pt idx="0">
                  <c:v>交流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6926290463692"/>
                  <c:y val="-0.197945829687956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'Capacity by Linetype'!$Q$7:$Q$12</c:f>
              <c:numCache>
                <c:formatCode>General</c:formatCode>
                <c:ptCount val="6"/>
                <c:pt idx="0">
                  <c:v>110</c:v>
                </c:pt>
                <c:pt idx="1">
                  <c:v>220</c:v>
                </c:pt>
                <c:pt idx="2">
                  <c:v>330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'Capacity by Linetype'!$R$7:$R$12</c:f>
              <c:numCache>
                <c:formatCode>0.000_);[Red]\(0.000\)</c:formatCode>
                <c:ptCount val="6"/>
                <c:pt idx="0">
                  <c:v>0.40852675145614</c:v>
                </c:pt>
                <c:pt idx="1">
                  <c:v>0.493484815446965</c:v>
                </c:pt>
                <c:pt idx="2">
                  <c:v>0.436405281595257</c:v>
                </c:pt>
                <c:pt idx="3">
                  <c:v>1.02905525403942</c:v>
                </c:pt>
                <c:pt idx="4">
                  <c:v>1.11605467703029</c:v>
                </c:pt>
                <c:pt idx="5">
                  <c:v>1.14434423015222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09599"/>
        <c:axId val="900196655"/>
      </c:scatterChart>
      <c:valAx>
        <c:axId val="103190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0196655"/>
        <c:crosses val="autoZero"/>
        <c:crossBetween val="midCat"/>
      </c:valAx>
      <c:valAx>
        <c:axId val="9001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190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6e93558-7935-49a1-b4db-2b1c36f43e8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交流工程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"电压-功率"</c:f>
              <c:strCache>
                <c:ptCount val="1"/>
                <c:pt idx="0">
                  <c:v>电压-功率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Calculation!$U$2:$U$8</c:f>
              <c:numCache>
                <c:formatCode>General</c:formatCode>
                <c:ptCount val="7"/>
                <c:pt idx="0">
                  <c:v>35</c:v>
                </c:pt>
                <c:pt idx="1">
                  <c:v>110</c:v>
                </c:pt>
                <c:pt idx="2">
                  <c:v>220</c:v>
                </c:pt>
                <c:pt idx="3">
                  <c:v>330</c:v>
                </c:pt>
                <c:pt idx="4">
                  <c:v>500</c:v>
                </c:pt>
                <c:pt idx="5">
                  <c:v>765</c:v>
                </c:pt>
                <c:pt idx="6">
                  <c:v>1100</c:v>
                </c:pt>
              </c:numCache>
            </c:numRef>
          </c:xVal>
          <c:yVal>
            <c:numRef>
              <c:f>Calculation!$X$2:$X$8</c:f>
              <c:numCache>
                <c:formatCode>0_ </c:formatCode>
                <c:ptCount val="7"/>
                <c:pt idx="0">
                  <c:v>8.41145833333333</c:v>
                </c:pt>
                <c:pt idx="1">
                  <c:v>28.9236111111111</c:v>
                </c:pt>
                <c:pt idx="2">
                  <c:v>289.236111111111</c:v>
                </c:pt>
                <c:pt idx="3">
                  <c:v>484.027777777778</c:v>
                </c:pt>
                <c:pt idx="4">
                  <c:v>1239.58333333333</c:v>
                </c:pt>
                <c:pt idx="5">
                  <c:v>2243.05555555556</c:v>
                </c:pt>
                <c:pt idx="6">
                  <c:v>4286.7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"电压-电流"</c:f>
              <c:strCache>
                <c:ptCount val="1"/>
                <c:pt idx="0">
                  <c:v>电压-电流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Calculation!$U$2:$U$8</c:f>
              <c:numCache>
                <c:formatCode>General</c:formatCode>
                <c:ptCount val="7"/>
                <c:pt idx="0">
                  <c:v>35</c:v>
                </c:pt>
                <c:pt idx="1">
                  <c:v>110</c:v>
                </c:pt>
                <c:pt idx="2">
                  <c:v>220</c:v>
                </c:pt>
                <c:pt idx="3">
                  <c:v>330</c:v>
                </c:pt>
                <c:pt idx="4">
                  <c:v>500</c:v>
                </c:pt>
                <c:pt idx="5">
                  <c:v>765</c:v>
                </c:pt>
                <c:pt idx="6">
                  <c:v>1100</c:v>
                </c:pt>
              </c:numCache>
            </c:numRef>
          </c:xVal>
          <c:yVal>
            <c:numRef>
              <c:f>Calculation!$AA$2:$AA$8</c:f>
              <c:numCache>
                <c:formatCode>0_ </c:formatCode>
                <c:ptCount val="7"/>
                <c:pt idx="0">
                  <c:v>163.243703948092</c:v>
                </c:pt>
                <c:pt idx="1">
                  <c:v>178.604754239858</c:v>
                </c:pt>
                <c:pt idx="2">
                  <c:v>893.023771199291</c:v>
                </c:pt>
                <c:pt idx="3">
                  <c:v>996.298629093086</c:v>
                </c:pt>
                <c:pt idx="4">
                  <c:v>1683.98768283295</c:v>
                </c:pt>
                <c:pt idx="5">
                  <c:v>1991.64431832095</c:v>
                </c:pt>
                <c:pt idx="6">
                  <c:v>2500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686352"/>
        <c:axId val="365686768"/>
      </c:scatterChart>
      <c:valAx>
        <c:axId val="36568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686768"/>
        <c:crosses val="autoZero"/>
        <c:crossBetween val="midCat"/>
      </c:valAx>
      <c:valAx>
        <c:axId val="3656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68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5d0d08f-0911-49c6-af28-665294a18b7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直流工程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1"/>
          <c:order val="1"/>
          <c:tx>
            <c:strRef>
              <c:f>"电压-电流"</c:f>
              <c:strCache>
                <c:ptCount val="1"/>
                <c:pt idx="0">
                  <c:v>电压-电流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Calculation!$AE$2:$AE$16</c:f>
              <c:numCache>
                <c:formatCode>General</c:formatCode>
                <c:ptCount val="15"/>
                <c:pt idx="0">
                  <c:v>100</c:v>
                </c:pt>
                <c:pt idx="1">
                  <c:v>125</c:v>
                </c:pt>
                <c:pt idx="2">
                  <c:v>320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660</c:v>
                </c:pt>
                <c:pt idx="11">
                  <c:v>800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</c:numCache>
            </c:numRef>
          </c:xVal>
          <c:yVal>
            <c:numRef>
              <c:f>Calculation!$AG$2:$AG$16</c:f>
              <c:numCache>
                <c:formatCode>0_);[Red]\(0\)</c:formatCode>
                <c:ptCount val="15"/>
                <c:pt idx="0">
                  <c:v>500</c:v>
                </c:pt>
                <c:pt idx="1">
                  <c:v>3000</c:v>
                </c:pt>
                <c:pt idx="2">
                  <c:v>1562.5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8">
                  <c:v>1200</c:v>
                </c:pt>
                <c:pt idx="9">
                  <c:v>3000</c:v>
                </c:pt>
                <c:pt idx="10">
                  <c:v>3030.30303030303</c:v>
                </c:pt>
                <c:pt idx="11">
                  <c:v>4000</c:v>
                </c:pt>
                <c:pt idx="12">
                  <c:v>3200</c:v>
                </c:pt>
                <c:pt idx="13">
                  <c:v>4000</c:v>
                </c:pt>
                <c:pt idx="14">
                  <c:v>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686464"/>
        <c:axId val="694707232"/>
      </c:scatterChart>
      <c:scatterChart>
        <c:scatterStyle val="marker"/>
        <c:varyColors val="0"/>
        <c:ser>
          <c:idx val="0"/>
          <c:order val="0"/>
          <c:tx>
            <c:strRef>
              <c:f>"电压-功率"</c:f>
              <c:strCache>
                <c:ptCount val="1"/>
                <c:pt idx="0">
                  <c:v>电压-功率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Calculation!$AE$2:$AE$16</c:f>
              <c:numCache>
                <c:formatCode>General</c:formatCode>
                <c:ptCount val="15"/>
                <c:pt idx="0">
                  <c:v>100</c:v>
                </c:pt>
                <c:pt idx="1">
                  <c:v>125</c:v>
                </c:pt>
                <c:pt idx="2">
                  <c:v>320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660</c:v>
                </c:pt>
                <c:pt idx="11">
                  <c:v>800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</c:numCache>
            </c:numRef>
          </c:xVal>
          <c:yVal>
            <c:numRef>
              <c:f>Calculation!$AF$2:$AF$16</c:f>
              <c:numCache>
                <c:formatCode>0_);[Red]\(0\)</c:formatCode>
                <c:ptCount val="15"/>
                <c:pt idx="0">
                  <c:v>100</c:v>
                </c:pt>
                <c:pt idx="1">
                  <c:v>750</c:v>
                </c:pt>
                <c:pt idx="2">
                  <c:v>1000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8">
                  <c:v>1200</c:v>
                </c:pt>
                <c:pt idx="9">
                  <c:v>3000</c:v>
                </c:pt>
                <c:pt idx="10">
                  <c:v>4000</c:v>
                </c:pt>
                <c:pt idx="11">
                  <c:v>6400</c:v>
                </c:pt>
                <c:pt idx="12">
                  <c:v>5000</c:v>
                </c:pt>
                <c:pt idx="13">
                  <c:v>6400</c:v>
                </c:pt>
                <c:pt idx="14">
                  <c:v>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713472"/>
        <c:axId val="694712224"/>
      </c:scatterChart>
      <c:valAx>
        <c:axId val="7206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4707232"/>
        <c:crosses val="autoZero"/>
        <c:crossBetween val="midCat"/>
      </c:valAx>
      <c:valAx>
        <c:axId val="6947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0686464"/>
        <c:crosses val="autoZero"/>
        <c:crossBetween val="midCat"/>
      </c:valAx>
      <c:valAx>
        <c:axId val="69471347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4712224"/>
        <c:crosses val="max"/>
        <c:crossBetween val="midCat"/>
      </c:valAx>
      <c:valAx>
        <c:axId val="694712224"/>
        <c:scaling>
          <c:orientation val="minMax"/>
        </c:scaling>
        <c:delete val="0"/>
        <c:axPos val="r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471347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0df8982-c8c1-4dc0-89af-22b0729bcd8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Rated</a:t>
            </a:r>
            <a:r>
              <a:rPr lang="en-US" baseline="0"/>
              <a:t> Voltage vs Current for existing HV Projects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"HVAC"</c:f>
              <c:strCache>
                <c:ptCount val="1"/>
                <c:pt idx="0">
                  <c:v>HVAC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Calculation!$AJ$2:$AJ$16</c:f>
              <c:numCache>
                <c:formatCode>General</c:formatCode>
                <c:ptCount val="15"/>
                <c:pt idx="0">
                  <c:v>35</c:v>
                </c:pt>
                <c:pt idx="1">
                  <c:v>110</c:v>
                </c:pt>
                <c:pt idx="2">
                  <c:v>220</c:v>
                </c:pt>
                <c:pt idx="3">
                  <c:v>330</c:v>
                </c:pt>
                <c:pt idx="4">
                  <c:v>500</c:v>
                </c:pt>
                <c:pt idx="5">
                  <c:v>765</c:v>
                </c:pt>
                <c:pt idx="6">
                  <c:v>1100</c:v>
                </c:pt>
              </c:numCache>
            </c:numRef>
          </c:xVal>
          <c:yVal>
            <c:numRef>
              <c:f>Calculation!$AK$2:$AK$16</c:f>
              <c:numCache>
                <c:formatCode>0_ </c:formatCode>
                <c:ptCount val="15"/>
                <c:pt idx="0">
                  <c:v>163.243703948092</c:v>
                </c:pt>
                <c:pt idx="1">
                  <c:v>178.604754239858</c:v>
                </c:pt>
                <c:pt idx="2">
                  <c:v>893.023771199291</c:v>
                </c:pt>
                <c:pt idx="3">
                  <c:v>996.298629093086</c:v>
                </c:pt>
                <c:pt idx="4">
                  <c:v>1683.98768283295</c:v>
                </c:pt>
                <c:pt idx="5">
                  <c:v>1991.64431832095</c:v>
                </c:pt>
                <c:pt idx="6">
                  <c:v>2500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"HVDC"</c:f>
              <c:strCache>
                <c:ptCount val="1"/>
                <c:pt idx="0">
                  <c:v>HVDC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Calculation!$AL$2:$AL$16</c:f>
              <c:numCache>
                <c:formatCode>General</c:formatCode>
                <c:ptCount val="15"/>
                <c:pt idx="0">
                  <c:v>100</c:v>
                </c:pt>
                <c:pt idx="1">
                  <c:v>125</c:v>
                </c:pt>
                <c:pt idx="2">
                  <c:v>320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660</c:v>
                </c:pt>
                <c:pt idx="11">
                  <c:v>800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</c:numCache>
            </c:numRef>
          </c:xVal>
          <c:yVal>
            <c:numRef>
              <c:f>Calculation!$AM$2:$AM$16</c:f>
              <c:numCache>
                <c:formatCode>0_);[Red]\(0\)</c:formatCode>
                <c:ptCount val="15"/>
                <c:pt idx="0">
                  <c:v>500</c:v>
                </c:pt>
                <c:pt idx="1">
                  <c:v>3000</c:v>
                </c:pt>
                <c:pt idx="2">
                  <c:v>1562.5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8">
                  <c:v>1200</c:v>
                </c:pt>
                <c:pt idx="9">
                  <c:v>3000</c:v>
                </c:pt>
                <c:pt idx="10">
                  <c:v>3030.30303030303</c:v>
                </c:pt>
                <c:pt idx="11">
                  <c:v>4000</c:v>
                </c:pt>
                <c:pt idx="12">
                  <c:v>3200</c:v>
                </c:pt>
                <c:pt idx="13">
                  <c:v>4000</c:v>
                </c:pt>
                <c:pt idx="14">
                  <c:v>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695824"/>
        <c:axId val="1136701232"/>
      </c:scatterChart>
      <c:valAx>
        <c:axId val="11366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6701232"/>
        <c:crosses val="autoZero"/>
        <c:crossBetween val="midCat"/>
      </c:valAx>
      <c:valAx>
        <c:axId val="11367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669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2b1a6fd-5966-43db-b8bb-882c169c2fd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线路长度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Calculation!$D$1</c:f>
              <c:strCache>
                <c:ptCount val="1"/>
                <c:pt idx="0">
                  <c:v>±1100千伏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Calculation!$E$1</c:f>
              <c:strCache>
                <c:ptCount val="1"/>
                <c:pt idx="0">
                  <c:v>±800千伏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Calculation!$E$2:$E$7</c:f>
              <c:numCache>
                <c:formatCode>General</c:formatCode>
                <c:ptCount val="6"/>
                <c:pt idx="0">
                  <c:v>106</c:v>
                </c:pt>
                <c:pt idx="1">
                  <c:v>106</c:v>
                </c:pt>
                <c:pt idx="2">
                  <c:v>106</c:v>
                </c:pt>
                <c:pt idx="3">
                  <c:v>106</c:v>
                </c:pt>
                <c:pt idx="4">
                  <c:v>106</c:v>
                </c:pt>
                <c:pt idx="5">
                  <c:v>106</c:v>
                </c:pt>
              </c:numCache>
            </c:numRef>
          </c:val>
        </c:ser>
        <c:ser>
          <c:idx val="4"/>
          <c:order val="4"/>
          <c:tx>
            <c:strRef>
              <c:f>Calculation!$F$1</c:f>
              <c:strCache>
                <c:ptCount val="1"/>
                <c:pt idx="0">
                  <c:v>±660千伏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Calculation!$G$1</c:f>
              <c:strCache>
                <c:ptCount val="1"/>
                <c:pt idx="0">
                  <c:v>±500千伏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Calculation!$G$2:$G$7</c:f>
              <c:numCache>
                <c:formatCode>General</c:formatCode>
                <c:ptCount val="6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</c:ser>
        <c:ser>
          <c:idx val="6"/>
          <c:order val="6"/>
          <c:tx>
            <c:strRef>
              <c:f>Calculation!$H$1</c:f>
              <c:strCache>
                <c:ptCount val="1"/>
                <c:pt idx="0">
                  <c:v>±400千伏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Calculation!$H$2:$H$7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Calculation!$I$1</c:f>
              <c:strCache>
                <c:ptCount val="1"/>
                <c:pt idx="0">
                  <c:v>±400千伏 以下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Calculation!$I$2:$I$7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274</c:v>
                </c:pt>
                <c:pt idx="4">
                  <c:v>274</c:v>
                </c:pt>
                <c:pt idx="5">
                  <c:v>274</c:v>
                </c:pt>
              </c:numCache>
            </c:numRef>
          </c:val>
        </c:ser>
        <c:ser>
          <c:idx val="9"/>
          <c:order val="9"/>
          <c:tx>
            <c:strRef>
              <c:f>Calculation!$K$1</c:f>
              <c:strCache>
                <c:ptCount val="1"/>
                <c:pt idx="0">
                  <c:v>1000千伏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Calculation!$K$2:$K$7</c:f>
              <c:numCache>
                <c:formatCode>General</c:formatCode>
                <c:ptCount val="6"/>
                <c:pt idx="0">
                  <c:v>34</c:v>
                </c:pt>
                <c:pt idx="1">
                  <c:v>147</c:v>
                </c:pt>
                <c:pt idx="2">
                  <c:v>147</c:v>
                </c:pt>
                <c:pt idx="3">
                  <c:v>147</c:v>
                </c:pt>
                <c:pt idx="4">
                  <c:v>147</c:v>
                </c:pt>
                <c:pt idx="5">
                  <c:v>147</c:v>
                </c:pt>
              </c:numCache>
            </c:numRef>
          </c:val>
        </c:ser>
        <c:ser>
          <c:idx val="10"/>
          <c:order val="10"/>
          <c:tx>
            <c:strRef>
              <c:f>Calculation!$L$1</c:f>
              <c:strCache>
                <c:ptCount val="1"/>
                <c:pt idx="0">
                  <c:v>750千伏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1"/>
          <c:order val="11"/>
          <c:tx>
            <c:strRef>
              <c:f>Calculation!$M$1</c:f>
              <c:strCache>
                <c:ptCount val="1"/>
                <c:pt idx="0">
                  <c:v>500千伏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Calculation!$M$2:$M$7</c:f>
              <c:numCache>
                <c:formatCode>General</c:formatCode>
                <c:ptCount val="6"/>
                <c:pt idx="0">
                  <c:v>1149</c:v>
                </c:pt>
                <c:pt idx="1">
                  <c:v>1149</c:v>
                </c:pt>
                <c:pt idx="2">
                  <c:v>1149</c:v>
                </c:pt>
                <c:pt idx="3">
                  <c:v>1151</c:v>
                </c:pt>
                <c:pt idx="4">
                  <c:v>1152</c:v>
                </c:pt>
                <c:pt idx="5">
                  <c:v>1152</c:v>
                </c:pt>
              </c:numCache>
            </c:numRef>
          </c:val>
        </c:ser>
        <c:ser>
          <c:idx val="12"/>
          <c:order val="12"/>
          <c:tx>
            <c:strRef>
              <c:f>Calculation!$N$1</c:f>
              <c:strCache>
                <c:ptCount val="1"/>
                <c:pt idx="0">
                  <c:v>330千伏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Calculation!$N$2:$N$7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3"/>
          <c:order val="13"/>
          <c:tx>
            <c:strRef>
              <c:f>Calculation!$O$1</c:f>
              <c:strCache>
                <c:ptCount val="1"/>
                <c:pt idx="0">
                  <c:v>220千伏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Calculation!$O$2:$O$7</c:f>
              <c:numCache>
                <c:formatCode>General</c:formatCode>
                <c:ptCount val="6"/>
                <c:pt idx="0">
                  <c:v>3467</c:v>
                </c:pt>
                <c:pt idx="1">
                  <c:v>3454</c:v>
                </c:pt>
                <c:pt idx="2">
                  <c:v>3601</c:v>
                </c:pt>
                <c:pt idx="3">
                  <c:v>3717</c:v>
                </c:pt>
                <c:pt idx="4">
                  <c:v>3868</c:v>
                </c:pt>
                <c:pt idx="5">
                  <c:v>3894</c:v>
                </c:pt>
              </c:numCache>
            </c:numRef>
          </c:val>
        </c:ser>
        <c:ser>
          <c:idx val="14"/>
          <c:order val="14"/>
          <c:tx>
            <c:strRef>
              <c:f>Calculation!$P$1</c:f>
              <c:strCache>
                <c:ptCount val="1"/>
                <c:pt idx="0">
                  <c:v>110千伏（含66千伏）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Calculation!$P$2:$P$7</c:f>
              <c:numCache>
                <c:formatCode>General</c:formatCode>
                <c:ptCount val="6"/>
                <c:pt idx="0">
                  <c:v>918</c:v>
                </c:pt>
                <c:pt idx="1">
                  <c:v>920</c:v>
                </c:pt>
                <c:pt idx="2">
                  <c:v>993</c:v>
                </c:pt>
                <c:pt idx="3">
                  <c:v>1028</c:v>
                </c:pt>
                <c:pt idx="4">
                  <c:v>1159</c:v>
                </c:pt>
                <c:pt idx="5">
                  <c:v>1202</c:v>
                </c:pt>
              </c:numCache>
            </c:numRef>
          </c:val>
        </c:ser>
        <c:ser>
          <c:idx val="15"/>
          <c:order val="15"/>
          <c:tx>
            <c:strRef>
              <c:f>Calculation!$Q$1</c:f>
              <c:strCache>
                <c:ptCount val="1"/>
                <c:pt idx="0">
                  <c:v>35千伏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Calculation!$Q$2:$Q$7</c:f>
              <c:numCache>
                <c:formatCode>General</c:formatCode>
                <c:ptCount val="6"/>
                <c:pt idx="0">
                  <c:v>4173</c:v>
                </c:pt>
                <c:pt idx="1">
                  <c:v>3784</c:v>
                </c:pt>
                <c:pt idx="2">
                  <c:v>3802</c:v>
                </c:pt>
                <c:pt idx="3">
                  <c:v>3592</c:v>
                </c:pt>
                <c:pt idx="4">
                  <c:v>3520</c:v>
                </c:pt>
                <c:pt idx="5">
                  <c:v>3466</c:v>
                </c:pt>
              </c:numCache>
            </c:numRef>
          </c:val>
        </c:ser>
        <c:ser>
          <c:idx val="16"/>
          <c:order val="16"/>
          <c:tx>
            <c:strRef>
              <c:f>Calculation!$R$1</c:f>
              <c:strCache>
                <c:ptCount val="1"/>
                <c:pt idx="0">
                  <c:v>电缆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Calculation!$R$2:$R$7</c:f>
              <c:numCache>
                <c:formatCode>General</c:formatCode>
                <c:ptCount val="6"/>
                <c:pt idx="0">
                  <c:v>10720</c:v>
                </c:pt>
                <c:pt idx="1">
                  <c:v>12645</c:v>
                </c:pt>
                <c:pt idx="2">
                  <c:v>13627</c:v>
                </c:pt>
                <c:pt idx="3">
                  <c:v>13627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549391"/>
        <c:axId val="2066537327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Calculation!$B$1</c15:sqref>
                        </c15:formulaRef>
                      </c:ext>
                    </c:extLst>
                    <c:strCache>
                      <c:ptCount val="1"/>
                      <c:pt idx="0">
                        <c:v>总计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Calculation!$A$2:$A$7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9929</c:v>
                      </c:pt>
                      <c:pt idx="1">
                        <c:v>9642</c:v>
                      </c:pt>
                      <c:pt idx="2">
                        <c:v>9880</c:v>
                      </c:pt>
                      <c:pt idx="3">
                        <c:v>10097</c:v>
                      </c:pt>
                      <c:pt idx="4">
                        <c:v>10308</c:v>
                      </c:pt>
                      <c:pt idx="5">
                        <c:v>10322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Calculation!$C$1</c15:sqref>
                        </c15:formulaRef>
                      </c:ext>
                    </c:extLst>
                    <c:strCache>
                      <c:ptCount val="1"/>
                      <c:pt idx="0">
                        <c:v>一、直流 工程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Calculation!$A$2:$A$7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187</c:v>
                      </c:pt>
                      <c:pt idx="1">
                        <c:v>187</c:v>
                      </c:pt>
                      <c:pt idx="2">
                        <c:v>187</c:v>
                      </c:pt>
                      <c:pt idx="3">
                        <c:v>461</c:v>
                      </c:pt>
                      <c:pt idx="4">
                        <c:v>461</c:v>
                      </c:pt>
                      <c:pt idx="5">
                        <c:v>461</c:v>
                      </c:pt>
                    </c:numCache>
                  </c:numRef>
                </c:val>
              </c15:ser>
            </c15:filteredAreaSeries>
            <c15:filteredArea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Calculation!$J$1</c15:sqref>
                        </c15:formulaRef>
                      </c:ext>
                    </c:extLst>
                    <c:strCache>
                      <c:ptCount val="1"/>
                      <c:pt idx="0">
                        <c:v>二、交流工 程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Calculation!$A$2:$A$7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Calculation!$J$2:$J$7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9741</c:v>
                      </c:pt>
                      <c:pt idx="1">
                        <c:v>9454</c:v>
                      </c:pt>
                      <c:pt idx="2">
                        <c:v>9692</c:v>
                      </c:pt>
                      <c:pt idx="3">
                        <c:v>9636</c:v>
                      </c:pt>
                      <c:pt idx="4">
                        <c:v>9847</c:v>
                      </c:pt>
                      <c:pt idx="5">
                        <c:v>9861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2066549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6537327"/>
        <c:crosses val="autoZero"/>
        <c:auto val="1"/>
        <c:lblAlgn val="ctr"/>
        <c:lblOffset val="100"/>
        <c:noMultiLvlLbl val="0"/>
      </c:catAx>
      <c:valAx>
        <c:axId val="206653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6549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0031aaaf-6df5-4bc9-849e-765ebb65090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线路容量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43556645583237"/>
          <c:y val="0.141177678877097"/>
          <c:w val="0.880671657846048"/>
          <c:h val="0.575041081821294"/>
        </c:manualLayout>
      </c:layout>
      <c:areaChart>
        <c:grouping val="stacked"/>
        <c:varyColors val="0"/>
        <c:ser>
          <c:idx val="2"/>
          <c:order val="2"/>
          <c:tx>
            <c:strRef>
              <c:f>Calculation!$D$1</c:f>
              <c:strCache>
                <c:ptCount val="1"/>
                <c:pt idx="0">
                  <c:v>±1100千伏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Calculation!$D$11:$D$17</c:f>
              <c:numCache>
                <c:formatCode>0_);[Red]\(0\)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Calculation!$E$1</c:f>
              <c:strCache>
                <c:ptCount val="1"/>
                <c:pt idx="0">
                  <c:v>±800千伏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Calculation!$E$11:$E$17</c:f>
              <c:numCache>
                <c:formatCode>0_);[Red]\(0\)</c:formatCode>
                <c:ptCount val="7"/>
                <c:pt idx="0">
                  <c:v>113.35657061518</c:v>
                </c:pt>
                <c:pt idx="1">
                  <c:v>113.35657061518</c:v>
                </c:pt>
                <c:pt idx="2">
                  <c:v>113.35657061518</c:v>
                </c:pt>
                <c:pt idx="3">
                  <c:v>113.35657061518</c:v>
                </c:pt>
                <c:pt idx="4">
                  <c:v>113.35657061518</c:v>
                </c:pt>
                <c:pt idx="5">
                  <c:v>113.35657061518</c:v>
                </c:pt>
                <c:pt idx="6">
                  <c:v>113.35657061518</c:v>
                </c:pt>
              </c:numCache>
            </c:numRef>
          </c:val>
        </c:ser>
        <c:ser>
          <c:idx val="4"/>
          <c:order val="4"/>
          <c:tx>
            <c:strRef>
              <c:f>Calculation!$F$1</c:f>
              <c:strCache>
                <c:ptCount val="1"/>
                <c:pt idx="0">
                  <c:v>±660千伏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Calculation!$F$11:$F$17</c:f>
              <c:numCache>
                <c:formatCode>0_);[Red]\(0\)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Calculation!$G$1</c:f>
              <c:strCache>
                <c:ptCount val="1"/>
                <c:pt idx="0">
                  <c:v>±500千伏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Calculation!$G$11:$G$17</c:f>
              <c:numCache>
                <c:formatCode>0_);[Red]\(0\)</c:formatCode>
                <c:ptCount val="7"/>
                <c:pt idx="0">
                  <c:v>69.764120320277</c:v>
                </c:pt>
                <c:pt idx="1">
                  <c:v>69.764120320277</c:v>
                </c:pt>
                <c:pt idx="2">
                  <c:v>69.764120320277</c:v>
                </c:pt>
                <c:pt idx="3">
                  <c:v>69.764120320277</c:v>
                </c:pt>
                <c:pt idx="4">
                  <c:v>69.764120320277</c:v>
                </c:pt>
                <c:pt idx="5">
                  <c:v>69.764120320277</c:v>
                </c:pt>
                <c:pt idx="6">
                  <c:v>69.764120320277</c:v>
                </c:pt>
              </c:numCache>
            </c:numRef>
          </c:val>
        </c:ser>
        <c:ser>
          <c:idx val="6"/>
          <c:order val="6"/>
          <c:tx>
            <c:strRef>
              <c:f>Calculation!$H$1</c:f>
              <c:strCache>
                <c:ptCount val="1"/>
                <c:pt idx="0">
                  <c:v>±400千伏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Calculation!$H$11:$H$17</c:f>
              <c:numCache>
                <c:formatCode>0_);[Red]\(0\)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Calculation!$I$1</c:f>
              <c:strCache>
                <c:ptCount val="1"/>
                <c:pt idx="0">
                  <c:v>±400千伏 以下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Calculation!$I$11:$I$17</c:f>
              <c:numCache>
                <c:formatCode>0_);[Red]\(0\)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79.4921637603863</c:v>
                </c:pt>
                <c:pt idx="4">
                  <c:v>79.4921637603863</c:v>
                </c:pt>
                <c:pt idx="5">
                  <c:v>79.4921637603863</c:v>
                </c:pt>
                <c:pt idx="6">
                  <c:v>79.4921637603863</c:v>
                </c:pt>
              </c:numCache>
            </c:numRef>
          </c:val>
        </c:ser>
        <c:ser>
          <c:idx val="9"/>
          <c:order val="9"/>
          <c:tx>
            <c:strRef>
              <c:f>Calculation!$K$1</c:f>
              <c:strCache>
                <c:ptCount val="1"/>
                <c:pt idx="0">
                  <c:v>1000千伏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Calculation!$K$11:$K$17</c:f>
              <c:numCache>
                <c:formatCode>0_);[Red]\(0\)</c:formatCode>
                <c:ptCount val="7"/>
                <c:pt idx="0">
                  <c:v>38.9077038251756</c:v>
                </c:pt>
                <c:pt idx="1">
                  <c:v>168.218601832377</c:v>
                </c:pt>
                <c:pt idx="2">
                  <c:v>168.218601832377</c:v>
                </c:pt>
                <c:pt idx="3">
                  <c:v>168.218601832377</c:v>
                </c:pt>
                <c:pt idx="4">
                  <c:v>168.218601832377</c:v>
                </c:pt>
                <c:pt idx="5">
                  <c:v>168.218601832377</c:v>
                </c:pt>
                <c:pt idx="6">
                  <c:v>168.218601832377</c:v>
                </c:pt>
              </c:numCache>
            </c:numRef>
          </c:val>
        </c:ser>
        <c:ser>
          <c:idx val="10"/>
          <c:order val="10"/>
          <c:tx>
            <c:strRef>
              <c:f>Calculation!$L$1</c:f>
              <c:strCache>
                <c:ptCount val="1"/>
                <c:pt idx="0">
                  <c:v>750千伏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Calculation!$L$11:$L$17</c:f>
              <c:numCache>
                <c:formatCode>0_);[Red]\(0\)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1"/>
          <c:order val="11"/>
          <c:tx>
            <c:strRef>
              <c:f>Calculation!$M$1</c:f>
              <c:strCache>
                <c:ptCount val="1"/>
                <c:pt idx="0">
                  <c:v>500千伏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Calculation!$M$11:$M$17</c:f>
              <c:numCache>
                <c:formatCode>0_);[Red]\(0\)</c:formatCode>
                <c:ptCount val="7"/>
                <c:pt idx="0">
                  <c:v>1182.38448689129</c:v>
                </c:pt>
                <c:pt idx="1">
                  <c:v>1182.38448689129</c:v>
                </c:pt>
                <c:pt idx="2">
                  <c:v>1182.38448689129</c:v>
                </c:pt>
                <c:pt idx="3">
                  <c:v>1184.44259739937</c:v>
                </c:pt>
                <c:pt idx="4">
                  <c:v>1185.47165265341</c:v>
                </c:pt>
                <c:pt idx="5">
                  <c:v>1185.47165265341</c:v>
                </c:pt>
                <c:pt idx="6">
                  <c:v>1185.47165265341</c:v>
                </c:pt>
              </c:numCache>
            </c:numRef>
          </c:val>
        </c:ser>
        <c:ser>
          <c:idx val="12"/>
          <c:order val="12"/>
          <c:tx>
            <c:strRef>
              <c:f>Calculation!$N$1</c:f>
              <c:strCache>
                <c:ptCount val="1"/>
                <c:pt idx="0">
                  <c:v>330千伏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Calculation!$N$11:$N$17</c:f>
              <c:numCache>
                <c:formatCode>0_);[Red]\(0\)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3"/>
          <c:order val="13"/>
          <c:tx>
            <c:strRef>
              <c:f>Calculation!$O$1</c:f>
              <c:strCache>
                <c:ptCount val="1"/>
                <c:pt idx="0">
                  <c:v>220千伏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Calculation!$O$11:$O$17</c:f>
              <c:numCache>
                <c:formatCode>0_);[Red]\(0\)</c:formatCode>
                <c:ptCount val="7"/>
                <c:pt idx="0">
                  <c:v>1710.91185515463</c:v>
                </c:pt>
                <c:pt idx="1">
                  <c:v>1704.49655255382</c:v>
                </c:pt>
                <c:pt idx="2">
                  <c:v>1777.03882042452</c:v>
                </c:pt>
                <c:pt idx="3">
                  <c:v>1834.28305901637</c:v>
                </c:pt>
                <c:pt idx="4">
                  <c:v>1908.79926614886</c:v>
                </c:pt>
                <c:pt idx="5">
                  <c:v>1921.62987135048</c:v>
                </c:pt>
                <c:pt idx="6">
                  <c:v>1960.12168695535</c:v>
                </c:pt>
              </c:numCache>
            </c:numRef>
          </c:val>
        </c:ser>
        <c:ser>
          <c:idx val="14"/>
          <c:order val="14"/>
          <c:tx>
            <c:strRef>
              <c:f>Calculation!$P$1</c:f>
              <c:strCache>
                <c:ptCount val="1"/>
                <c:pt idx="0">
                  <c:v>110千伏（含66千伏）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Calculation!$P$11:$P$17</c:f>
              <c:numCache>
                <c:formatCode>0_);[Red]\(0\)</c:formatCode>
                <c:ptCount val="7"/>
                <c:pt idx="0">
                  <c:v>375.027557836736</c:v>
                </c:pt>
                <c:pt idx="1">
                  <c:v>375.844611339649</c:v>
                </c:pt>
                <c:pt idx="2">
                  <c:v>405.667064195947</c:v>
                </c:pt>
                <c:pt idx="3">
                  <c:v>419.965500496912</c:v>
                </c:pt>
                <c:pt idx="4">
                  <c:v>473.482504937666</c:v>
                </c:pt>
                <c:pt idx="5">
                  <c:v>491.04915525028</c:v>
                </c:pt>
                <c:pt idx="6">
                  <c:v>514.33518008328</c:v>
                </c:pt>
              </c:numCache>
            </c:numRef>
          </c:val>
        </c:ser>
        <c:ser>
          <c:idx val="15"/>
          <c:order val="15"/>
          <c:tx>
            <c:strRef>
              <c:f>Calculation!$Q$1</c:f>
              <c:strCache>
                <c:ptCount val="1"/>
                <c:pt idx="0">
                  <c:v>35千伏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dLbls>
            <c:delete val="1"/>
          </c:dLbls>
          <c:cat>
            <c:numRef>
              <c:f>Calculation!$A$11:$A$17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Calculation!$Q$11:$Q$17</c:f>
              <c:numCache>
                <c:formatCode>0_);[Red]\(0\)</c:formatCode>
                <c:ptCount val="7"/>
                <c:pt idx="0">
                  <c:v>752.58513414513</c:v>
                </c:pt>
                <c:pt idx="1">
                  <c:v>682.43042118504</c:v>
                </c:pt>
                <c:pt idx="2">
                  <c:v>685.67665468962</c:v>
                </c:pt>
                <c:pt idx="3">
                  <c:v>647.80393046952</c:v>
                </c:pt>
                <c:pt idx="4">
                  <c:v>634.8189964512</c:v>
                </c:pt>
                <c:pt idx="5">
                  <c:v>625.08029593746</c:v>
                </c:pt>
                <c:pt idx="6">
                  <c:v>633.91726492215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395632"/>
        <c:axId val="846398544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Calculation!$B$1</c15:sqref>
                        </c15:formulaRef>
                      </c:ext>
                    </c:extLst>
                    <c:strCache>
                      <c:ptCount val="1"/>
                      <c:pt idx="0">
                        <c:v>总计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Calculation!$A$11:$A$17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Calculation!$B$11:$B$17</c15:sqref>
                        </c15:formulaRef>
                      </c:ext>
                    </c:extLst>
                    <c:numCache>
                      <c:formatCode>0_);[Red]\(0\)</c:formatCode>
                      <c:ptCount val="7"/>
                      <c:pt idx="0">
                        <c:v>4242.93742878842</c:v>
                      </c:pt>
                      <c:pt idx="1">
                        <c:v>4296.49536473763</c:v>
                      </c:pt>
                      <c:pt idx="2">
                        <c:v>4402.10631896921</c:v>
                      </c:pt>
                      <c:pt idx="3">
                        <c:v>4517.32654391039</c:v>
                      </c:pt>
                      <c:pt idx="4">
                        <c:v>4633.40387671936</c:v>
                      </c:pt>
                      <c:pt idx="5">
                        <c:v>4654.06243171985</c:v>
                      </c:pt>
                      <c:pt idx="6">
                        <c:v>4724.67724114241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Calculation!$C$1</c15:sqref>
                        </c15:formulaRef>
                      </c:ext>
                    </c:extLst>
                    <c:strCache>
                      <c:ptCount val="1"/>
                      <c:pt idx="0">
                        <c:v>一、直流 工程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Calculation!$A$11:$A$17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Calculation!$C$11:$C$17</c15:sqref>
                        </c15:formulaRef>
                      </c:ext>
                    </c:extLst>
                    <c:numCache>
                      <c:formatCode>0_);[Red]\(0\)</c:formatCode>
                      <c:ptCount val="7"/>
                      <c:pt idx="0">
                        <c:v>183.120690935457</c:v>
                      </c:pt>
                      <c:pt idx="1">
                        <c:v>183.120690935457</c:v>
                      </c:pt>
                      <c:pt idx="2">
                        <c:v>183.120690935457</c:v>
                      </c:pt>
                      <c:pt idx="3">
                        <c:v>262.612854695843</c:v>
                      </c:pt>
                      <c:pt idx="4">
                        <c:v>262.612854695843</c:v>
                      </c:pt>
                      <c:pt idx="5">
                        <c:v>262.612854695843</c:v>
                      </c:pt>
                      <c:pt idx="6">
                        <c:v>262.612854695843</c:v>
                      </c:pt>
                    </c:numCache>
                  </c:numRef>
                </c:val>
              </c15:ser>
            </c15:filteredAreaSeries>
            <c15:filteredArea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Calculation!$J$1</c15:sqref>
                        </c15:formulaRef>
                      </c:ext>
                    </c:extLst>
                    <c:strCache>
                      <c:ptCount val="1"/>
                      <c:pt idx="0">
                        <c:v>二、交流工 程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Calculation!$A$11:$A$17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Calculation!$J$11:$J$17</c15:sqref>
                        </c15:formulaRef>
                      </c:ext>
                    </c:extLst>
                    <c:numCache>
                      <c:formatCode>0_);[Red]\(0\)</c:formatCode>
                      <c:ptCount val="7"/>
                      <c:pt idx="0">
                        <c:v>4059.81673785296</c:v>
                      </c:pt>
                      <c:pt idx="1">
                        <c:v>4113.37467380218</c:v>
                      </c:pt>
                      <c:pt idx="2">
                        <c:v>4218.98562803376</c:v>
                      </c:pt>
                      <c:pt idx="3">
                        <c:v>4254.71368921455</c:v>
                      </c:pt>
                      <c:pt idx="4">
                        <c:v>4370.79102202352</c:v>
                      </c:pt>
                      <c:pt idx="5">
                        <c:v>4391.44957702401</c:v>
                      </c:pt>
                      <c:pt idx="6">
                        <c:v>4462.06438644656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84639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398544"/>
        <c:crosses val="autoZero"/>
        <c:auto val="1"/>
        <c:lblAlgn val="ctr"/>
        <c:lblOffset val="100"/>
        <c:noMultiLvlLbl val="0"/>
      </c:catAx>
      <c:valAx>
        <c:axId val="8463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395632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0.0273224043715847"/>
                <c:y val="0.0505979687321693"/>
              </c:manualLayout>
            </c:layout>
            <c:tx>
              <c:rich>
                <a:bodyPr rot="0" spcFirstLastPara="1" vertOverflow="ellipsis" vert="horz" wrap="square" anchor="ctr" anchorCtr="1">
                  <a:spAutoFit/>
                </a:bodyPr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zh-CN" altLang="en-US"/>
                    <a:t>百万</a:t>
                  </a:r>
                  <a:r>
                    <a:rPr lang="en-US" altLang="zh-CN"/>
                    <a:t>MW*Miles</a:t>
                  </a:r>
                  <a:endParaRPr lang="zh-CN" alt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6278214462884"/>
          <c:w val="1"/>
          <c:h val="0.2152788314619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0a305c3d-6433-4a98-acf6-7badc5feb86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77332002533025"/>
          <c:y val="0.236867162438029"/>
          <c:w val="0.814688805362657"/>
          <c:h val="0.54983012540099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Calculation!$A$43</c:f>
              <c:strCache>
                <c:ptCount val="1"/>
                <c:pt idx="0">
                  <c:v>Generation Capacity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900891765383926"/>
                  <c:y val="-0.0390270487022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Calculation!$B$43:$G$43</c:f>
              <c:numCache>
                <c:formatCode>General</c:formatCode>
                <c:ptCount val="6"/>
                <c:pt idx="0">
                  <c:v>2344</c:v>
                </c:pt>
                <c:pt idx="1">
                  <c:v>2371</c:v>
                </c:pt>
                <c:pt idx="2">
                  <c:v>2400</c:v>
                </c:pt>
                <c:pt idx="3">
                  <c:v>2525</c:v>
                </c:pt>
                <c:pt idx="4">
                  <c:v>2664</c:v>
                </c:pt>
                <c:pt idx="5">
                  <c:v>2669</c:v>
                </c:pt>
              </c:numCache>
            </c:numRef>
          </c:xVal>
          <c:yVal>
            <c:numRef>
              <c:f>Calculation!$B$41:$G$41</c:f>
              <c:numCache>
                <c:formatCode>General</c:formatCode>
                <c:ptCount val="6"/>
                <c:pt idx="0">
                  <c:v>26364.3908871467</c:v>
                </c:pt>
                <c:pt idx="1">
                  <c:v>26697.184472292</c:v>
                </c:pt>
                <c:pt idx="2">
                  <c:v>27353.420517734</c:v>
                </c:pt>
                <c:pt idx="3">
                  <c:v>28069.3658031496</c:v>
                </c:pt>
                <c:pt idx="4">
                  <c:v>28790.6369099419</c:v>
                </c:pt>
                <c:pt idx="5">
                  <c:v>28919.0032194475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11216"/>
        <c:axId val="1525154256"/>
      </c:scatterChart>
      <c:scatterChart>
        <c:scatterStyle val="smoothMarker"/>
        <c:varyColors val="0"/>
        <c:ser>
          <c:idx val="0"/>
          <c:order val="0"/>
          <c:tx>
            <c:strRef>
              <c:f>Calculation!$A$42</c:f>
              <c:strCache>
                <c:ptCount val="1"/>
                <c:pt idx="0">
                  <c:v>Power Generation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266221173392"/>
                  <c:y val="0.096926946631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Calculation!$B$42:$G$42</c:f>
              <c:numCache>
                <c:formatCode>General</c:formatCode>
                <c:ptCount val="6"/>
                <c:pt idx="0">
                  <c:v>821</c:v>
                </c:pt>
                <c:pt idx="1">
                  <c:v>832</c:v>
                </c:pt>
                <c:pt idx="2">
                  <c:v>866</c:v>
                </c:pt>
                <c:pt idx="3">
                  <c:v>857</c:v>
                </c:pt>
                <c:pt idx="4">
                  <c:v>837</c:v>
                </c:pt>
                <c:pt idx="5">
                  <c:v>864</c:v>
                </c:pt>
              </c:numCache>
            </c:numRef>
          </c:xVal>
          <c:yVal>
            <c:numRef>
              <c:f>Calculation!$B$41:$G$41</c:f>
              <c:numCache>
                <c:formatCode>General</c:formatCode>
                <c:ptCount val="6"/>
                <c:pt idx="0">
                  <c:v>26364.3908871467</c:v>
                </c:pt>
                <c:pt idx="1">
                  <c:v>26697.184472292</c:v>
                </c:pt>
                <c:pt idx="2">
                  <c:v>27353.420517734</c:v>
                </c:pt>
                <c:pt idx="3">
                  <c:v>28069.3658031496</c:v>
                </c:pt>
                <c:pt idx="4">
                  <c:v>28790.6369099419</c:v>
                </c:pt>
                <c:pt idx="5">
                  <c:v>28919.0032194475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156656"/>
        <c:axId val="1525175856"/>
      </c:scatterChart>
      <c:valAx>
        <c:axId val="149181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5154256"/>
        <c:crosses val="autoZero"/>
        <c:crossBetween val="midCat"/>
      </c:valAx>
      <c:valAx>
        <c:axId val="15251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91811216"/>
        <c:crosses val="autoZero"/>
        <c:crossBetween val="midCat"/>
      </c:valAx>
      <c:valAx>
        <c:axId val="152515665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5175856"/>
        <c:crosses val="max"/>
        <c:crossBetween val="midCat"/>
      </c:valAx>
      <c:valAx>
        <c:axId val="1525175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5156656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0442128710172356"/>
          <c:y val="0.906248906386702"/>
          <c:w val="0.933788484154614"/>
          <c:h val="0.09375109361329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76f1721-9155-4fa3-8df4-a7d71843c9a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Calculation!$A$50</c:f>
              <c:strCache>
                <c:ptCount val="1"/>
                <c:pt idx="0">
                  <c:v>Transmission Capacity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Calculation!$B$49:$AU$49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Calculation!$B$50:$AU$50</c:f>
              <c:numCache>
                <c:formatCode>General</c:formatCode>
                <c:ptCount val="46"/>
                <c:pt idx="0">
                  <c:v>26364.3908871467</c:v>
                </c:pt>
                <c:pt idx="1">
                  <c:v>26697.184472292</c:v>
                </c:pt>
                <c:pt idx="2">
                  <c:v>27353.420517734</c:v>
                </c:pt>
                <c:pt idx="3">
                  <c:v>28069.3658031496</c:v>
                </c:pt>
                <c:pt idx="4">
                  <c:v>28790.6369099419</c:v>
                </c:pt>
                <c:pt idx="5">
                  <c:v>28919.0032194475</c:v>
                </c:pt>
                <c:pt idx="6">
                  <c:v>29357.7833026526</c:v>
                </c:pt>
                <c:pt idx="7">
                  <c:v>29635.4687171745</c:v>
                </c:pt>
                <c:pt idx="8">
                  <c:v>29635.4687171745</c:v>
                </c:pt>
                <c:pt idx="9">
                  <c:v>29635.4687171745</c:v>
                </c:pt>
                <c:pt idx="10">
                  <c:v>29635.4687171745</c:v>
                </c:pt>
                <c:pt idx="11">
                  <c:v>29635.4687171745</c:v>
                </c:pt>
                <c:pt idx="12">
                  <c:v>29635.4687171745</c:v>
                </c:pt>
                <c:pt idx="13">
                  <c:v>29635.4687171745</c:v>
                </c:pt>
                <c:pt idx="14">
                  <c:v>29635.4687171745</c:v>
                </c:pt>
                <c:pt idx="15">
                  <c:v>29635.4687171745</c:v>
                </c:pt>
                <c:pt idx="16">
                  <c:v>29635.4687171745</c:v>
                </c:pt>
                <c:pt idx="17">
                  <c:v>29635.4687171745</c:v>
                </c:pt>
                <c:pt idx="18">
                  <c:v>29635.4687171745</c:v>
                </c:pt>
                <c:pt idx="19">
                  <c:v>29635.4687171745</c:v>
                </c:pt>
                <c:pt idx="20">
                  <c:v>29635.4687171745</c:v>
                </c:pt>
                <c:pt idx="21">
                  <c:v>29635.4687171745</c:v>
                </c:pt>
                <c:pt idx="22">
                  <c:v>29635.4687171745</c:v>
                </c:pt>
                <c:pt idx="23">
                  <c:v>29635.4687171745</c:v>
                </c:pt>
                <c:pt idx="24">
                  <c:v>29635.4687171745</c:v>
                </c:pt>
                <c:pt idx="25">
                  <c:v>29635.4687171745</c:v>
                </c:pt>
                <c:pt idx="26">
                  <c:v>29635.4687171745</c:v>
                </c:pt>
                <c:pt idx="27">
                  <c:v>29635.4687171745</c:v>
                </c:pt>
                <c:pt idx="28">
                  <c:v>29635.4687171745</c:v>
                </c:pt>
                <c:pt idx="29">
                  <c:v>29635.4687171745</c:v>
                </c:pt>
                <c:pt idx="30">
                  <c:v>29635.4687171745</c:v>
                </c:pt>
                <c:pt idx="31">
                  <c:v>29635.4687171745</c:v>
                </c:pt>
                <c:pt idx="32">
                  <c:v>29635.4687171745</c:v>
                </c:pt>
                <c:pt idx="33">
                  <c:v>29635.4687171745</c:v>
                </c:pt>
                <c:pt idx="34">
                  <c:v>29635.4687171745</c:v>
                </c:pt>
                <c:pt idx="35">
                  <c:v>29635.4687171745</c:v>
                </c:pt>
                <c:pt idx="36">
                  <c:v>29635.4687171745</c:v>
                </c:pt>
                <c:pt idx="37">
                  <c:v>29635.4687171745</c:v>
                </c:pt>
                <c:pt idx="38">
                  <c:v>29635.4687171745</c:v>
                </c:pt>
                <c:pt idx="39">
                  <c:v>29635.4687171745</c:v>
                </c:pt>
                <c:pt idx="40">
                  <c:v>29635.4687171745</c:v>
                </c:pt>
                <c:pt idx="41">
                  <c:v>29635.4687171745</c:v>
                </c:pt>
                <c:pt idx="42">
                  <c:v>29635.4687171745</c:v>
                </c:pt>
                <c:pt idx="43">
                  <c:v>29635.4687171745</c:v>
                </c:pt>
                <c:pt idx="44">
                  <c:v>29635.4687171745</c:v>
                </c:pt>
                <c:pt idx="45">
                  <c:v>29635.4687171745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Calculation!$A$51</c:f>
              <c:strCache>
                <c:ptCount val="1"/>
                <c:pt idx="0">
                  <c:v>Forecasted BTC1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Calculation!$B$49:$AU$49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Calculation!$B$51:$AU$51</c:f>
              <c:numCache>
                <c:formatCode>0_);[Red]\(0\)</c:formatCode>
                <c:ptCount val="46"/>
                <c:pt idx="0">
                  <c:v>26364.3908871467</c:v>
                </c:pt>
                <c:pt idx="1">
                  <c:v>26697.184472292</c:v>
                </c:pt>
                <c:pt idx="2">
                  <c:v>27353.420517734</c:v>
                </c:pt>
                <c:pt idx="3">
                  <c:v>28069.3658031496</c:v>
                </c:pt>
                <c:pt idx="4">
                  <c:v>28790.6369099419</c:v>
                </c:pt>
                <c:pt idx="5">
                  <c:v>28919.0032194475</c:v>
                </c:pt>
                <c:pt idx="6">
                  <c:v>29357.7833026526</c:v>
                </c:pt>
                <c:pt idx="7">
                  <c:v>29635.4687171745</c:v>
                </c:pt>
                <c:pt idx="8">
                  <c:v>1126478.40864438</c:v>
                </c:pt>
                <c:pt idx="9">
                  <c:v>1153785.19681575</c:v>
                </c:pt>
                <c:pt idx="10">
                  <c:v>1216164.36355137</c:v>
                </c:pt>
                <c:pt idx="11">
                  <c:v>1268059.7956212</c:v>
                </c:pt>
                <c:pt idx="12">
                  <c:v>1314751.90329444</c:v>
                </c:pt>
                <c:pt idx="13">
                  <c:v>1357213.52426648</c:v>
                </c:pt>
                <c:pt idx="14">
                  <c:v>1397487.9035379</c:v>
                </c:pt>
                <c:pt idx="15">
                  <c:v>1438022.00991372</c:v>
                </c:pt>
                <c:pt idx="16">
                  <c:v>1472511.68281105</c:v>
                </c:pt>
                <c:pt idx="17">
                  <c:v>1511284.88699289</c:v>
                </c:pt>
                <c:pt idx="18">
                  <c:v>1549552.43843567</c:v>
                </c:pt>
                <c:pt idx="19">
                  <c:v>1589665.83170029</c:v>
                </c:pt>
                <c:pt idx="20">
                  <c:v>1629017.80321026</c:v>
                </c:pt>
                <c:pt idx="21">
                  <c:v>1665758.96580468</c:v>
                </c:pt>
                <c:pt idx="22">
                  <c:v>1702349.00817964</c:v>
                </c:pt>
                <c:pt idx="23">
                  <c:v>1743288.29971303</c:v>
                </c:pt>
                <c:pt idx="24">
                  <c:v>1784901.21462897</c:v>
                </c:pt>
                <c:pt idx="25">
                  <c:v>1826881.67438358</c:v>
                </c:pt>
                <c:pt idx="26">
                  <c:v>1866423.19793071</c:v>
                </c:pt>
                <c:pt idx="27">
                  <c:v>1904263.48823002</c:v>
                </c:pt>
                <c:pt idx="28">
                  <c:v>1944920.73854688</c:v>
                </c:pt>
                <c:pt idx="29">
                  <c:v>1985391.06107186</c:v>
                </c:pt>
                <c:pt idx="30">
                  <c:v>2024371.38481304</c:v>
                </c:pt>
                <c:pt idx="31">
                  <c:v>2060934.96600918</c:v>
                </c:pt>
                <c:pt idx="32">
                  <c:v>2096224.23708244</c:v>
                </c:pt>
                <c:pt idx="33">
                  <c:v>2130524.83715512</c:v>
                </c:pt>
                <c:pt idx="34">
                  <c:v>2161434.76241732</c:v>
                </c:pt>
                <c:pt idx="35">
                  <c:v>2195376.12137563</c:v>
                </c:pt>
                <c:pt idx="36">
                  <c:v>2221830.47405905</c:v>
                </c:pt>
                <c:pt idx="37">
                  <c:v>2242968.06951722</c:v>
                </c:pt>
                <c:pt idx="38">
                  <c:v>2267170.127887</c:v>
                </c:pt>
                <c:pt idx="39">
                  <c:v>2285386.62090977</c:v>
                </c:pt>
                <c:pt idx="40">
                  <c:v>2301388.09875086</c:v>
                </c:pt>
                <c:pt idx="41">
                  <c:v>2312168.23932987</c:v>
                </c:pt>
                <c:pt idx="42">
                  <c:v>2321394.5696944</c:v>
                </c:pt>
                <c:pt idx="43">
                  <c:v>2323280.95144747</c:v>
                </c:pt>
                <c:pt idx="44">
                  <c:v>2323835.2707557</c:v>
                </c:pt>
                <c:pt idx="45">
                  <c:v>2323835.2707557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Calculation!$A$52</c:f>
              <c:strCache>
                <c:ptCount val="1"/>
                <c:pt idx="0">
                  <c:v>Forecasted BTC2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Calculation!$B$49:$AU$49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xVal>
          <c:yVal>
            <c:numRef>
              <c:f>Calculation!$B$52:$AU$52</c:f>
              <c:numCache>
                <c:formatCode>0_);[Red]\(0\)</c:formatCode>
                <c:ptCount val="46"/>
                <c:pt idx="0">
                  <c:v>26364.3908871467</c:v>
                </c:pt>
                <c:pt idx="1">
                  <c:v>26697.184472292</c:v>
                </c:pt>
                <c:pt idx="2">
                  <c:v>27353.420517734</c:v>
                </c:pt>
                <c:pt idx="3">
                  <c:v>28069.3658031496</c:v>
                </c:pt>
                <c:pt idx="4">
                  <c:v>28790.6369099419</c:v>
                </c:pt>
                <c:pt idx="5">
                  <c:v>28919.0032194475</c:v>
                </c:pt>
                <c:pt idx="6">
                  <c:v>29357.7833026526</c:v>
                </c:pt>
                <c:pt idx="7">
                  <c:v>29635.4687171745</c:v>
                </c:pt>
                <c:pt idx="8">
                  <c:v>1671070.59353711</c:v>
                </c:pt>
                <c:pt idx="9">
                  <c:v>1728724.42145718</c:v>
                </c:pt>
                <c:pt idx="10">
                  <c:v>1828007.63637524</c:v>
                </c:pt>
                <c:pt idx="11">
                  <c:v>1891990.47717712</c:v>
                </c:pt>
                <c:pt idx="12">
                  <c:v>1931677.60390169</c:v>
                </c:pt>
                <c:pt idx="13">
                  <c:v>1975221.94905093</c:v>
                </c:pt>
                <c:pt idx="14">
                  <c:v>2018617.08492777</c:v>
                </c:pt>
                <c:pt idx="15">
                  <c:v>2058200.71756128</c:v>
                </c:pt>
                <c:pt idx="16">
                  <c:v>2098072.6098104</c:v>
                </c:pt>
                <c:pt idx="17">
                  <c:v>2142385.85891227</c:v>
                </c:pt>
                <c:pt idx="18">
                  <c:v>2186049.57147942</c:v>
                </c:pt>
                <c:pt idx="19">
                  <c:v>2245185.96812732</c:v>
                </c:pt>
                <c:pt idx="20">
                  <c:v>2334020.72437934</c:v>
                </c:pt>
                <c:pt idx="21">
                  <c:v>2442402.53024808</c:v>
                </c:pt>
                <c:pt idx="22">
                  <c:v>2563429.66321897</c:v>
                </c:pt>
                <c:pt idx="23">
                  <c:v>2702644.4540951</c:v>
                </c:pt>
                <c:pt idx="24">
                  <c:v>2846626.32249097</c:v>
                </c:pt>
                <c:pt idx="25">
                  <c:v>2992727.5974879</c:v>
                </c:pt>
                <c:pt idx="26">
                  <c:v>3134725.93496053</c:v>
                </c:pt>
                <c:pt idx="27">
                  <c:v>3275583.93263223</c:v>
                </c:pt>
                <c:pt idx="28">
                  <c:v>3426290.37721501</c:v>
                </c:pt>
                <c:pt idx="29">
                  <c:v>3578453.3582696</c:v>
                </c:pt>
                <c:pt idx="30">
                  <c:v>3727154.68420464</c:v>
                </c:pt>
                <c:pt idx="31">
                  <c:v>3869790.49448358</c:v>
                </c:pt>
                <c:pt idx="32">
                  <c:v>4009714.5056034</c:v>
                </c:pt>
                <c:pt idx="33">
                  <c:v>4149762.32867264</c:v>
                </c:pt>
                <c:pt idx="34">
                  <c:v>4283757.33474728</c:v>
                </c:pt>
                <c:pt idx="35">
                  <c:v>4417908.53435812</c:v>
                </c:pt>
                <c:pt idx="36">
                  <c:v>4538943.92145897</c:v>
                </c:pt>
                <c:pt idx="37">
                  <c:v>4647038.73757825</c:v>
                </c:pt>
                <c:pt idx="38">
                  <c:v>4765762.3333566</c:v>
                </c:pt>
                <c:pt idx="39">
                  <c:v>4868795.46300981</c:v>
                </c:pt>
                <c:pt idx="40">
                  <c:v>4964446.22581142</c:v>
                </c:pt>
                <c:pt idx="41">
                  <c:v>5044111.91354155</c:v>
                </c:pt>
                <c:pt idx="42">
                  <c:v>5119445.45290765</c:v>
                </c:pt>
                <c:pt idx="43">
                  <c:v>5174728.44072933</c:v>
                </c:pt>
                <c:pt idx="44">
                  <c:v>5224272.90342803</c:v>
                </c:pt>
                <c:pt idx="45">
                  <c:v>5224272.90342803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07616"/>
        <c:axId val="2015861232"/>
      </c:scatterChart>
      <c:valAx>
        <c:axId val="2122107616"/>
        <c:scaling>
          <c:orientation val="minMax"/>
          <c:max val="206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5861232"/>
        <c:crosses val="autoZero"/>
        <c:crossBetween val="midCat"/>
      </c:valAx>
      <c:valAx>
        <c:axId val="20158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2210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1320101-a7be-46a0-9734-4676e7e0d97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chart" Target="../charts/chart8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0</xdr:colOff>
      <xdr:row>15</xdr:row>
      <xdr:rowOff>0</xdr:rowOff>
    </xdr:from>
    <xdr:to>
      <xdr:col>19</xdr:col>
      <xdr:colOff>257175</xdr:colOff>
      <xdr:row>30</xdr:row>
      <xdr:rowOff>28575</xdr:rowOff>
    </xdr:to>
    <xdr:graphicFrame>
      <xdr:nvGraphicFramePr>
        <xdr:cNvPr id="4" name="图表 3"/>
        <xdr:cNvGraphicFramePr/>
      </xdr:nvGraphicFramePr>
      <xdr:xfrm>
        <a:off x="11658600" y="2667000"/>
        <a:ext cx="4705350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1</xdr:colOff>
      <xdr:row>19</xdr:row>
      <xdr:rowOff>0</xdr:rowOff>
    </xdr:from>
    <xdr:to>
      <xdr:col>28</xdr:col>
      <xdr:colOff>666751</xdr:colOff>
      <xdr:row>34</xdr:row>
      <xdr:rowOff>28575</xdr:rowOff>
    </xdr:to>
    <xdr:graphicFrame>
      <xdr:nvGraphicFramePr>
        <xdr:cNvPr id="12" name="图表 11"/>
        <xdr:cNvGraphicFramePr/>
      </xdr:nvGraphicFramePr>
      <xdr:xfrm>
        <a:off x="20240625" y="3556000"/>
        <a:ext cx="4527550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19</xdr:row>
      <xdr:rowOff>0</xdr:rowOff>
    </xdr:from>
    <xdr:to>
      <xdr:col>33</xdr:col>
      <xdr:colOff>661987</xdr:colOff>
      <xdr:row>34</xdr:row>
      <xdr:rowOff>28575</xdr:rowOff>
    </xdr:to>
    <xdr:graphicFrame>
      <xdr:nvGraphicFramePr>
        <xdr:cNvPr id="14" name="图表 13"/>
        <xdr:cNvGraphicFramePr/>
      </xdr:nvGraphicFramePr>
      <xdr:xfrm>
        <a:off x="25066625" y="3556000"/>
        <a:ext cx="4522470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114300</xdr:colOff>
      <xdr:row>19</xdr:row>
      <xdr:rowOff>3810</xdr:rowOff>
    </xdr:from>
    <xdr:to>
      <xdr:col>41</xdr:col>
      <xdr:colOff>419100</xdr:colOff>
      <xdr:row>34</xdr:row>
      <xdr:rowOff>3810</xdr:rowOff>
    </xdr:to>
    <xdr:graphicFrame>
      <xdr:nvGraphicFramePr>
        <xdr:cNvPr id="3" name="Chart 2"/>
        <xdr:cNvGraphicFramePr/>
      </xdr:nvGraphicFramePr>
      <xdr:xfrm>
        <a:off x="30006925" y="3559810"/>
        <a:ext cx="706120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44823</xdr:colOff>
      <xdr:row>19</xdr:row>
      <xdr:rowOff>1</xdr:rowOff>
    </xdr:from>
    <xdr:to>
      <xdr:col>10</xdr:col>
      <xdr:colOff>661146</xdr:colOff>
      <xdr:row>37</xdr:row>
      <xdr:rowOff>168089</xdr:rowOff>
    </xdr:to>
    <xdr:graphicFrame>
      <xdr:nvGraphicFramePr>
        <xdr:cNvPr id="4" name="图表 3"/>
        <xdr:cNvGraphicFramePr/>
      </xdr:nvGraphicFramePr>
      <xdr:xfrm>
        <a:off x="2282825" y="3556000"/>
        <a:ext cx="6264910" cy="33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291352</xdr:colOff>
      <xdr:row>19</xdr:row>
      <xdr:rowOff>11206</xdr:rowOff>
    </xdr:from>
    <xdr:to>
      <xdr:col>18</xdr:col>
      <xdr:colOff>838199</xdr:colOff>
      <xdr:row>38</xdr:row>
      <xdr:rowOff>77881</xdr:rowOff>
    </xdr:to>
    <xdr:graphicFrame>
      <xdr:nvGraphicFramePr>
        <xdr:cNvPr id="5" name="图表 4"/>
        <xdr:cNvGraphicFramePr/>
      </xdr:nvGraphicFramePr>
      <xdr:xfrm>
        <a:off x="9142730" y="3566795"/>
        <a:ext cx="6261735" cy="3444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26035</xdr:colOff>
      <xdr:row>53</xdr:row>
      <xdr:rowOff>19050</xdr:rowOff>
    </xdr:from>
    <xdr:to>
      <xdr:col>8</xdr:col>
      <xdr:colOff>16510</xdr:colOff>
      <xdr:row>68</xdr:row>
      <xdr:rowOff>47625</xdr:rowOff>
    </xdr:to>
    <xdr:graphicFrame>
      <xdr:nvGraphicFramePr>
        <xdr:cNvPr id="15" name="图表 14"/>
        <xdr:cNvGraphicFramePr/>
      </xdr:nvGraphicFramePr>
      <xdr:xfrm>
        <a:off x="26035" y="9620250"/>
        <a:ext cx="6505575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43815</xdr:colOff>
      <xdr:row>53</xdr:row>
      <xdr:rowOff>88900</xdr:rowOff>
    </xdr:from>
    <xdr:to>
      <xdr:col>16</xdr:col>
      <xdr:colOff>720090</xdr:colOff>
      <xdr:row>68</xdr:row>
      <xdr:rowOff>117475</xdr:rowOff>
    </xdr:to>
    <xdr:graphicFrame>
      <xdr:nvGraphicFramePr>
        <xdr:cNvPr id="18" name="图表 17"/>
        <xdr:cNvGraphicFramePr/>
      </xdr:nvGraphicFramePr>
      <xdr:xfrm>
        <a:off x="7244715" y="9690100"/>
        <a:ext cx="6391275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4" workbookViewId="0">
      <selection activeCell="B34" sqref="B34"/>
    </sheetView>
  </sheetViews>
  <sheetFormatPr defaultColWidth="9" defaultRowHeight="14" outlineLevelCol="2"/>
  <cols>
    <col min="2" max="2" width="50" customWidth="1"/>
  </cols>
  <sheetData>
    <row r="1" s="51" customFormat="1" spans="1:1">
      <c r="A1" s="52" t="s">
        <v>0</v>
      </c>
    </row>
    <row r="3" spans="1:2">
      <c r="A3" s="48" t="s">
        <v>1</v>
      </c>
      <c r="B3" s="53" t="s">
        <v>2</v>
      </c>
    </row>
    <row r="4" spans="2:2">
      <c r="B4" s="54" t="s">
        <v>3</v>
      </c>
    </row>
    <row r="5" spans="2:2">
      <c r="B5" s="55" t="s">
        <v>4</v>
      </c>
    </row>
    <row r="6" spans="2:2">
      <c r="B6" s="54" t="s">
        <v>5</v>
      </c>
    </row>
    <row r="7" spans="2:2">
      <c r="B7" s="55" t="s">
        <v>6</v>
      </c>
    </row>
    <row r="8" spans="2:2">
      <c r="B8" s="55" t="s">
        <v>7</v>
      </c>
    </row>
    <row r="11" spans="2:2">
      <c r="B11" s="53" t="s">
        <v>8</v>
      </c>
    </row>
    <row r="12" spans="2:2">
      <c r="B12" s="54" t="s">
        <v>3</v>
      </c>
    </row>
    <row r="13" spans="2:2">
      <c r="B13" s="55" t="s">
        <v>4</v>
      </c>
    </row>
    <row r="14" spans="2:2">
      <c r="B14" s="54" t="s">
        <v>5</v>
      </c>
    </row>
    <row r="15" spans="2:2">
      <c r="B15" s="55" t="s">
        <v>6</v>
      </c>
    </row>
    <row r="16" spans="2:2">
      <c r="B16" s="55" t="s">
        <v>9</v>
      </c>
    </row>
    <row r="18" spans="2:2">
      <c r="B18" s="53" t="s">
        <v>10</v>
      </c>
    </row>
    <row r="19" spans="2:2">
      <c r="B19" s="54" t="s">
        <v>3</v>
      </c>
    </row>
    <row r="20" spans="2:2">
      <c r="B20" s="55" t="s">
        <v>4</v>
      </c>
    </row>
    <row r="21" spans="2:2">
      <c r="B21" s="54" t="s">
        <v>5</v>
      </c>
    </row>
    <row r="22" spans="2:2">
      <c r="B22" s="55" t="s">
        <v>11</v>
      </c>
    </row>
    <row r="23" spans="2:2">
      <c r="B23" s="55" t="s">
        <v>12</v>
      </c>
    </row>
    <row r="25" spans="1:2">
      <c r="A25" s="48" t="s">
        <v>13</v>
      </c>
      <c r="B25" s="56" t="s">
        <v>14</v>
      </c>
    </row>
    <row r="26" spans="2:2">
      <c r="B26" t="s">
        <v>15</v>
      </c>
    </row>
    <row r="27" spans="2:2">
      <c r="B27" t="s">
        <v>16</v>
      </c>
    </row>
    <row r="29" ht="13.5" customHeight="1" spans="1:2">
      <c r="A29" s="57" t="s">
        <v>17</v>
      </c>
      <c r="B29" s="58"/>
    </row>
    <row r="30" ht="13.5" customHeight="1" spans="1:2">
      <c r="A30" s="58" t="s">
        <v>18</v>
      </c>
      <c r="B30" s="58"/>
    </row>
    <row r="31" ht="13.5" customHeight="1" spans="1:2">
      <c r="A31" s="58" t="s">
        <v>19</v>
      </c>
      <c r="B31" s="58"/>
    </row>
    <row r="32" ht="13.5" customHeight="1" spans="1:2">
      <c r="A32" s="58" t="s">
        <v>20</v>
      </c>
      <c r="B32" s="58"/>
    </row>
    <row r="33" ht="13.5" customHeight="1" spans="1:3">
      <c r="A33" s="58"/>
      <c r="B33" s="59" t="s">
        <v>21</v>
      </c>
      <c r="C33" s="60"/>
    </row>
    <row r="34" ht="13.5" customHeight="1" spans="1:3">
      <c r="A34" s="58"/>
      <c r="B34" s="61" t="s">
        <v>22</v>
      </c>
      <c r="C34" s="60"/>
    </row>
    <row r="35" ht="15" spans="1:2">
      <c r="A35" s="58" t="s">
        <v>23</v>
      </c>
      <c r="B35" t="s">
        <v>24</v>
      </c>
    </row>
    <row r="36" spans="2:2">
      <c r="B36" t="s">
        <v>25</v>
      </c>
    </row>
  </sheetData>
  <dataValidations count="1">
    <dataValidation type="list" allowBlank="1" showInputMessage="1" showErrorMessage="1" sqref="B34">
      <formula1>'Province Selector'!$B$2:$B$33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C1" sqref="C1"/>
    </sheetView>
  </sheetViews>
  <sheetFormatPr defaultColWidth="9" defaultRowHeight="14" outlineLevelCol="5"/>
  <cols>
    <col min="1" max="1" width="5.875" customWidth="1"/>
    <col min="2" max="2" width="27.375" customWidth="1"/>
    <col min="3" max="3" width="17.25" customWidth="1"/>
  </cols>
  <sheetData>
    <row r="1" spans="1:6">
      <c r="A1" s="47" t="s">
        <v>26</v>
      </c>
      <c r="B1" s="48" t="s">
        <v>27</v>
      </c>
      <c r="C1" s="48" t="s">
        <v>28</v>
      </c>
      <c r="D1" s="48" t="s">
        <v>29</v>
      </c>
      <c r="E1" s="48" t="s">
        <v>30</v>
      </c>
      <c r="F1" s="48" t="s">
        <v>31</v>
      </c>
    </row>
    <row r="2" spans="1:6">
      <c r="A2" s="62" t="s">
        <v>32</v>
      </c>
      <c r="B2" s="50" t="s">
        <v>33</v>
      </c>
      <c r="C2" t="s">
        <v>34</v>
      </c>
      <c r="D2" t="s">
        <v>34</v>
      </c>
      <c r="E2" t="s">
        <v>35</v>
      </c>
      <c r="F2" t="s">
        <v>36</v>
      </c>
    </row>
    <row r="3" spans="1:6">
      <c r="A3" s="49">
        <v>11</v>
      </c>
      <c r="B3" s="50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>
      <c r="A4" s="49">
        <v>12</v>
      </c>
      <c r="B4" s="50" t="s">
        <v>42</v>
      </c>
      <c r="C4" t="s">
        <v>43</v>
      </c>
      <c r="D4" t="s">
        <v>44</v>
      </c>
      <c r="E4" t="s">
        <v>45</v>
      </c>
      <c r="F4" t="s">
        <v>46</v>
      </c>
    </row>
    <row r="5" spans="1:6">
      <c r="A5" s="49">
        <v>13</v>
      </c>
      <c r="B5" s="50" t="s">
        <v>47</v>
      </c>
      <c r="C5" t="s">
        <v>48</v>
      </c>
      <c r="D5" t="s">
        <v>49</v>
      </c>
      <c r="E5" t="s">
        <v>50</v>
      </c>
      <c r="F5" t="s">
        <v>51</v>
      </c>
    </row>
    <row r="6" spans="1:6">
      <c r="A6" s="49">
        <v>14</v>
      </c>
      <c r="B6" s="50" t="s">
        <v>52</v>
      </c>
      <c r="C6" t="s">
        <v>53</v>
      </c>
      <c r="D6" t="s">
        <v>54</v>
      </c>
      <c r="E6" t="s">
        <v>55</v>
      </c>
      <c r="F6" t="s">
        <v>56</v>
      </c>
    </row>
    <row r="7" spans="1:6">
      <c r="A7" s="49">
        <v>15</v>
      </c>
      <c r="B7" s="50" t="s">
        <v>57</v>
      </c>
      <c r="C7" t="s">
        <v>58</v>
      </c>
      <c r="D7" t="s">
        <v>59</v>
      </c>
      <c r="E7" t="s">
        <v>60</v>
      </c>
      <c r="F7" t="s">
        <v>61</v>
      </c>
    </row>
    <row r="8" spans="1:6">
      <c r="A8" s="49">
        <v>21</v>
      </c>
      <c r="B8" s="50" t="s">
        <v>62</v>
      </c>
      <c r="C8" t="s">
        <v>63</v>
      </c>
      <c r="D8" t="s">
        <v>64</v>
      </c>
      <c r="E8" t="s">
        <v>65</v>
      </c>
      <c r="F8" t="s">
        <v>66</v>
      </c>
    </row>
    <row r="9" spans="1:6">
      <c r="A9" s="49">
        <v>22</v>
      </c>
      <c r="B9" s="50" t="s">
        <v>67</v>
      </c>
      <c r="C9" t="s">
        <v>68</v>
      </c>
      <c r="D9" t="s">
        <v>69</v>
      </c>
      <c r="E9" t="s">
        <v>70</v>
      </c>
      <c r="F9" t="s">
        <v>71</v>
      </c>
    </row>
    <row r="10" spans="1:6">
      <c r="A10" s="49">
        <v>23</v>
      </c>
      <c r="B10" s="5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6">
      <c r="A11" s="49">
        <v>31</v>
      </c>
      <c r="B11" s="50" t="s">
        <v>22</v>
      </c>
      <c r="C11" t="s">
        <v>77</v>
      </c>
      <c r="D11" t="s">
        <v>78</v>
      </c>
      <c r="E11" t="s">
        <v>79</v>
      </c>
      <c r="F11" t="s">
        <v>80</v>
      </c>
    </row>
    <row r="12" spans="1:6">
      <c r="A12" s="49">
        <v>32</v>
      </c>
      <c r="B12" s="50" t="s">
        <v>81</v>
      </c>
      <c r="C12" t="s">
        <v>82</v>
      </c>
      <c r="D12" t="s">
        <v>83</v>
      </c>
      <c r="E12" t="s">
        <v>84</v>
      </c>
      <c r="F12" t="s">
        <v>85</v>
      </c>
    </row>
    <row r="13" spans="1:6">
      <c r="A13" s="49">
        <v>33</v>
      </c>
      <c r="B13" s="50" t="s">
        <v>86</v>
      </c>
      <c r="C13" t="s">
        <v>87</v>
      </c>
      <c r="D13" t="s">
        <v>88</v>
      </c>
      <c r="E13" t="s">
        <v>89</v>
      </c>
      <c r="F13" t="s">
        <v>90</v>
      </c>
    </row>
    <row r="14" spans="1:6">
      <c r="A14" s="49">
        <v>34</v>
      </c>
      <c r="B14" s="50" t="s">
        <v>91</v>
      </c>
      <c r="C14" t="s">
        <v>92</v>
      </c>
      <c r="D14" t="s">
        <v>93</v>
      </c>
      <c r="E14" t="s">
        <v>94</v>
      </c>
      <c r="F14" t="s">
        <v>95</v>
      </c>
    </row>
    <row r="15" spans="1:6">
      <c r="A15" s="49">
        <v>35</v>
      </c>
      <c r="B15" s="50" t="s">
        <v>96</v>
      </c>
      <c r="C15" t="s">
        <v>97</v>
      </c>
      <c r="D15" t="s">
        <v>98</v>
      </c>
      <c r="E15" t="s">
        <v>99</v>
      </c>
      <c r="F15" t="s">
        <v>100</v>
      </c>
    </row>
    <row r="16" spans="1:6">
      <c r="A16" s="49">
        <v>36</v>
      </c>
      <c r="B16" s="50" t="s">
        <v>101</v>
      </c>
      <c r="C16" t="s">
        <v>102</v>
      </c>
      <c r="D16" t="s">
        <v>103</v>
      </c>
      <c r="E16" t="s">
        <v>104</v>
      </c>
      <c r="F16" t="s">
        <v>105</v>
      </c>
    </row>
    <row r="17" spans="1:6">
      <c r="A17" s="49">
        <v>37</v>
      </c>
      <c r="B17" s="50" t="s">
        <v>106</v>
      </c>
      <c r="C17" t="s">
        <v>107</v>
      </c>
      <c r="D17" t="s">
        <v>108</v>
      </c>
      <c r="E17" t="s">
        <v>109</v>
      </c>
      <c r="F17" t="s">
        <v>110</v>
      </c>
    </row>
    <row r="18" spans="1:6">
      <c r="A18" s="49">
        <v>41</v>
      </c>
      <c r="B18" s="50" t="s">
        <v>111</v>
      </c>
      <c r="C18" t="s">
        <v>112</v>
      </c>
      <c r="D18" t="s">
        <v>113</v>
      </c>
      <c r="E18" t="s">
        <v>114</v>
      </c>
      <c r="F18" t="s">
        <v>115</v>
      </c>
    </row>
    <row r="19" spans="1:6">
      <c r="A19" s="49">
        <v>42</v>
      </c>
      <c r="B19" s="50" t="s">
        <v>116</v>
      </c>
      <c r="C19" t="s">
        <v>117</v>
      </c>
      <c r="D19" t="s">
        <v>118</v>
      </c>
      <c r="E19" t="s">
        <v>119</v>
      </c>
      <c r="F19" t="s">
        <v>120</v>
      </c>
    </row>
    <row r="20" spans="1:6">
      <c r="A20" s="49">
        <v>43</v>
      </c>
      <c r="B20" s="50" t="s">
        <v>121</v>
      </c>
      <c r="C20" t="s">
        <v>122</v>
      </c>
      <c r="D20" t="s">
        <v>123</v>
      </c>
      <c r="E20" t="s">
        <v>124</v>
      </c>
      <c r="F20" t="s">
        <v>125</v>
      </c>
    </row>
    <row r="21" spans="1:6">
      <c r="A21" s="49">
        <v>44</v>
      </c>
      <c r="B21" s="50" t="s">
        <v>126</v>
      </c>
      <c r="C21" t="s">
        <v>127</v>
      </c>
      <c r="D21" t="s">
        <v>128</v>
      </c>
      <c r="E21" t="s">
        <v>129</v>
      </c>
      <c r="F21" t="s">
        <v>130</v>
      </c>
    </row>
    <row r="22" spans="1:6">
      <c r="A22" s="49">
        <v>45</v>
      </c>
      <c r="B22" s="50" t="s">
        <v>131</v>
      </c>
      <c r="C22" t="s">
        <v>132</v>
      </c>
      <c r="D22" t="s">
        <v>133</v>
      </c>
      <c r="E22" t="s">
        <v>134</v>
      </c>
      <c r="F22" t="s">
        <v>135</v>
      </c>
    </row>
    <row r="23" spans="1:6">
      <c r="A23" s="49">
        <v>46</v>
      </c>
      <c r="B23" s="50" t="s">
        <v>136</v>
      </c>
      <c r="C23" t="s">
        <v>137</v>
      </c>
      <c r="D23" t="s">
        <v>138</v>
      </c>
      <c r="E23" t="s">
        <v>139</v>
      </c>
      <c r="F23" t="s">
        <v>140</v>
      </c>
    </row>
    <row r="24" spans="1:6">
      <c r="A24" s="49">
        <v>50</v>
      </c>
      <c r="B24" s="50" t="s">
        <v>141</v>
      </c>
      <c r="C24" t="s">
        <v>142</v>
      </c>
      <c r="D24" t="s">
        <v>143</v>
      </c>
      <c r="E24" t="s">
        <v>144</v>
      </c>
      <c r="F24" t="s">
        <v>145</v>
      </c>
    </row>
    <row r="25" spans="1:6">
      <c r="A25" s="49">
        <v>51</v>
      </c>
      <c r="B25" s="50" t="s">
        <v>146</v>
      </c>
      <c r="C25" t="s">
        <v>147</v>
      </c>
      <c r="D25" t="s">
        <v>148</v>
      </c>
      <c r="E25" t="s">
        <v>149</v>
      </c>
      <c r="F25" t="s">
        <v>150</v>
      </c>
    </row>
    <row r="26" spans="1:6">
      <c r="A26" s="49">
        <v>52</v>
      </c>
      <c r="B26" s="50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s="49">
        <v>53</v>
      </c>
      <c r="B27" s="50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>
      <c r="A28" s="49">
        <v>54</v>
      </c>
      <c r="B28" s="50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>
      <c r="A29" s="49">
        <v>61</v>
      </c>
      <c r="B29" s="50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>
      <c r="A30" s="49">
        <v>62</v>
      </c>
      <c r="B30" s="5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>
      <c r="A31" s="49">
        <v>63</v>
      </c>
      <c r="B31" s="50" t="s">
        <v>176</v>
      </c>
      <c r="C31" t="s">
        <v>177</v>
      </c>
      <c r="D31" t="s">
        <v>178</v>
      </c>
      <c r="E31" t="s">
        <v>179</v>
      </c>
      <c r="F31" t="s">
        <v>180</v>
      </c>
    </row>
    <row r="32" spans="1:6">
      <c r="A32" s="49">
        <v>64</v>
      </c>
      <c r="B32" s="50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>
      <c r="A33" s="49">
        <v>65</v>
      </c>
      <c r="B33" s="50" t="s">
        <v>186</v>
      </c>
      <c r="C33" t="s">
        <v>187</v>
      </c>
      <c r="D33" t="s">
        <v>188</v>
      </c>
      <c r="E33" t="s">
        <v>189</v>
      </c>
      <c r="F33" t="s">
        <v>190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I266"/>
  <sheetViews>
    <sheetView zoomScale="80" zoomScaleNormal="80" workbookViewId="0">
      <pane xSplit="2" ySplit="2" topLeftCell="O12" activePane="bottomRight" state="frozen"/>
      <selection/>
      <selection pane="topRight"/>
      <selection pane="bottomLeft"/>
      <selection pane="bottomRight" activeCell="Z280" sqref="Z280"/>
    </sheetView>
  </sheetViews>
  <sheetFormatPr defaultColWidth="9" defaultRowHeight="14"/>
  <cols>
    <col min="1" max="9" width="8.625" customWidth="1"/>
    <col min="10" max="10" width="10.1" customWidth="1"/>
    <col min="11" max="35" width="8.625" customWidth="1"/>
  </cols>
  <sheetData>
    <row r="1" spans="1:35">
      <c r="A1" s="30" t="s">
        <v>191</v>
      </c>
      <c r="B1" s="30" t="s">
        <v>192</v>
      </c>
      <c r="C1" s="30" t="s">
        <v>193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 t="s">
        <v>194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 t="s">
        <v>195</v>
      </c>
    </row>
    <row r="2" ht="42" spans="1:35">
      <c r="A2" s="30"/>
      <c r="B2" s="30"/>
      <c r="C2" s="5" t="s">
        <v>196</v>
      </c>
      <c r="D2" s="6" t="s">
        <v>197</v>
      </c>
      <c r="E2" s="6" t="s">
        <v>198</v>
      </c>
      <c r="F2" s="7" t="s">
        <v>199</v>
      </c>
      <c r="G2" s="7" t="s">
        <v>200</v>
      </c>
      <c r="H2" s="7" t="s">
        <v>201</v>
      </c>
      <c r="I2" s="6" t="s">
        <v>202</v>
      </c>
      <c r="J2" s="5" t="s">
        <v>203</v>
      </c>
      <c r="K2" s="6" t="s">
        <v>204</v>
      </c>
      <c r="L2" s="7" t="s">
        <v>205</v>
      </c>
      <c r="M2" s="7" t="s">
        <v>206</v>
      </c>
      <c r="N2" s="7" t="s">
        <v>207</v>
      </c>
      <c r="O2" s="7" t="s">
        <v>208</v>
      </c>
      <c r="P2" s="7" t="s">
        <v>209</v>
      </c>
      <c r="Q2" s="5" t="s">
        <v>210</v>
      </c>
      <c r="R2" s="6" t="s">
        <v>211</v>
      </c>
      <c r="S2" s="5" t="s">
        <v>196</v>
      </c>
      <c r="T2" s="6" t="s">
        <v>197</v>
      </c>
      <c r="U2" s="6" t="s">
        <v>212</v>
      </c>
      <c r="V2" s="7" t="s">
        <v>199</v>
      </c>
      <c r="W2" s="7" t="s">
        <v>200</v>
      </c>
      <c r="X2" s="7" t="s">
        <v>213</v>
      </c>
      <c r="Y2" s="7" t="s">
        <v>202</v>
      </c>
      <c r="Z2" s="5" t="s">
        <v>214</v>
      </c>
      <c r="AA2" s="5" t="s">
        <v>215</v>
      </c>
      <c r="AB2" s="7" t="s">
        <v>205</v>
      </c>
      <c r="AC2" s="7" t="s">
        <v>206</v>
      </c>
      <c r="AD2" s="7" t="s">
        <v>207</v>
      </c>
      <c r="AE2" s="7" t="s">
        <v>208</v>
      </c>
      <c r="AF2" s="6" t="s">
        <v>209</v>
      </c>
      <c r="AG2" s="5" t="s">
        <v>210</v>
      </c>
      <c r="AH2" s="7" t="s">
        <v>211</v>
      </c>
      <c r="AI2" s="30"/>
    </row>
    <row r="3" hidden="1" spans="1:35">
      <c r="A3" s="8" t="s">
        <v>34</v>
      </c>
      <c r="B3" s="8">
        <v>2015</v>
      </c>
      <c r="C3" s="9">
        <v>1521011</v>
      </c>
      <c r="D3" s="8">
        <f>SUM(E3:J3)</f>
        <v>12947</v>
      </c>
      <c r="E3" s="8"/>
      <c r="F3" s="9">
        <v>10580</v>
      </c>
      <c r="G3" s="9">
        <v>1336</v>
      </c>
      <c r="H3" s="8"/>
      <c r="I3" s="9">
        <v>1031</v>
      </c>
      <c r="J3" s="8"/>
      <c r="K3" s="8">
        <f>SUM(L3:R3)</f>
        <v>1508064</v>
      </c>
      <c r="L3" s="9">
        <v>2297</v>
      </c>
      <c r="M3" s="9">
        <v>12704</v>
      </c>
      <c r="N3" s="9">
        <v>140394</v>
      </c>
      <c r="O3" s="9">
        <v>25314</v>
      </c>
      <c r="P3" s="9">
        <v>318597</v>
      </c>
      <c r="Q3" s="9">
        <v>526325</v>
      </c>
      <c r="R3" s="9">
        <v>482433</v>
      </c>
      <c r="S3" s="9">
        <v>1696849</v>
      </c>
      <c r="T3" s="8">
        <f>SUM(U3:Z3)</f>
        <v>25428</v>
      </c>
      <c r="U3" s="8"/>
      <c r="V3" s="9">
        <v>10580</v>
      </c>
      <c r="W3" s="9">
        <v>1336</v>
      </c>
      <c r="X3" s="8">
        <v>11872</v>
      </c>
      <c r="Y3" s="9">
        <v>1640</v>
      </c>
      <c r="Z3" s="8"/>
      <c r="AA3" s="8">
        <f>SUM(AB3:AH3)</f>
        <v>1671419</v>
      </c>
      <c r="AB3" s="9">
        <v>3114</v>
      </c>
      <c r="AC3" s="9">
        <v>15665</v>
      </c>
      <c r="AD3" s="8">
        <v>157973</v>
      </c>
      <c r="AE3" s="9">
        <v>26811</v>
      </c>
      <c r="AF3" s="9">
        <v>380121</v>
      </c>
      <c r="AG3" s="9">
        <v>591637</v>
      </c>
      <c r="AH3" s="9">
        <v>496098</v>
      </c>
      <c r="AI3" s="9">
        <v>50063</v>
      </c>
    </row>
    <row r="4" hidden="1" spans="1:35">
      <c r="A4" s="8" t="s">
        <v>38</v>
      </c>
      <c r="B4" s="8">
        <v>2015</v>
      </c>
      <c r="C4" s="9">
        <v>8789</v>
      </c>
      <c r="D4" s="8">
        <f t="shared" ref="D4:D36" si="0">SUM(E4:J4)</f>
        <v>0</v>
      </c>
      <c r="E4" s="8"/>
      <c r="F4" s="38"/>
      <c r="G4" s="38"/>
      <c r="H4" s="8"/>
      <c r="I4" s="38"/>
      <c r="J4" s="8"/>
      <c r="K4" s="8">
        <f t="shared" ref="K4:K36" si="1">SUM(L4:R4)</f>
        <v>8789</v>
      </c>
      <c r="L4" s="38"/>
      <c r="M4" s="38"/>
      <c r="N4" s="9">
        <v>1460</v>
      </c>
      <c r="O4" s="38"/>
      <c r="P4" s="9">
        <v>2546</v>
      </c>
      <c r="Q4" s="9">
        <v>3005</v>
      </c>
      <c r="R4" s="9">
        <v>1778</v>
      </c>
      <c r="S4" s="9">
        <v>9953</v>
      </c>
      <c r="T4" s="8">
        <f t="shared" ref="T4:T36" si="2">SUM(U4:Z4)</f>
        <v>0</v>
      </c>
      <c r="U4" s="8"/>
      <c r="V4" s="38"/>
      <c r="W4" s="38"/>
      <c r="X4" s="8">
        <v>0</v>
      </c>
      <c r="Y4" s="38"/>
      <c r="Z4" s="8"/>
      <c r="AA4" s="8">
        <f t="shared" ref="AA4:AA36" si="3">SUM(AB4:AH4)</f>
        <v>9953</v>
      </c>
      <c r="AB4" s="38"/>
      <c r="AC4" s="38"/>
      <c r="AD4" s="8">
        <v>1506</v>
      </c>
      <c r="AE4" s="38"/>
      <c r="AF4" s="9">
        <v>2810</v>
      </c>
      <c r="AG4" s="9">
        <v>3717</v>
      </c>
      <c r="AH4" s="9">
        <v>1920</v>
      </c>
      <c r="AI4" s="9">
        <v>1923</v>
      </c>
    </row>
    <row r="5" hidden="1" spans="1:35">
      <c r="A5" s="8" t="s">
        <v>43</v>
      </c>
      <c r="B5" s="8">
        <v>2015</v>
      </c>
      <c r="C5" s="9">
        <v>9945</v>
      </c>
      <c r="D5" s="8">
        <f t="shared" si="0"/>
        <v>0</v>
      </c>
      <c r="E5" s="8"/>
      <c r="F5" s="38"/>
      <c r="G5" s="38"/>
      <c r="H5" s="8"/>
      <c r="I5" s="38"/>
      <c r="J5" s="8"/>
      <c r="K5" s="8">
        <f t="shared" si="1"/>
        <v>9945</v>
      </c>
      <c r="L5" s="38"/>
      <c r="M5" s="38"/>
      <c r="N5" s="9">
        <v>804</v>
      </c>
      <c r="O5" s="38"/>
      <c r="P5" s="9">
        <v>2850</v>
      </c>
      <c r="Q5" s="9">
        <v>3143</v>
      </c>
      <c r="R5" s="9">
        <v>3148</v>
      </c>
      <c r="S5" s="9">
        <v>11806</v>
      </c>
      <c r="T5" s="8">
        <f t="shared" si="2"/>
        <v>0</v>
      </c>
      <c r="U5" s="8"/>
      <c r="V5" s="38"/>
      <c r="W5" s="38"/>
      <c r="X5" s="8">
        <v>0</v>
      </c>
      <c r="Y5" s="38"/>
      <c r="Z5" s="8"/>
      <c r="AA5" s="8">
        <f t="shared" si="3"/>
        <v>11806</v>
      </c>
      <c r="AB5" s="38"/>
      <c r="AC5" s="38"/>
      <c r="AD5" s="8">
        <v>804</v>
      </c>
      <c r="AE5" s="38"/>
      <c r="AF5" s="9">
        <v>2850</v>
      </c>
      <c r="AG5" s="9">
        <v>3747</v>
      </c>
      <c r="AH5" s="9">
        <v>4405</v>
      </c>
      <c r="AI5" s="9">
        <v>5796</v>
      </c>
    </row>
    <row r="6" hidden="1" spans="1:35">
      <c r="A6" s="8" t="s">
        <v>48</v>
      </c>
      <c r="B6" s="8">
        <v>2015</v>
      </c>
      <c r="C6" s="9">
        <v>82795</v>
      </c>
      <c r="D6" s="8">
        <f t="shared" si="0"/>
        <v>202</v>
      </c>
      <c r="E6" s="8"/>
      <c r="F6" s="38"/>
      <c r="G6" s="9">
        <v>202</v>
      </c>
      <c r="H6" s="8"/>
      <c r="I6" s="38"/>
      <c r="J6" s="8"/>
      <c r="K6" s="8">
        <f t="shared" si="1"/>
        <v>82592</v>
      </c>
      <c r="L6" s="38"/>
      <c r="M6" s="38"/>
      <c r="N6" s="9">
        <v>10108</v>
      </c>
      <c r="O6" s="38"/>
      <c r="P6" s="9">
        <v>16443</v>
      </c>
      <c r="Q6" s="9">
        <v>27228</v>
      </c>
      <c r="R6" s="9">
        <v>28813</v>
      </c>
      <c r="S6" s="9">
        <v>92100</v>
      </c>
      <c r="T6" s="8">
        <f t="shared" si="2"/>
        <v>202</v>
      </c>
      <c r="U6" s="8"/>
      <c r="V6" s="38"/>
      <c r="W6" s="9">
        <v>202</v>
      </c>
      <c r="X6" s="8">
        <v>0</v>
      </c>
      <c r="Y6" s="38"/>
      <c r="Z6" s="8"/>
      <c r="AA6" s="8">
        <f t="shared" si="3"/>
        <v>91899</v>
      </c>
      <c r="AB6" s="38"/>
      <c r="AC6" s="38"/>
      <c r="AD6" s="8">
        <v>10561</v>
      </c>
      <c r="AE6" s="38"/>
      <c r="AF6" s="9">
        <v>20342</v>
      </c>
      <c r="AG6" s="9">
        <v>30729</v>
      </c>
      <c r="AH6" s="9">
        <v>30267</v>
      </c>
      <c r="AI6" s="9">
        <v>1508</v>
      </c>
    </row>
    <row r="7" hidden="1" spans="1:35">
      <c r="A7" s="8" t="s">
        <v>53</v>
      </c>
      <c r="B7" s="8">
        <v>2015</v>
      </c>
      <c r="C7" s="9">
        <v>62667</v>
      </c>
      <c r="D7" s="8">
        <f t="shared" si="0"/>
        <v>554</v>
      </c>
      <c r="E7" s="8"/>
      <c r="F7" s="9">
        <v>249</v>
      </c>
      <c r="G7" s="9">
        <v>305</v>
      </c>
      <c r="H7" s="8"/>
      <c r="I7" s="38"/>
      <c r="J7" s="8"/>
      <c r="K7" s="8">
        <f t="shared" si="1"/>
        <v>62113</v>
      </c>
      <c r="L7" s="9">
        <v>116</v>
      </c>
      <c r="M7" s="38"/>
      <c r="N7" s="9">
        <v>7329</v>
      </c>
      <c r="O7" s="38"/>
      <c r="P7" s="9">
        <v>13884</v>
      </c>
      <c r="Q7" s="9">
        <v>18061</v>
      </c>
      <c r="R7" s="9">
        <v>22723</v>
      </c>
      <c r="S7" s="9">
        <v>65881</v>
      </c>
      <c r="T7" s="8">
        <f t="shared" si="2"/>
        <v>554</v>
      </c>
      <c r="U7" s="8"/>
      <c r="V7" s="9">
        <v>249</v>
      </c>
      <c r="W7" s="9">
        <v>305</v>
      </c>
      <c r="X7" s="8">
        <v>0</v>
      </c>
      <c r="Y7" s="38"/>
      <c r="Z7" s="8"/>
      <c r="AA7" s="8">
        <f t="shared" si="3"/>
        <v>65326</v>
      </c>
      <c r="AB7" s="9">
        <v>116</v>
      </c>
      <c r="AC7" s="38"/>
      <c r="AD7" s="8">
        <v>7978</v>
      </c>
      <c r="AE7" s="38"/>
      <c r="AF7" s="9">
        <v>15322</v>
      </c>
      <c r="AG7" s="9">
        <v>19113</v>
      </c>
      <c r="AH7" s="9">
        <v>22797</v>
      </c>
      <c r="AI7" s="9">
        <v>675</v>
      </c>
    </row>
    <row r="8" hidden="1" spans="1:35">
      <c r="A8" s="8" t="s">
        <v>58</v>
      </c>
      <c r="B8" s="8">
        <v>2015</v>
      </c>
      <c r="C8" s="9">
        <v>87396</v>
      </c>
      <c r="D8" s="8">
        <f t="shared" si="0"/>
        <v>0</v>
      </c>
      <c r="E8" s="8"/>
      <c r="F8" s="38"/>
      <c r="G8" s="38"/>
      <c r="H8" s="8"/>
      <c r="I8" s="38"/>
      <c r="J8" s="8"/>
      <c r="K8" s="8">
        <f t="shared" si="1"/>
        <v>87396</v>
      </c>
      <c r="L8" s="38"/>
      <c r="M8" s="38"/>
      <c r="N8" s="9">
        <v>7329</v>
      </c>
      <c r="O8" s="38"/>
      <c r="P8" s="9">
        <v>25276</v>
      </c>
      <c r="Q8" s="9">
        <v>36459</v>
      </c>
      <c r="R8" s="9">
        <v>18332</v>
      </c>
      <c r="S8" s="9">
        <v>89517</v>
      </c>
      <c r="T8" s="8">
        <f t="shared" si="2"/>
        <v>715</v>
      </c>
      <c r="U8" s="8"/>
      <c r="V8" s="38"/>
      <c r="W8" s="38"/>
      <c r="X8" s="8">
        <v>715</v>
      </c>
      <c r="Y8" s="38"/>
      <c r="Z8" s="8"/>
      <c r="AA8" s="8">
        <f t="shared" si="3"/>
        <v>88802</v>
      </c>
      <c r="AB8" s="38"/>
      <c r="AC8" s="38"/>
      <c r="AD8" s="8">
        <v>7215</v>
      </c>
      <c r="AE8" s="38"/>
      <c r="AF8" s="9">
        <v>25995</v>
      </c>
      <c r="AG8" s="9">
        <v>37252</v>
      </c>
      <c r="AH8" s="9">
        <v>18340</v>
      </c>
      <c r="AI8" s="9">
        <v>82</v>
      </c>
    </row>
    <row r="9" hidden="1" spans="1:35">
      <c r="A9" s="8" t="s">
        <v>63</v>
      </c>
      <c r="B9" s="8">
        <v>2015</v>
      </c>
      <c r="C9" s="9">
        <v>43296</v>
      </c>
      <c r="D9" s="8">
        <f t="shared" si="0"/>
        <v>0</v>
      </c>
      <c r="E9" s="8"/>
      <c r="F9" s="38"/>
      <c r="G9" s="38"/>
      <c r="H9" s="8"/>
      <c r="I9" s="38"/>
      <c r="J9" s="8"/>
      <c r="K9" s="8">
        <f t="shared" si="1"/>
        <v>43296</v>
      </c>
      <c r="L9" s="38"/>
      <c r="M9" s="38"/>
      <c r="N9" s="9">
        <v>6360</v>
      </c>
      <c r="O9" s="38"/>
      <c r="P9" s="9">
        <v>13106</v>
      </c>
      <c r="Q9" s="9">
        <v>23795</v>
      </c>
      <c r="R9" s="9">
        <v>35</v>
      </c>
      <c r="S9" s="9">
        <v>56829</v>
      </c>
      <c r="T9" s="8">
        <f t="shared" si="2"/>
        <v>193</v>
      </c>
      <c r="U9" s="8"/>
      <c r="V9" s="38"/>
      <c r="W9" s="38"/>
      <c r="X9" s="8">
        <v>193</v>
      </c>
      <c r="Y9" s="38"/>
      <c r="Z9" s="8"/>
      <c r="AA9" s="8">
        <f t="shared" si="3"/>
        <v>56636</v>
      </c>
      <c r="AB9" s="38"/>
      <c r="AC9" s="38"/>
      <c r="AD9" s="8">
        <v>7569</v>
      </c>
      <c r="AE9" s="38"/>
      <c r="AF9" s="9">
        <v>17094</v>
      </c>
      <c r="AG9" s="9">
        <v>31935</v>
      </c>
      <c r="AH9" s="9">
        <v>38</v>
      </c>
      <c r="AI9" s="9">
        <v>1180</v>
      </c>
    </row>
    <row r="10" hidden="1" spans="1:35">
      <c r="A10" s="8" t="s">
        <v>68</v>
      </c>
      <c r="B10" s="8">
        <v>2015</v>
      </c>
      <c r="C10" s="9">
        <v>26842</v>
      </c>
      <c r="D10" s="8">
        <f t="shared" si="0"/>
        <v>0</v>
      </c>
      <c r="E10" s="8"/>
      <c r="F10" s="38"/>
      <c r="G10" s="38"/>
      <c r="H10" s="8"/>
      <c r="I10" s="38"/>
      <c r="J10" s="8"/>
      <c r="K10" s="8">
        <f t="shared" si="1"/>
        <v>26842</v>
      </c>
      <c r="L10" s="38"/>
      <c r="M10" s="38"/>
      <c r="N10" s="9">
        <v>2342</v>
      </c>
      <c r="O10" s="38"/>
      <c r="P10" s="9">
        <v>8727</v>
      </c>
      <c r="Q10" s="9">
        <v>15729</v>
      </c>
      <c r="R10" s="9">
        <v>44</v>
      </c>
      <c r="S10" s="9">
        <v>32983</v>
      </c>
      <c r="T10" s="8">
        <f t="shared" si="2"/>
        <v>0</v>
      </c>
      <c r="U10" s="8"/>
      <c r="V10" s="38"/>
      <c r="W10" s="38"/>
      <c r="X10" s="8">
        <v>0</v>
      </c>
      <c r="Y10" s="38"/>
      <c r="Z10" s="8"/>
      <c r="AA10" s="8">
        <f t="shared" si="3"/>
        <v>32982</v>
      </c>
      <c r="AB10" s="38"/>
      <c r="AC10" s="38"/>
      <c r="AD10" s="8">
        <v>2865</v>
      </c>
      <c r="AE10" s="38"/>
      <c r="AF10" s="9">
        <v>10614</v>
      </c>
      <c r="AG10" s="9">
        <v>19459</v>
      </c>
      <c r="AH10" s="9">
        <v>44</v>
      </c>
      <c r="AI10" s="9">
        <v>213</v>
      </c>
    </row>
    <row r="11" hidden="1" spans="1:35">
      <c r="A11" s="8" t="s">
        <v>73</v>
      </c>
      <c r="B11" s="8">
        <v>2015</v>
      </c>
      <c r="C11" s="9">
        <v>51614</v>
      </c>
      <c r="D11" s="8">
        <f t="shared" si="0"/>
        <v>0</v>
      </c>
      <c r="E11" s="8"/>
      <c r="F11" s="38"/>
      <c r="G11" s="38"/>
      <c r="H11" s="8"/>
      <c r="I11" s="38"/>
      <c r="J11" s="8"/>
      <c r="K11" s="8">
        <f t="shared" si="1"/>
        <v>51614</v>
      </c>
      <c r="L11" s="38"/>
      <c r="M11" s="38"/>
      <c r="N11" s="9">
        <v>4094</v>
      </c>
      <c r="O11" s="38"/>
      <c r="P11" s="9">
        <v>12207</v>
      </c>
      <c r="Q11" s="9">
        <v>22427</v>
      </c>
      <c r="R11" s="9">
        <v>12886</v>
      </c>
      <c r="S11" s="9">
        <v>55149</v>
      </c>
      <c r="T11" s="8">
        <f t="shared" si="2"/>
        <v>0</v>
      </c>
      <c r="U11" s="8"/>
      <c r="V11" s="38"/>
      <c r="W11" s="38"/>
      <c r="X11" s="8">
        <v>0</v>
      </c>
      <c r="Y11" s="38"/>
      <c r="Z11" s="8"/>
      <c r="AA11" s="8">
        <f t="shared" si="3"/>
        <v>55149</v>
      </c>
      <c r="AB11" s="38"/>
      <c r="AC11" s="38"/>
      <c r="AD11" s="8">
        <v>4470</v>
      </c>
      <c r="AE11" s="38"/>
      <c r="AF11" s="9">
        <v>13825</v>
      </c>
      <c r="AG11" s="9">
        <v>23866</v>
      </c>
      <c r="AH11" s="9">
        <v>12988</v>
      </c>
      <c r="AI11" s="9">
        <v>501</v>
      </c>
    </row>
    <row r="12" spans="1:35">
      <c r="A12" s="8" t="s">
        <v>77</v>
      </c>
      <c r="B12" s="8">
        <v>2015</v>
      </c>
      <c r="C12" s="9">
        <v>7065</v>
      </c>
      <c r="D12" s="8">
        <f t="shared" si="0"/>
        <v>106</v>
      </c>
      <c r="E12" s="8"/>
      <c r="F12" s="9">
        <v>106</v>
      </c>
      <c r="G12" s="38"/>
      <c r="H12" s="8"/>
      <c r="I12" s="38"/>
      <c r="J12" s="8"/>
      <c r="K12" s="8">
        <f t="shared" si="1"/>
        <v>6958</v>
      </c>
      <c r="L12" s="9">
        <v>17</v>
      </c>
      <c r="M12" s="38"/>
      <c r="N12" s="9">
        <v>770</v>
      </c>
      <c r="O12" s="38"/>
      <c r="P12" s="9">
        <v>1964</v>
      </c>
      <c r="Q12" s="9">
        <v>841</v>
      </c>
      <c r="R12" s="9">
        <v>3366</v>
      </c>
      <c r="S12" s="9">
        <v>9929</v>
      </c>
      <c r="T12" s="8">
        <f t="shared" si="2"/>
        <v>187</v>
      </c>
      <c r="U12" s="8"/>
      <c r="V12" s="9">
        <v>106</v>
      </c>
      <c r="W12" s="38"/>
      <c r="X12" s="8">
        <v>81</v>
      </c>
      <c r="Y12" s="38"/>
      <c r="Z12" s="8"/>
      <c r="AA12" s="8">
        <f t="shared" si="3"/>
        <v>9741</v>
      </c>
      <c r="AB12" s="9">
        <v>34</v>
      </c>
      <c r="AC12" s="38"/>
      <c r="AD12" s="8">
        <v>1149</v>
      </c>
      <c r="AE12" s="38"/>
      <c r="AF12" s="9">
        <v>3467</v>
      </c>
      <c r="AG12" s="9">
        <v>918</v>
      </c>
      <c r="AH12" s="9">
        <v>4173</v>
      </c>
      <c r="AI12" s="9">
        <v>10720</v>
      </c>
    </row>
    <row r="13" hidden="1" spans="1:35">
      <c r="A13" s="8" t="s">
        <v>82</v>
      </c>
      <c r="B13" s="8">
        <v>2015</v>
      </c>
      <c r="C13" s="9">
        <v>67345</v>
      </c>
      <c r="D13" s="8">
        <f t="shared" si="0"/>
        <v>65</v>
      </c>
      <c r="E13" s="8"/>
      <c r="F13" s="9">
        <v>65</v>
      </c>
      <c r="G13" s="38"/>
      <c r="H13" s="8"/>
      <c r="I13" s="38"/>
      <c r="J13" s="8"/>
      <c r="K13" s="8">
        <f t="shared" si="1"/>
        <v>67280</v>
      </c>
      <c r="L13" s="9">
        <v>13</v>
      </c>
      <c r="M13" s="38"/>
      <c r="N13" s="9">
        <v>8818</v>
      </c>
      <c r="O13" s="38"/>
      <c r="P13" s="9">
        <v>18158</v>
      </c>
      <c r="Q13" s="9">
        <v>22598</v>
      </c>
      <c r="R13" s="9">
        <v>17693</v>
      </c>
      <c r="S13" s="9">
        <v>87519</v>
      </c>
      <c r="T13" s="8">
        <f t="shared" si="2"/>
        <v>212</v>
      </c>
      <c r="U13" s="8"/>
      <c r="V13" s="9">
        <v>65</v>
      </c>
      <c r="W13" s="38"/>
      <c r="X13" s="8">
        <v>147</v>
      </c>
      <c r="Y13" s="38"/>
      <c r="Z13" s="8"/>
      <c r="AA13" s="8">
        <f t="shared" si="3"/>
        <v>87307</v>
      </c>
      <c r="AB13" s="9">
        <v>13</v>
      </c>
      <c r="AC13" s="38"/>
      <c r="AD13" s="8">
        <v>11625</v>
      </c>
      <c r="AE13" s="38"/>
      <c r="AF13" s="9">
        <v>26022</v>
      </c>
      <c r="AG13" s="9">
        <v>29686</v>
      </c>
      <c r="AH13" s="9">
        <v>19961</v>
      </c>
      <c r="AI13" s="9">
        <v>5295</v>
      </c>
    </row>
    <row r="14" hidden="1" spans="1:35">
      <c r="A14" s="8" t="s">
        <v>87</v>
      </c>
      <c r="B14" s="8">
        <v>2015</v>
      </c>
      <c r="C14" s="9">
        <v>45211</v>
      </c>
      <c r="D14" s="8">
        <f t="shared" si="0"/>
        <v>412</v>
      </c>
      <c r="E14" s="8"/>
      <c r="F14" s="9">
        <v>412</v>
      </c>
      <c r="G14" s="38"/>
      <c r="H14" s="8"/>
      <c r="I14" s="38"/>
      <c r="J14" s="8"/>
      <c r="K14" s="8">
        <f t="shared" si="1"/>
        <v>44800</v>
      </c>
      <c r="L14" s="9">
        <v>833</v>
      </c>
      <c r="M14" s="38"/>
      <c r="N14" s="9">
        <v>5719</v>
      </c>
      <c r="O14" s="38"/>
      <c r="P14" s="9">
        <v>10782</v>
      </c>
      <c r="Q14" s="9">
        <v>14351</v>
      </c>
      <c r="R14" s="9">
        <v>13115</v>
      </c>
      <c r="S14" s="9">
        <v>61354</v>
      </c>
      <c r="T14" s="8">
        <f t="shared" si="2"/>
        <v>884</v>
      </c>
      <c r="U14" s="8"/>
      <c r="V14" s="9">
        <v>412</v>
      </c>
      <c r="W14" s="38"/>
      <c r="X14" s="8">
        <v>472</v>
      </c>
      <c r="Y14" s="38"/>
      <c r="Z14" s="8"/>
      <c r="AA14" s="8">
        <f t="shared" si="3"/>
        <v>60470</v>
      </c>
      <c r="AB14" s="9">
        <v>1185</v>
      </c>
      <c r="AC14" s="38"/>
      <c r="AD14" s="8">
        <v>7892</v>
      </c>
      <c r="AE14" s="38"/>
      <c r="AF14" s="9">
        <v>15876</v>
      </c>
      <c r="AG14" s="9">
        <v>20643</v>
      </c>
      <c r="AH14" s="9">
        <v>14874</v>
      </c>
      <c r="AI14" s="9">
        <v>4709</v>
      </c>
    </row>
    <row r="15" hidden="1" spans="1:35">
      <c r="A15" s="8" t="s">
        <v>92</v>
      </c>
      <c r="B15" s="8">
        <v>2015</v>
      </c>
      <c r="C15" s="9">
        <v>55179</v>
      </c>
      <c r="D15" s="8">
        <f t="shared" si="0"/>
        <v>771</v>
      </c>
      <c r="E15" s="8"/>
      <c r="F15" s="9">
        <v>771</v>
      </c>
      <c r="G15" s="38"/>
      <c r="H15" s="8"/>
      <c r="I15" s="38"/>
      <c r="J15" s="8"/>
      <c r="K15" s="8">
        <f t="shared" si="1"/>
        <v>54409</v>
      </c>
      <c r="L15" s="9">
        <v>453</v>
      </c>
      <c r="M15" s="38"/>
      <c r="N15" s="9">
        <v>4658</v>
      </c>
      <c r="O15" s="38"/>
      <c r="P15" s="9">
        <v>11052</v>
      </c>
      <c r="Q15" s="9">
        <v>14832</v>
      </c>
      <c r="R15" s="9">
        <v>23414</v>
      </c>
      <c r="S15" s="9">
        <v>63194</v>
      </c>
      <c r="T15" s="8">
        <f t="shared" si="2"/>
        <v>2354</v>
      </c>
      <c r="U15" s="8"/>
      <c r="V15" s="9">
        <v>771</v>
      </c>
      <c r="W15" s="38"/>
      <c r="X15" s="8">
        <v>1583</v>
      </c>
      <c r="Y15" s="38"/>
      <c r="Z15" s="8"/>
      <c r="AA15" s="8">
        <f t="shared" si="3"/>
        <v>60840</v>
      </c>
      <c r="AB15" s="9">
        <v>901</v>
      </c>
      <c r="AC15" s="38"/>
      <c r="AD15" s="8">
        <v>4587</v>
      </c>
      <c r="AE15" s="38"/>
      <c r="AF15" s="9">
        <v>14385</v>
      </c>
      <c r="AG15" s="9">
        <v>17083</v>
      </c>
      <c r="AH15" s="9">
        <v>23884</v>
      </c>
      <c r="AI15" s="9">
        <v>1330</v>
      </c>
    </row>
    <row r="16" hidden="1" spans="1:35">
      <c r="A16" s="8" t="s">
        <v>97</v>
      </c>
      <c r="B16" s="8">
        <v>2015</v>
      </c>
      <c r="C16" s="9">
        <v>40836</v>
      </c>
      <c r="D16" s="8">
        <f t="shared" si="0"/>
        <v>0</v>
      </c>
      <c r="E16" s="8"/>
      <c r="F16" s="38"/>
      <c r="G16" s="38"/>
      <c r="H16" s="8"/>
      <c r="I16" s="38"/>
      <c r="J16" s="8"/>
      <c r="K16" s="8">
        <f t="shared" si="1"/>
        <v>40837</v>
      </c>
      <c r="L16" s="9">
        <v>342</v>
      </c>
      <c r="M16" s="38"/>
      <c r="N16" s="9">
        <v>3725</v>
      </c>
      <c r="O16" s="38"/>
      <c r="P16" s="9">
        <v>9053</v>
      </c>
      <c r="Q16" s="9">
        <v>14003</v>
      </c>
      <c r="R16" s="9">
        <v>13714</v>
      </c>
      <c r="S16" s="9">
        <v>47065</v>
      </c>
      <c r="T16" s="8">
        <f t="shared" si="2"/>
        <v>0</v>
      </c>
      <c r="U16" s="8"/>
      <c r="V16" s="38"/>
      <c r="W16" s="38"/>
      <c r="X16" s="8">
        <v>0</v>
      </c>
      <c r="Y16" s="38"/>
      <c r="Z16" s="8"/>
      <c r="AA16" s="8">
        <f t="shared" si="3"/>
        <v>47065</v>
      </c>
      <c r="AB16" s="9">
        <v>342</v>
      </c>
      <c r="AC16" s="38"/>
      <c r="AD16" s="8">
        <v>4812</v>
      </c>
      <c r="AE16" s="38"/>
      <c r="AF16" s="9">
        <v>11959</v>
      </c>
      <c r="AG16" s="9">
        <v>16076</v>
      </c>
      <c r="AH16" s="9">
        <v>13876</v>
      </c>
      <c r="AI16" s="9">
        <v>948</v>
      </c>
    </row>
    <row r="17" hidden="1" spans="1:35">
      <c r="A17" s="8" t="s">
        <v>102</v>
      </c>
      <c r="B17" s="8">
        <v>2015</v>
      </c>
      <c r="C17" s="9">
        <v>44557</v>
      </c>
      <c r="D17" s="8">
        <f t="shared" si="0"/>
        <v>450</v>
      </c>
      <c r="E17" s="8"/>
      <c r="F17" s="9">
        <v>450</v>
      </c>
      <c r="G17" s="38"/>
      <c r="H17" s="8"/>
      <c r="I17" s="38"/>
      <c r="J17" s="8"/>
      <c r="K17" s="8">
        <f t="shared" si="1"/>
        <v>44107</v>
      </c>
      <c r="L17" s="38"/>
      <c r="M17" s="38"/>
      <c r="N17" s="9">
        <v>2974</v>
      </c>
      <c r="O17" s="38"/>
      <c r="P17" s="9">
        <v>10649</v>
      </c>
      <c r="Q17" s="9">
        <v>13953</v>
      </c>
      <c r="R17" s="9">
        <v>16531</v>
      </c>
      <c r="S17" s="9">
        <v>47726</v>
      </c>
      <c r="T17" s="8">
        <f t="shared" si="2"/>
        <v>450</v>
      </c>
      <c r="U17" s="8"/>
      <c r="V17" s="9">
        <v>450</v>
      </c>
      <c r="W17" s="38"/>
      <c r="X17" s="8">
        <v>0</v>
      </c>
      <c r="Y17" s="38"/>
      <c r="Z17" s="8"/>
      <c r="AA17" s="8">
        <f t="shared" si="3"/>
        <v>47275</v>
      </c>
      <c r="AB17" s="38"/>
      <c r="AC17" s="38"/>
      <c r="AD17" s="8">
        <v>4017</v>
      </c>
      <c r="AE17" s="38"/>
      <c r="AF17" s="9">
        <v>11867</v>
      </c>
      <c r="AG17" s="9">
        <v>14784</v>
      </c>
      <c r="AH17" s="9">
        <v>16607</v>
      </c>
      <c r="AI17" s="9">
        <v>470</v>
      </c>
    </row>
    <row r="18" hidden="1" spans="1:35">
      <c r="A18" s="8" t="s">
        <v>107</v>
      </c>
      <c r="B18" s="8">
        <v>2015</v>
      </c>
      <c r="C18" s="9">
        <v>77769</v>
      </c>
      <c r="D18" s="8">
        <f t="shared" si="0"/>
        <v>415</v>
      </c>
      <c r="E18" s="8"/>
      <c r="F18" s="38"/>
      <c r="G18" s="9">
        <v>415</v>
      </c>
      <c r="H18" s="8"/>
      <c r="I18" s="38"/>
      <c r="J18" s="8"/>
      <c r="K18" s="8">
        <f t="shared" si="1"/>
        <v>77353</v>
      </c>
      <c r="L18" s="38"/>
      <c r="M18" s="38"/>
      <c r="N18" s="9">
        <v>5371</v>
      </c>
      <c r="O18" s="38"/>
      <c r="P18" s="9">
        <v>16714</v>
      </c>
      <c r="Q18" s="9">
        <v>24557</v>
      </c>
      <c r="R18" s="9">
        <v>30711</v>
      </c>
      <c r="S18" s="9">
        <v>92605</v>
      </c>
      <c r="T18" s="8">
        <f t="shared" si="2"/>
        <v>415</v>
      </c>
      <c r="U18" s="8"/>
      <c r="V18" s="38"/>
      <c r="W18" s="9">
        <v>415</v>
      </c>
      <c r="X18" s="8">
        <v>0</v>
      </c>
      <c r="Y18" s="38"/>
      <c r="Z18" s="8"/>
      <c r="AA18" s="8">
        <f t="shared" si="3"/>
        <v>92190</v>
      </c>
      <c r="AB18" s="38"/>
      <c r="AC18" s="38"/>
      <c r="AD18" s="8">
        <v>6931</v>
      </c>
      <c r="AE18" s="38"/>
      <c r="AF18" s="9">
        <v>22473</v>
      </c>
      <c r="AG18" s="9">
        <v>29343</v>
      </c>
      <c r="AH18" s="9">
        <v>33443</v>
      </c>
      <c r="AI18" s="9">
        <v>4465</v>
      </c>
    </row>
    <row r="19" hidden="1" spans="1:35">
      <c r="A19" s="8" t="s">
        <v>112</v>
      </c>
      <c r="B19" s="8">
        <v>2015</v>
      </c>
      <c r="C19" s="9">
        <v>67901</v>
      </c>
      <c r="D19" s="8">
        <f t="shared" si="0"/>
        <v>148</v>
      </c>
      <c r="E19" s="8"/>
      <c r="F19" s="9">
        <v>148</v>
      </c>
      <c r="G19" s="38"/>
      <c r="H19" s="8"/>
      <c r="I19" s="38"/>
      <c r="J19" s="8"/>
      <c r="K19" s="8">
        <f t="shared" si="1"/>
        <v>67753</v>
      </c>
      <c r="L19" s="9">
        <v>343</v>
      </c>
      <c r="M19" s="38"/>
      <c r="N19" s="9">
        <v>5673</v>
      </c>
      <c r="O19" s="9">
        <v>95</v>
      </c>
      <c r="P19" s="9">
        <v>15984</v>
      </c>
      <c r="Q19" s="9">
        <v>21913</v>
      </c>
      <c r="R19" s="9">
        <v>23745</v>
      </c>
      <c r="S19" s="9">
        <v>72381</v>
      </c>
      <c r="T19" s="8">
        <f t="shared" si="2"/>
        <v>148</v>
      </c>
      <c r="U19" s="8"/>
      <c r="V19" s="9">
        <v>148</v>
      </c>
      <c r="W19" s="38"/>
      <c r="X19" s="8">
        <v>0</v>
      </c>
      <c r="Y19" s="38"/>
      <c r="Z19" s="8"/>
      <c r="AA19" s="8">
        <f t="shared" si="3"/>
        <v>72234</v>
      </c>
      <c r="AB19" s="9">
        <v>343</v>
      </c>
      <c r="AC19" s="38"/>
      <c r="AD19" s="8">
        <v>7560</v>
      </c>
      <c r="AE19" s="9">
        <v>140</v>
      </c>
      <c r="AF19" s="9">
        <v>17212</v>
      </c>
      <c r="AG19" s="9">
        <v>23005</v>
      </c>
      <c r="AH19" s="9">
        <v>23974</v>
      </c>
      <c r="AI19" s="9">
        <v>601</v>
      </c>
    </row>
    <row r="20" hidden="1" spans="1:35">
      <c r="A20" s="8" t="s">
        <v>117</v>
      </c>
      <c r="B20" s="8">
        <v>2015</v>
      </c>
      <c r="C20" s="9">
        <v>64535</v>
      </c>
      <c r="D20" s="8">
        <f t="shared" si="0"/>
        <v>981</v>
      </c>
      <c r="E20" s="8"/>
      <c r="F20" s="9">
        <v>981</v>
      </c>
      <c r="G20" s="38"/>
      <c r="H20" s="8"/>
      <c r="I20" s="38"/>
      <c r="J20" s="8"/>
      <c r="K20" s="8">
        <f t="shared" si="1"/>
        <v>63553</v>
      </c>
      <c r="L20" s="9">
        <v>180</v>
      </c>
      <c r="M20" s="38"/>
      <c r="N20" s="9">
        <v>9555</v>
      </c>
      <c r="O20" s="38"/>
      <c r="P20" s="9">
        <v>12591</v>
      </c>
      <c r="Q20" s="9">
        <v>20081</v>
      </c>
      <c r="R20" s="9">
        <v>21146</v>
      </c>
      <c r="S20" s="9">
        <v>68551</v>
      </c>
      <c r="T20" s="8">
        <f t="shared" si="2"/>
        <v>2779</v>
      </c>
      <c r="U20" s="8"/>
      <c r="V20" s="9">
        <v>981</v>
      </c>
      <c r="W20" s="38"/>
      <c r="X20" s="8">
        <v>1798</v>
      </c>
      <c r="Y20" s="38"/>
      <c r="Z20" s="8"/>
      <c r="AA20" s="8">
        <f t="shared" si="3"/>
        <v>65771</v>
      </c>
      <c r="AB20" s="9">
        <v>180</v>
      </c>
      <c r="AC20" s="38"/>
      <c r="AD20" s="8">
        <v>9599</v>
      </c>
      <c r="AE20" s="38"/>
      <c r="AF20" s="9">
        <v>13722</v>
      </c>
      <c r="AG20" s="9">
        <v>20860</v>
      </c>
      <c r="AH20" s="9">
        <v>21410</v>
      </c>
      <c r="AI20" s="9">
        <v>1089</v>
      </c>
    </row>
    <row r="21" hidden="1" spans="1:35">
      <c r="A21" s="8" t="s">
        <v>122</v>
      </c>
      <c r="B21" s="8">
        <v>2015</v>
      </c>
      <c r="C21" s="9">
        <v>63157</v>
      </c>
      <c r="D21" s="8">
        <f t="shared" si="0"/>
        <v>1387</v>
      </c>
      <c r="E21" s="8"/>
      <c r="F21" s="9">
        <v>1387</v>
      </c>
      <c r="G21" s="38"/>
      <c r="H21" s="8"/>
      <c r="I21" s="38"/>
      <c r="J21" s="8"/>
      <c r="K21" s="8">
        <f t="shared" si="1"/>
        <v>61770</v>
      </c>
      <c r="L21" s="38"/>
      <c r="M21" s="38"/>
      <c r="N21" s="9">
        <v>4769</v>
      </c>
      <c r="O21" s="38"/>
      <c r="P21" s="9">
        <v>13039</v>
      </c>
      <c r="Q21" s="9">
        <v>21265</v>
      </c>
      <c r="R21" s="9">
        <v>22697</v>
      </c>
      <c r="S21" s="9">
        <v>65414</v>
      </c>
      <c r="T21" s="8">
        <f t="shared" si="2"/>
        <v>2244</v>
      </c>
      <c r="U21" s="8"/>
      <c r="V21" s="9">
        <v>1387</v>
      </c>
      <c r="W21" s="38"/>
      <c r="X21" s="8">
        <v>857</v>
      </c>
      <c r="Y21" s="38"/>
      <c r="Z21" s="8"/>
      <c r="AA21" s="8">
        <f t="shared" si="3"/>
        <v>63169</v>
      </c>
      <c r="AB21" s="38"/>
      <c r="AC21" s="38"/>
      <c r="AD21" s="8">
        <v>4121</v>
      </c>
      <c r="AE21" s="38"/>
      <c r="AF21" s="9">
        <v>13779</v>
      </c>
      <c r="AG21" s="9">
        <v>22347</v>
      </c>
      <c r="AH21" s="9">
        <v>22922</v>
      </c>
      <c r="AI21" s="9">
        <v>489</v>
      </c>
    </row>
    <row r="22" hidden="1" spans="1:35">
      <c r="A22" s="8" t="s">
        <v>127</v>
      </c>
      <c r="B22" s="8">
        <v>2015</v>
      </c>
      <c r="C22" s="9">
        <v>53700</v>
      </c>
      <c r="D22" s="8">
        <f t="shared" si="0"/>
        <v>0</v>
      </c>
      <c r="E22" s="8"/>
      <c r="F22" s="38"/>
      <c r="G22" s="38"/>
      <c r="H22" s="8"/>
      <c r="I22" s="38"/>
      <c r="J22" s="8"/>
      <c r="K22" s="8">
        <f t="shared" si="1"/>
        <v>53700</v>
      </c>
      <c r="L22" s="38"/>
      <c r="M22" s="38"/>
      <c r="N22" s="9">
        <v>6443</v>
      </c>
      <c r="O22" s="38"/>
      <c r="P22" s="9">
        <v>14230</v>
      </c>
      <c r="Q22" s="9">
        <v>25593</v>
      </c>
      <c r="R22" s="9">
        <v>7434</v>
      </c>
      <c r="S22" s="9">
        <v>73140</v>
      </c>
      <c r="T22" s="8">
        <f t="shared" si="2"/>
        <v>0</v>
      </c>
      <c r="U22" s="8"/>
      <c r="V22" s="38"/>
      <c r="W22" s="38"/>
      <c r="X22" s="8">
        <v>0</v>
      </c>
      <c r="Y22" s="38"/>
      <c r="Z22" s="8"/>
      <c r="AA22" s="8">
        <f t="shared" si="3"/>
        <v>73140</v>
      </c>
      <c r="AB22" s="38"/>
      <c r="AC22" s="38"/>
      <c r="AD22" s="8">
        <v>9623</v>
      </c>
      <c r="AE22" s="38"/>
      <c r="AF22" s="9">
        <v>21838</v>
      </c>
      <c r="AG22" s="9">
        <v>34118</v>
      </c>
      <c r="AH22" s="9">
        <v>7561</v>
      </c>
      <c r="AI22" s="9">
        <v>3529</v>
      </c>
    </row>
    <row r="23" hidden="1" spans="1:35">
      <c r="A23" s="8" t="s">
        <v>132</v>
      </c>
      <c r="B23" s="8">
        <v>2015</v>
      </c>
      <c r="C23" s="9">
        <v>63359</v>
      </c>
      <c r="D23" s="8">
        <f t="shared" si="0"/>
        <v>0</v>
      </c>
      <c r="E23" s="8"/>
      <c r="F23" s="38"/>
      <c r="G23" s="38"/>
      <c r="H23" s="8"/>
      <c r="I23" s="38"/>
      <c r="J23" s="8"/>
      <c r="K23" s="8">
        <f t="shared" si="1"/>
        <v>63359</v>
      </c>
      <c r="L23" s="38"/>
      <c r="M23" s="38"/>
      <c r="N23" s="9">
        <v>1619</v>
      </c>
      <c r="O23" s="38"/>
      <c r="P23" s="9">
        <v>13489</v>
      </c>
      <c r="Q23" s="9">
        <v>18069</v>
      </c>
      <c r="R23" s="9">
        <v>30182</v>
      </c>
      <c r="S23" s="9">
        <v>67160</v>
      </c>
      <c r="T23" s="8">
        <f t="shared" si="2"/>
        <v>0</v>
      </c>
      <c r="U23" s="8"/>
      <c r="V23" s="38"/>
      <c r="W23" s="38"/>
      <c r="X23" s="8">
        <v>0</v>
      </c>
      <c r="Y23" s="38"/>
      <c r="Z23" s="8"/>
      <c r="AA23" s="8">
        <f t="shared" si="3"/>
        <v>67160</v>
      </c>
      <c r="AB23" s="38"/>
      <c r="AC23" s="38"/>
      <c r="AD23" s="8">
        <v>1721</v>
      </c>
      <c r="AE23" s="38"/>
      <c r="AF23" s="9">
        <v>15548</v>
      </c>
      <c r="AG23" s="9">
        <v>19433</v>
      </c>
      <c r="AH23" s="9">
        <v>30458</v>
      </c>
      <c r="AI23" s="9">
        <v>395</v>
      </c>
    </row>
    <row r="24" hidden="1" spans="1:35">
      <c r="A24" s="8" t="s">
        <v>137</v>
      </c>
      <c r="B24" s="8">
        <v>2015</v>
      </c>
      <c r="C24" s="9">
        <v>10127</v>
      </c>
      <c r="D24" s="8">
        <f t="shared" si="0"/>
        <v>0</v>
      </c>
      <c r="E24" s="8"/>
      <c r="F24" s="38"/>
      <c r="G24" s="38"/>
      <c r="H24" s="8"/>
      <c r="I24" s="38"/>
      <c r="J24" s="8"/>
      <c r="K24" s="8">
        <f t="shared" si="1"/>
        <v>10126</v>
      </c>
      <c r="L24" s="38"/>
      <c r="M24" s="38"/>
      <c r="N24" s="38"/>
      <c r="O24" s="38"/>
      <c r="P24" s="9">
        <v>3655</v>
      </c>
      <c r="Q24" s="9">
        <v>3951</v>
      </c>
      <c r="R24" s="9">
        <v>2520</v>
      </c>
      <c r="S24" s="9">
        <v>10445</v>
      </c>
      <c r="T24" s="8">
        <f t="shared" si="2"/>
        <v>0</v>
      </c>
      <c r="U24" s="8"/>
      <c r="V24" s="38"/>
      <c r="W24" s="38"/>
      <c r="X24" s="8">
        <v>0</v>
      </c>
      <c r="Y24" s="38"/>
      <c r="Z24" s="8"/>
      <c r="AA24" s="8">
        <f t="shared" si="3"/>
        <v>10445</v>
      </c>
      <c r="AB24" s="38"/>
      <c r="AC24" s="38"/>
      <c r="AD24" s="8">
        <v>0</v>
      </c>
      <c r="AE24" s="38"/>
      <c r="AF24" s="9">
        <v>3939</v>
      </c>
      <c r="AG24" s="9">
        <v>3964</v>
      </c>
      <c r="AH24" s="9">
        <v>2542</v>
      </c>
      <c r="AI24" s="9">
        <v>126</v>
      </c>
    </row>
    <row r="25" hidden="1" spans="1:35">
      <c r="A25" s="8" t="s">
        <v>142</v>
      </c>
      <c r="B25" s="8">
        <v>2015</v>
      </c>
      <c r="C25" s="9">
        <v>29076</v>
      </c>
      <c r="D25" s="8">
        <f t="shared" si="0"/>
        <v>575</v>
      </c>
      <c r="E25" s="8"/>
      <c r="F25" s="9">
        <v>575</v>
      </c>
      <c r="G25" s="38"/>
      <c r="H25" s="8"/>
      <c r="I25" s="38"/>
      <c r="J25" s="8"/>
      <c r="K25" s="8">
        <f t="shared" si="1"/>
        <v>28501</v>
      </c>
      <c r="L25" s="38"/>
      <c r="M25" s="38"/>
      <c r="N25" s="9">
        <v>2543</v>
      </c>
      <c r="O25" s="38"/>
      <c r="P25" s="9">
        <v>6367</v>
      </c>
      <c r="Q25" s="9">
        <v>8395</v>
      </c>
      <c r="R25" s="9">
        <v>11196</v>
      </c>
      <c r="S25" s="9">
        <v>33312</v>
      </c>
      <c r="T25" s="8">
        <f t="shared" si="2"/>
        <v>575</v>
      </c>
      <c r="U25" s="8"/>
      <c r="V25" s="9">
        <v>575</v>
      </c>
      <c r="W25" s="38"/>
      <c r="X25" s="8">
        <v>0</v>
      </c>
      <c r="Y25" s="38"/>
      <c r="Z25" s="8"/>
      <c r="AA25" s="8">
        <f t="shared" si="3"/>
        <v>32737</v>
      </c>
      <c r="AB25" s="38"/>
      <c r="AC25" s="38"/>
      <c r="AD25" s="8">
        <v>3114</v>
      </c>
      <c r="AE25" s="38"/>
      <c r="AF25" s="9">
        <v>7968</v>
      </c>
      <c r="AG25" s="9">
        <v>10123</v>
      </c>
      <c r="AH25" s="9">
        <v>11532</v>
      </c>
      <c r="AI25" s="9">
        <v>624</v>
      </c>
    </row>
    <row r="26" hidden="1" spans="1:35">
      <c r="A26" s="8" t="s">
        <v>147</v>
      </c>
      <c r="B26" s="8">
        <v>2015</v>
      </c>
      <c r="C26" s="9">
        <v>81375</v>
      </c>
      <c r="D26" s="8">
        <f t="shared" si="0"/>
        <v>854</v>
      </c>
      <c r="E26" s="8"/>
      <c r="F26" s="9">
        <v>854</v>
      </c>
      <c r="G26" s="38"/>
      <c r="H26" s="8"/>
      <c r="I26" s="38"/>
      <c r="J26" s="8"/>
      <c r="K26" s="8">
        <f t="shared" si="1"/>
        <v>80521</v>
      </c>
      <c r="L26" s="38"/>
      <c r="M26" s="38"/>
      <c r="N26" s="9">
        <v>9835</v>
      </c>
      <c r="O26" s="38"/>
      <c r="P26" s="9">
        <v>16189</v>
      </c>
      <c r="Q26" s="9">
        <v>26345</v>
      </c>
      <c r="R26" s="9">
        <v>28152</v>
      </c>
      <c r="S26" s="9">
        <v>91661</v>
      </c>
      <c r="T26" s="8">
        <f t="shared" si="2"/>
        <v>1094</v>
      </c>
      <c r="U26" s="8"/>
      <c r="V26" s="9">
        <v>854</v>
      </c>
      <c r="W26" s="38"/>
      <c r="X26" s="8">
        <v>240</v>
      </c>
      <c r="Y26" s="38"/>
      <c r="Z26" s="8"/>
      <c r="AA26" s="8">
        <f t="shared" si="3"/>
        <v>90566</v>
      </c>
      <c r="AB26" s="38"/>
      <c r="AC26" s="38"/>
      <c r="AD26" s="8">
        <v>13539</v>
      </c>
      <c r="AE26" s="38"/>
      <c r="AF26" s="9">
        <v>20264</v>
      </c>
      <c r="AG26" s="9">
        <v>28325</v>
      </c>
      <c r="AH26" s="9">
        <v>28438</v>
      </c>
      <c r="AI26" s="9">
        <v>1333</v>
      </c>
    </row>
    <row r="27" hidden="1" spans="1:35">
      <c r="A27" s="8" t="s">
        <v>152</v>
      </c>
      <c r="B27" s="8">
        <v>2015</v>
      </c>
      <c r="C27" s="9">
        <v>47495</v>
      </c>
      <c r="D27" s="8">
        <f t="shared" si="0"/>
        <v>0</v>
      </c>
      <c r="E27" s="8"/>
      <c r="F27" s="38"/>
      <c r="G27" s="38"/>
      <c r="H27" s="8"/>
      <c r="I27" s="38"/>
      <c r="J27" s="8"/>
      <c r="K27" s="8">
        <f t="shared" si="1"/>
        <v>47494</v>
      </c>
      <c r="L27" s="38"/>
      <c r="M27" s="38"/>
      <c r="N27" s="9">
        <v>3419</v>
      </c>
      <c r="O27" s="38"/>
      <c r="P27" s="9">
        <v>10891</v>
      </c>
      <c r="Q27" s="9">
        <v>15181</v>
      </c>
      <c r="R27" s="9">
        <v>18003</v>
      </c>
      <c r="S27" s="9">
        <v>47575</v>
      </c>
      <c r="T27" s="8">
        <f t="shared" si="2"/>
        <v>0</v>
      </c>
      <c r="U27" s="8"/>
      <c r="V27" s="38"/>
      <c r="W27" s="38"/>
      <c r="X27" s="8">
        <v>0</v>
      </c>
      <c r="Y27" s="38"/>
      <c r="Z27" s="8"/>
      <c r="AA27" s="8">
        <f t="shared" si="3"/>
        <v>47575</v>
      </c>
      <c r="AB27" s="38"/>
      <c r="AC27" s="38"/>
      <c r="AD27" s="8">
        <v>3419</v>
      </c>
      <c r="AE27" s="38"/>
      <c r="AF27" s="9">
        <v>10891</v>
      </c>
      <c r="AG27" s="9">
        <v>15239</v>
      </c>
      <c r="AH27" s="9">
        <v>18026</v>
      </c>
      <c r="AI27" s="9">
        <v>194</v>
      </c>
    </row>
    <row r="28" hidden="1" spans="1:35">
      <c r="A28" s="8" t="s">
        <v>157</v>
      </c>
      <c r="B28" s="8">
        <v>2015</v>
      </c>
      <c r="C28" s="9">
        <v>79937</v>
      </c>
      <c r="D28" s="8">
        <f t="shared" si="0"/>
        <v>0</v>
      </c>
      <c r="E28" s="8"/>
      <c r="F28" s="38"/>
      <c r="G28" s="38"/>
      <c r="H28" s="8"/>
      <c r="I28" s="38"/>
      <c r="J28" s="8"/>
      <c r="K28" s="8">
        <f t="shared" si="1"/>
        <v>79937</v>
      </c>
      <c r="L28" s="38"/>
      <c r="M28" s="38"/>
      <c r="N28" s="9">
        <v>10376</v>
      </c>
      <c r="O28" s="38"/>
      <c r="P28" s="9">
        <v>14109</v>
      </c>
      <c r="Q28" s="9">
        <v>23569</v>
      </c>
      <c r="R28" s="9">
        <v>31883</v>
      </c>
      <c r="S28" s="9">
        <v>80750</v>
      </c>
      <c r="T28" s="8">
        <f t="shared" si="2"/>
        <v>0</v>
      </c>
      <c r="U28" s="8"/>
      <c r="V28" s="38"/>
      <c r="W28" s="38"/>
      <c r="X28" s="8">
        <v>0</v>
      </c>
      <c r="Y28" s="38"/>
      <c r="Z28" s="8"/>
      <c r="AA28" s="8">
        <f t="shared" si="3"/>
        <v>80750</v>
      </c>
      <c r="AB28" s="38"/>
      <c r="AC28" s="38"/>
      <c r="AD28" s="8">
        <v>10642</v>
      </c>
      <c r="AE28" s="38"/>
      <c r="AF28" s="9">
        <v>14318</v>
      </c>
      <c r="AG28" s="9">
        <v>23893</v>
      </c>
      <c r="AH28" s="9">
        <v>31897</v>
      </c>
      <c r="AI28" s="9">
        <v>362</v>
      </c>
    </row>
    <row r="29" hidden="1" spans="1:35">
      <c r="A29" s="8" t="s">
        <v>162</v>
      </c>
      <c r="B29" s="8">
        <v>2015</v>
      </c>
      <c r="C29" s="9">
        <v>13114</v>
      </c>
      <c r="D29" s="8">
        <f t="shared" si="0"/>
        <v>423</v>
      </c>
      <c r="E29" s="8"/>
      <c r="F29" s="38"/>
      <c r="G29" s="38"/>
      <c r="H29" s="8"/>
      <c r="I29" s="9">
        <v>423</v>
      </c>
      <c r="J29" s="8"/>
      <c r="K29" s="8">
        <f t="shared" si="1"/>
        <v>12691</v>
      </c>
      <c r="L29" s="38"/>
      <c r="M29" s="38"/>
      <c r="N29" s="38"/>
      <c r="O29" s="38"/>
      <c r="P29" s="9">
        <v>2158</v>
      </c>
      <c r="Q29" s="9">
        <v>4957</v>
      </c>
      <c r="R29" s="9">
        <v>5576</v>
      </c>
      <c r="S29" s="9">
        <v>13423</v>
      </c>
      <c r="T29" s="8">
        <f t="shared" si="2"/>
        <v>423</v>
      </c>
      <c r="U29" s="8"/>
      <c r="V29" s="38"/>
      <c r="W29" s="38"/>
      <c r="X29" s="8">
        <v>0</v>
      </c>
      <c r="Y29" s="9">
        <v>423</v>
      </c>
      <c r="Z29" s="8"/>
      <c r="AA29" s="8">
        <f t="shared" si="3"/>
        <v>13000</v>
      </c>
      <c r="AB29" s="38"/>
      <c r="AC29" s="38"/>
      <c r="AD29" s="8">
        <v>0</v>
      </c>
      <c r="AE29" s="38"/>
      <c r="AF29" s="9">
        <v>2261</v>
      </c>
      <c r="AG29" s="9">
        <v>5125</v>
      </c>
      <c r="AH29" s="9">
        <v>5614</v>
      </c>
      <c r="AI29" s="9">
        <v>7</v>
      </c>
    </row>
    <row r="30" hidden="1" spans="1:35">
      <c r="A30" s="8" t="s">
        <v>167</v>
      </c>
      <c r="B30" s="8">
        <v>2015</v>
      </c>
      <c r="C30" s="9">
        <v>51292</v>
      </c>
      <c r="D30" s="8">
        <f t="shared" si="0"/>
        <v>476</v>
      </c>
      <c r="E30" s="8"/>
      <c r="F30" s="9">
        <v>168</v>
      </c>
      <c r="G30" s="9">
        <v>308</v>
      </c>
      <c r="H30" s="8"/>
      <c r="I30" s="38"/>
      <c r="J30" s="8"/>
      <c r="K30" s="8">
        <f t="shared" si="1"/>
        <v>50818</v>
      </c>
      <c r="L30" s="38"/>
      <c r="M30" s="9">
        <v>1415</v>
      </c>
      <c r="N30" s="9">
        <v>565</v>
      </c>
      <c r="O30" s="9">
        <v>7754</v>
      </c>
      <c r="P30" s="9">
        <v>327</v>
      </c>
      <c r="Q30" s="9">
        <v>22375</v>
      </c>
      <c r="R30" s="9">
        <v>18382</v>
      </c>
      <c r="S30" s="9">
        <v>55024</v>
      </c>
      <c r="T30" s="8">
        <f t="shared" si="2"/>
        <v>770</v>
      </c>
      <c r="U30" s="8"/>
      <c r="V30" s="9">
        <v>168</v>
      </c>
      <c r="W30" s="9">
        <v>308</v>
      </c>
      <c r="X30" s="8">
        <v>294</v>
      </c>
      <c r="Y30" s="38"/>
      <c r="Z30" s="8"/>
      <c r="AA30" s="8">
        <f t="shared" si="3"/>
        <v>54255</v>
      </c>
      <c r="AB30" s="38"/>
      <c r="AC30" s="9">
        <v>2323</v>
      </c>
      <c r="AD30" s="8">
        <v>271</v>
      </c>
      <c r="AE30" s="9">
        <v>8880</v>
      </c>
      <c r="AF30" s="9">
        <v>327</v>
      </c>
      <c r="AG30" s="9">
        <v>24011</v>
      </c>
      <c r="AH30" s="9">
        <v>18443</v>
      </c>
      <c r="AI30" s="9">
        <v>982</v>
      </c>
    </row>
    <row r="31" hidden="1" spans="1:35">
      <c r="A31" s="8" t="s">
        <v>172</v>
      </c>
      <c r="B31" s="8">
        <v>2015</v>
      </c>
      <c r="C31" s="9">
        <v>58609</v>
      </c>
      <c r="D31" s="8">
        <f t="shared" si="0"/>
        <v>1351</v>
      </c>
      <c r="E31" s="8"/>
      <c r="F31" s="9">
        <v>1351</v>
      </c>
      <c r="G31" s="38"/>
      <c r="H31" s="8"/>
      <c r="I31" s="38"/>
      <c r="J31" s="8"/>
      <c r="K31" s="8">
        <f t="shared" si="1"/>
        <v>57258</v>
      </c>
      <c r="L31" s="38"/>
      <c r="M31" s="9">
        <v>3379</v>
      </c>
      <c r="N31" s="38"/>
      <c r="O31" s="9">
        <v>9198</v>
      </c>
      <c r="P31" s="9">
        <v>828</v>
      </c>
      <c r="Q31" s="9">
        <v>21690</v>
      </c>
      <c r="R31" s="9">
        <v>22163</v>
      </c>
      <c r="S31" s="9">
        <v>60684</v>
      </c>
      <c r="T31" s="8">
        <f t="shared" si="2"/>
        <v>1351</v>
      </c>
      <c r="U31" s="8"/>
      <c r="V31" s="9">
        <v>1351</v>
      </c>
      <c r="W31" s="38"/>
      <c r="X31" s="8">
        <v>0</v>
      </c>
      <c r="Y31" s="38"/>
      <c r="Z31" s="8"/>
      <c r="AA31" s="8">
        <f t="shared" si="3"/>
        <v>59333</v>
      </c>
      <c r="AB31" s="38"/>
      <c r="AC31" s="9">
        <v>5086</v>
      </c>
      <c r="AD31" s="8">
        <v>0</v>
      </c>
      <c r="AE31" s="9">
        <v>9323</v>
      </c>
      <c r="AF31" s="9">
        <v>847</v>
      </c>
      <c r="AG31" s="9">
        <v>21881</v>
      </c>
      <c r="AH31" s="9">
        <v>22196</v>
      </c>
      <c r="AI31" s="9">
        <v>137</v>
      </c>
    </row>
    <row r="32" hidden="1" spans="1:35">
      <c r="A32" s="8" t="s">
        <v>177</v>
      </c>
      <c r="B32" s="8">
        <v>2015</v>
      </c>
      <c r="C32" s="9">
        <v>26978</v>
      </c>
      <c r="D32" s="8">
        <f t="shared" si="0"/>
        <v>609</v>
      </c>
      <c r="E32" s="8"/>
      <c r="F32" s="38"/>
      <c r="G32" s="38"/>
      <c r="H32" s="8"/>
      <c r="I32" s="9">
        <v>609</v>
      </c>
      <c r="J32" s="8"/>
      <c r="K32" s="8">
        <f t="shared" si="1"/>
        <v>26370</v>
      </c>
      <c r="L32" s="38"/>
      <c r="M32" s="9">
        <v>2565</v>
      </c>
      <c r="N32" s="38"/>
      <c r="O32" s="9">
        <v>5965</v>
      </c>
      <c r="P32" s="38"/>
      <c r="Q32" s="9">
        <v>10687</v>
      </c>
      <c r="R32" s="9">
        <v>7153</v>
      </c>
      <c r="S32" s="9">
        <v>28904</v>
      </c>
      <c r="T32" s="8">
        <f t="shared" si="2"/>
        <v>1217</v>
      </c>
      <c r="U32" s="8"/>
      <c r="V32" s="38"/>
      <c r="W32" s="38"/>
      <c r="X32" s="8">
        <v>0</v>
      </c>
      <c r="Y32" s="9">
        <v>1217</v>
      </c>
      <c r="Z32" s="8"/>
      <c r="AA32" s="8">
        <f t="shared" si="3"/>
        <v>27686</v>
      </c>
      <c r="AB32" s="38"/>
      <c r="AC32" s="9">
        <v>2716</v>
      </c>
      <c r="AD32" s="8">
        <v>0</v>
      </c>
      <c r="AE32" s="9">
        <v>6123</v>
      </c>
      <c r="AF32" s="38"/>
      <c r="AG32" s="9">
        <v>11643</v>
      </c>
      <c r="AH32" s="9">
        <v>7204</v>
      </c>
      <c r="AI32" s="9">
        <v>92</v>
      </c>
    </row>
    <row r="33" hidden="1" spans="1:35">
      <c r="A33" s="8" t="s">
        <v>182</v>
      </c>
      <c r="B33" s="8">
        <v>2015</v>
      </c>
      <c r="C33" s="9">
        <v>13667</v>
      </c>
      <c r="D33" s="8">
        <f t="shared" si="0"/>
        <v>218</v>
      </c>
      <c r="E33" s="8"/>
      <c r="F33" s="9">
        <v>112</v>
      </c>
      <c r="G33" s="9">
        <v>106</v>
      </c>
      <c r="H33" s="8"/>
      <c r="I33" s="38"/>
      <c r="J33" s="8"/>
      <c r="K33" s="8">
        <f t="shared" si="1"/>
        <v>13449</v>
      </c>
      <c r="L33" s="38"/>
      <c r="M33" s="9">
        <v>1128</v>
      </c>
      <c r="N33" s="38"/>
      <c r="O33" s="9">
        <v>2302</v>
      </c>
      <c r="P33" s="9">
        <v>1947</v>
      </c>
      <c r="Q33" s="9">
        <v>4741</v>
      </c>
      <c r="R33" s="9">
        <v>3331</v>
      </c>
      <c r="S33" s="9">
        <v>15600</v>
      </c>
      <c r="T33" s="8">
        <f t="shared" si="2"/>
        <v>218</v>
      </c>
      <c r="U33" s="8"/>
      <c r="V33" s="9">
        <v>112</v>
      </c>
      <c r="W33" s="9">
        <v>106</v>
      </c>
      <c r="X33" s="8">
        <v>0</v>
      </c>
      <c r="Y33" s="38"/>
      <c r="Z33" s="8"/>
      <c r="AA33" s="8">
        <f t="shared" si="3"/>
        <v>15382</v>
      </c>
      <c r="AB33" s="38"/>
      <c r="AC33" s="9">
        <v>1128</v>
      </c>
      <c r="AD33" s="8">
        <v>0</v>
      </c>
      <c r="AE33" s="9">
        <v>2345</v>
      </c>
      <c r="AF33" s="9">
        <v>2282</v>
      </c>
      <c r="AG33" s="9">
        <v>6063</v>
      </c>
      <c r="AH33" s="9">
        <v>3564</v>
      </c>
      <c r="AI33" s="9">
        <v>93</v>
      </c>
    </row>
    <row r="34" hidden="1" spans="1:35">
      <c r="A34" s="8" t="s">
        <v>187</v>
      </c>
      <c r="B34" s="8">
        <v>2015</v>
      </c>
      <c r="C34" s="9">
        <v>68856</v>
      </c>
      <c r="D34" s="8">
        <f t="shared" si="0"/>
        <v>166</v>
      </c>
      <c r="E34" s="8"/>
      <c r="F34" s="9">
        <v>166</v>
      </c>
      <c r="G34" s="38"/>
      <c r="H34" s="8"/>
      <c r="I34" s="38"/>
      <c r="J34" s="8"/>
      <c r="K34" s="8">
        <f t="shared" si="1"/>
        <v>68691</v>
      </c>
      <c r="L34" s="38"/>
      <c r="M34" s="9">
        <v>4216</v>
      </c>
      <c r="N34" s="9">
        <v>186</v>
      </c>
      <c r="O34" s="38"/>
      <c r="P34" s="9">
        <v>19190</v>
      </c>
      <c r="Q34" s="9">
        <v>22531</v>
      </c>
      <c r="R34" s="9">
        <v>22568</v>
      </c>
      <c r="S34" s="9">
        <v>70537</v>
      </c>
      <c r="T34" s="8">
        <f t="shared" si="2"/>
        <v>166</v>
      </c>
      <c r="U34" s="8"/>
      <c r="V34" s="9">
        <v>166</v>
      </c>
      <c r="W34" s="38"/>
      <c r="X34" s="8">
        <v>0</v>
      </c>
      <c r="Y34" s="38"/>
      <c r="Z34" s="8"/>
      <c r="AA34" s="8">
        <f t="shared" si="3"/>
        <v>70372</v>
      </c>
      <c r="AB34" s="38"/>
      <c r="AC34" s="9">
        <v>4412</v>
      </c>
      <c r="AD34" s="8">
        <v>186</v>
      </c>
      <c r="AE34" s="38"/>
      <c r="AF34" s="9">
        <v>19821</v>
      </c>
      <c r="AG34" s="9">
        <v>23254</v>
      </c>
      <c r="AH34" s="9">
        <v>22699</v>
      </c>
      <c r="AI34" s="9">
        <v>166</v>
      </c>
    </row>
    <row r="35" hidden="1" spans="1:35">
      <c r="A35" s="8" t="s">
        <v>216</v>
      </c>
      <c r="B35" s="8">
        <v>2015</v>
      </c>
      <c r="C35" s="9">
        <v>16529</v>
      </c>
      <c r="D35" s="8">
        <f t="shared" si="0"/>
        <v>2787</v>
      </c>
      <c r="E35" s="8"/>
      <c r="F35" s="9">
        <v>2787</v>
      </c>
      <c r="G35" s="38"/>
      <c r="H35" s="8"/>
      <c r="I35" s="38"/>
      <c r="J35" s="8"/>
      <c r="K35" s="8">
        <f t="shared" si="1"/>
        <v>13742</v>
      </c>
      <c r="L35" s="38"/>
      <c r="M35" s="38"/>
      <c r="N35" s="9">
        <v>13551</v>
      </c>
      <c r="O35" s="38"/>
      <c r="P35" s="9">
        <v>191</v>
      </c>
      <c r="Q35" s="38"/>
      <c r="R35" s="38"/>
      <c r="S35" s="9">
        <v>18677</v>
      </c>
      <c r="T35" s="8">
        <f t="shared" si="2"/>
        <v>8280</v>
      </c>
      <c r="U35" s="8"/>
      <c r="V35" s="9">
        <v>2787</v>
      </c>
      <c r="W35" s="38"/>
      <c r="X35" s="8">
        <v>5493</v>
      </c>
      <c r="Y35" s="38"/>
      <c r="Z35" s="8"/>
      <c r="AA35" s="8">
        <f t="shared" si="3"/>
        <v>10398</v>
      </c>
      <c r="AB35" s="38"/>
      <c r="AC35" s="38"/>
      <c r="AD35" s="8">
        <v>10198</v>
      </c>
      <c r="AE35" s="38"/>
      <c r="AF35" s="9">
        <v>200</v>
      </c>
      <c r="AG35" s="38"/>
      <c r="AH35" s="38"/>
      <c r="AI35" s="9">
        <v>31</v>
      </c>
    </row>
    <row r="36" hidden="1" spans="1:35">
      <c r="A36" s="8" t="s">
        <v>34</v>
      </c>
      <c r="B36" s="8">
        <v>2016</v>
      </c>
      <c r="C36" s="9">
        <v>1581310</v>
      </c>
      <c r="D36" s="9">
        <f t="shared" si="0"/>
        <v>14660</v>
      </c>
      <c r="E36" s="9"/>
      <c r="F36" s="9">
        <v>12295</v>
      </c>
      <c r="G36" s="9">
        <v>1334</v>
      </c>
      <c r="H36" s="9"/>
      <c r="I36" s="9">
        <v>1031</v>
      </c>
      <c r="J36" s="9"/>
      <c r="K36" s="9">
        <f t="shared" si="1"/>
        <v>1566650</v>
      </c>
      <c r="L36" s="9">
        <v>5823</v>
      </c>
      <c r="M36" s="9">
        <v>14957</v>
      </c>
      <c r="N36" s="9">
        <v>149044</v>
      </c>
      <c r="O36" s="9">
        <v>26501</v>
      </c>
      <c r="P36" s="9">
        <v>335210</v>
      </c>
      <c r="Q36" s="9">
        <v>547826</v>
      </c>
      <c r="R36" s="9">
        <v>487289</v>
      </c>
      <c r="S36" s="9">
        <v>1756141</v>
      </c>
      <c r="T36" s="9">
        <f t="shared" si="2"/>
        <v>28808</v>
      </c>
      <c r="U36" s="9"/>
      <c r="V36" s="9">
        <v>12295</v>
      </c>
      <c r="W36" s="9">
        <v>1334</v>
      </c>
      <c r="X36" s="9">
        <v>13539</v>
      </c>
      <c r="Y36" s="9">
        <v>1640</v>
      </c>
      <c r="Z36" s="9"/>
      <c r="AA36" s="9">
        <f t="shared" si="3"/>
        <v>1727335</v>
      </c>
      <c r="AB36" s="9">
        <v>7245</v>
      </c>
      <c r="AC36" s="9">
        <v>17968</v>
      </c>
      <c r="AD36" s="9">
        <v>165875</v>
      </c>
      <c r="AE36" s="9">
        <v>28366</v>
      </c>
      <c r="AF36" s="9">
        <v>397050</v>
      </c>
      <c r="AG36" s="9">
        <v>611431</v>
      </c>
      <c r="AH36" s="9">
        <v>499400</v>
      </c>
      <c r="AI36" s="9">
        <v>57933</v>
      </c>
    </row>
    <row r="37" hidden="1" spans="1:35">
      <c r="A37" s="8" t="s">
        <v>38</v>
      </c>
      <c r="B37" s="8">
        <v>2016</v>
      </c>
      <c r="C37" s="9">
        <v>8916</v>
      </c>
      <c r="D37" s="9">
        <f t="shared" ref="D37:D69" si="4">SUM(E37:J37)</f>
        <v>0</v>
      </c>
      <c r="E37" s="9"/>
      <c r="F37" s="9"/>
      <c r="G37" s="9"/>
      <c r="H37" s="9"/>
      <c r="I37" s="9"/>
      <c r="J37" s="9"/>
      <c r="K37" s="9">
        <f t="shared" ref="K37:K69" si="5">SUM(L37:R37)</f>
        <v>8917</v>
      </c>
      <c r="L37" s="9"/>
      <c r="M37" s="9"/>
      <c r="N37" s="9">
        <v>1401</v>
      </c>
      <c r="O37" s="9"/>
      <c r="P37" s="9">
        <v>2664</v>
      </c>
      <c r="Q37" s="9">
        <v>3094</v>
      </c>
      <c r="R37" s="9">
        <v>1758</v>
      </c>
      <c r="S37" s="9">
        <v>10024</v>
      </c>
      <c r="T37" s="9">
        <f t="shared" ref="T37:T69" si="6">SUM(U37:Z37)</f>
        <v>0</v>
      </c>
      <c r="U37" s="9"/>
      <c r="V37" s="9"/>
      <c r="W37" s="9"/>
      <c r="X37" s="9"/>
      <c r="Y37" s="9"/>
      <c r="Z37" s="9"/>
      <c r="AA37" s="9">
        <f t="shared" ref="AA37:AA69" si="7">SUM(AB37:AH37)</f>
        <v>10024</v>
      </c>
      <c r="AB37" s="9"/>
      <c r="AC37" s="9"/>
      <c r="AD37" s="9">
        <v>1446</v>
      </c>
      <c r="AE37" s="9"/>
      <c r="AF37" s="9">
        <v>2908</v>
      </c>
      <c r="AG37" s="9">
        <v>3775</v>
      </c>
      <c r="AH37" s="9">
        <v>1895</v>
      </c>
      <c r="AI37" s="9">
        <v>2062</v>
      </c>
    </row>
    <row r="38" hidden="1" spans="1:35">
      <c r="A38" s="8" t="s">
        <v>43</v>
      </c>
      <c r="B38" s="8">
        <v>2016</v>
      </c>
      <c r="C38" s="9">
        <v>11149</v>
      </c>
      <c r="D38" s="9">
        <f t="shared" si="4"/>
        <v>0</v>
      </c>
      <c r="E38" s="9"/>
      <c r="F38" s="9"/>
      <c r="G38" s="9"/>
      <c r="H38" s="9"/>
      <c r="I38" s="9"/>
      <c r="J38" s="9"/>
      <c r="K38" s="9">
        <f t="shared" si="5"/>
        <v>11150</v>
      </c>
      <c r="L38" s="9">
        <v>579</v>
      </c>
      <c r="M38" s="9"/>
      <c r="N38" s="9">
        <v>982</v>
      </c>
      <c r="O38" s="9"/>
      <c r="P38" s="9">
        <v>2856</v>
      </c>
      <c r="Q38" s="9">
        <v>3322</v>
      </c>
      <c r="R38" s="9">
        <v>3411</v>
      </c>
      <c r="S38" s="9">
        <v>11149</v>
      </c>
      <c r="T38" s="9">
        <f t="shared" si="6"/>
        <v>0</v>
      </c>
      <c r="U38" s="9"/>
      <c r="V38" s="9"/>
      <c r="W38" s="9"/>
      <c r="X38" s="9"/>
      <c r="Y38" s="9"/>
      <c r="Z38" s="9"/>
      <c r="AA38" s="9">
        <f t="shared" si="7"/>
        <v>11150</v>
      </c>
      <c r="AB38" s="9">
        <v>579</v>
      </c>
      <c r="AC38" s="9"/>
      <c r="AD38" s="9">
        <v>982</v>
      </c>
      <c r="AE38" s="9"/>
      <c r="AF38" s="9">
        <v>2856</v>
      </c>
      <c r="AG38" s="9">
        <v>3322</v>
      </c>
      <c r="AH38" s="9">
        <v>3411</v>
      </c>
      <c r="AI38" s="9">
        <v>6074</v>
      </c>
    </row>
    <row r="39" hidden="1" spans="1:35">
      <c r="A39" s="8" t="s">
        <v>48</v>
      </c>
      <c r="B39" s="8">
        <v>2016</v>
      </c>
      <c r="C39" s="9">
        <v>87740</v>
      </c>
      <c r="D39" s="9">
        <f t="shared" si="4"/>
        <v>200</v>
      </c>
      <c r="E39" s="9"/>
      <c r="F39" s="9"/>
      <c r="G39" s="9">
        <v>200</v>
      </c>
      <c r="H39" s="9"/>
      <c r="I39" s="9"/>
      <c r="J39" s="9"/>
      <c r="K39" s="9">
        <f t="shared" si="5"/>
        <v>87540</v>
      </c>
      <c r="L39" s="9">
        <v>1167</v>
      </c>
      <c r="M39" s="9"/>
      <c r="N39" s="9">
        <v>11655</v>
      </c>
      <c r="O39" s="9"/>
      <c r="P39" s="9">
        <v>17687</v>
      </c>
      <c r="Q39" s="9">
        <v>27493</v>
      </c>
      <c r="R39" s="9">
        <v>29538</v>
      </c>
      <c r="S39" s="9">
        <v>96632</v>
      </c>
      <c r="T39" s="9">
        <f t="shared" si="6"/>
        <v>200</v>
      </c>
      <c r="U39" s="9"/>
      <c r="V39" s="9"/>
      <c r="W39" s="9">
        <v>200</v>
      </c>
      <c r="X39" s="9"/>
      <c r="Y39" s="9"/>
      <c r="Z39" s="9"/>
      <c r="AA39" s="9">
        <f t="shared" si="7"/>
        <v>96432</v>
      </c>
      <c r="AB39" s="9">
        <v>1419</v>
      </c>
      <c r="AC39" s="9"/>
      <c r="AD39" s="9">
        <v>11698</v>
      </c>
      <c r="AE39" s="9"/>
      <c r="AF39" s="9">
        <v>21554</v>
      </c>
      <c r="AG39" s="9">
        <v>31024</v>
      </c>
      <c r="AH39" s="9">
        <v>30737</v>
      </c>
      <c r="AI39" s="9">
        <v>1747</v>
      </c>
    </row>
    <row r="40" hidden="1" spans="1:35">
      <c r="A40" s="8" t="s">
        <v>53</v>
      </c>
      <c r="B40" s="8">
        <v>2016</v>
      </c>
      <c r="C40" s="9">
        <v>64359</v>
      </c>
      <c r="D40" s="9">
        <f t="shared" si="4"/>
        <v>727</v>
      </c>
      <c r="E40" s="9"/>
      <c r="F40" s="9">
        <v>422</v>
      </c>
      <c r="G40" s="9">
        <v>305</v>
      </c>
      <c r="H40" s="9"/>
      <c r="I40" s="9"/>
      <c r="J40" s="9"/>
      <c r="K40" s="9">
        <f t="shared" si="5"/>
        <v>63632</v>
      </c>
      <c r="L40" s="9">
        <v>599</v>
      </c>
      <c r="M40" s="9"/>
      <c r="N40" s="9">
        <v>7526</v>
      </c>
      <c r="O40" s="9"/>
      <c r="P40" s="9">
        <v>14498</v>
      </c>
      <c r="Q40" s="9">
        <v>18603</v>
      </c>
      <c r="R40" s="9">
        <v>22406</v>
      </c>
      <c r="S40" s="9">
        <v>68293</v>
      </c>
      <c r="T40" s="9">
        <f t="shared" si="6"/>
        <v>727</v>
      </c>
      <c r="U40" s="9"/>
      <c r="V40" s="9">
        <v>422</v>
      </c>
      <c r="W40" s="9">
        <v>305</v>
      </c>
      <c r="X40" s="9"/>
      <c r="Y40" s="9"/>
      <c r="Z40" s="9"/>
      <c r="AA40" s="9">
        <f t="shared" si="7"/>
        <v>67565</v>
      </c>
      <c r="AB40" s="9">
        <v>657</v>
      </c>
      <c r="AC40" s="9"/>
      <c r="AD40" s="9">
        <v>8498</v>
      </c>
      <c r="AE40" s="9"/>
      <c r="AF40" s="9">
        <v>16180</v>
      </c>
      <c r="AG40" s="9">
        <v>19730</v>
      </c>
      <c r="AH40" s="9">
        <v>22500</v>
      </c>
      <c r="AI40" s="9">
        <v>727</v>
      </c>
    </row>
    <row r="41" hidden="1" spans="1:35">
      <c r="A41" s="8" t="s">
        <v>58</v>
      </c>
      <c r="B41" s="8">
        <v>2016</v>
      </c>
      <c r="C41" s="9">
        <v>94980</v>
      </c>
      <c r="D41" s="9">
        <f t="shared" si="4"/>
        <v>0</v>
      </c>
      <c r="E41" s="9"/>
      <c r="F41" s="9"/>
      <c r="G41" s="9"/>
      <c r="H41" s="9"/>
      <c r="I41" s="9"/>
      <c r="J41" s="9"/>
      <c r="K41" s="9">
        <f t="shared" si="5"/>
        <v>94980</v>
      </c>
      <c r="L41" s="9"/>
      <c r="M41" s="9"/>
      <c r="N41" s="9">
        <v>8401</v>
      </c>
      <c r="O41" s="9"/>
      <c r="P41" s="9">
        <v>28087</v>
      </c>
      <c r="Q41" s="9">
        <v>38325</v>
      </c>
      <c r="R41" s="9">
        <v>20167</v>
      </c>
      <c r="S41" s="9">
        <v>97695</v>
      </c>
      <c r="T41" s="9">
        <f t="shared" si="6"/>
        <v>715</v>
      </c>
      <c r="U41" s="9"/>
      <c r="V41" s="9"/>
      <c r="W41" s="9"/>
      <c r="X41" s="9">
        <v>715</v>
      </c>
      <c r="Y41" s="9"/>
      <c r="Z41" s="9"/>
      <c r="AA41" s="9">
        <f t="shared" si="7"/>
        <v>96980</v>
      </c>
      <c r="AB41" s="9"/>
      <c r="AC41" s="9"/>
      <c r="AD41" s="9">
        <v>8263</v>
      </c>
      <c r="AE41" s="9"/>
      <c r="AF41" s="9">
        <v>29356</v>
      </c>
      <c r="AG41" s="9">
        <v>39180</v>
      </c>
      <c r="AH41" s="9">
        <v>20181</v>
      </c>
      <c r="AI41" s="9">
        <v>106</v>
      </c>
    </row>
    <row r="42" hidden="1" spans="1:35">
      <c r="A42" s="8" t="s">
        <v>63</v>
      </c>
      <c r="B42" s="8">
        <v>2016</v>
      </c>
      <c r="C42" s="9">
        <v>44297</v>
      </c>
      <c r="D42" s="9">
        <f t="shared" si="4"/>
        <v>0</v>
      </c>
      <c r="E42" s="9"/>
      <c r="F42" s="9"/>
      <c r="G42" s="9"/>
      <c r="H42" s="9"/>
      <c r="I42" s="9"/>
      <c r="J42" s="9"/>
      <c r="K42" s="9">
        <f t="shared" si="5"/>
        <v>44297</v>
      </c>
      <c r="L42" s="9"/>
      <c r="M42" s="9"/>
      <c r="N42" s="9">
        <v>6271</v>
      </c>
      <c r="O42" s="9"/>
      <c r="P42" s="9">
        <v>13834</v>
      </c>
      <c r="Q42" s="9">
        <v>24157</v>
      </c>
      <c r="R42" s="9">
        <v>35</v>
      </c>
      <c r="S42" s="9">
        <v>58718</v>
      </c>
      <c r="T42" s="9">
        <f t="shared" si="6"/>
        <v>193</v>
      </c>
      <c r="U42" s="9"/>
      <c r="V42" s="9"/>
      <c r="W42" s="9"/>
      <c r="X42" s="9">
        <v>193</v>
      </c>
      <c r="Y42" s="9"/>
      <c r="Z42" s="9"/>
      <c r="AA42" s="9">
        <f t="shared" si="7"/>
        <v>58525</v>
      </c>
      <c r="AB42" s="9"/>
      <c r="AC42" s="9"/>
      <c r="AD42" s="9">
        <v>7632</v>
      </c>
      <c r="AE42" s="9"/>
      <c r="AF42" s="9">
        <v>18096</v>
      </c>
      <c r="AG42" s="9">
        <v>32759</v>
      </c>
      <c r="AH42" s="9">
        <v>38</v>
      </c>
      <c r="AI42" s="9">
        <v>2071</v>
      </c>
    </row>
    <row r="43" hidden="1" spans="1:35">
      <c r="A43" s="8" t="s">
        <v>68</v>
      </c>
      <c r="B43" s="8">
        <v>2016</v>
      </c>
      <c r="C43" s="9">
        <v>27593</v>
      </c>
      <c r="D43" s="9">
        <f t="shared" si="4"/>
        <v>0</v>
      </c>
      <c r="E43" s="9"/>
      <c r="F43" s="9"/>
      <c r="G43" s="9"/>
      <c r="H43" s="9"/>
      <c r="I43" s="9"/>
      <c r="J43" s="9"/>
      <c r="K43" s="9">
        <f t="shared" si="5"/>
        <v>27592</v>
      </c>
      <c r="L43" s="9"/>
      <c r="M43" s="9"/>
      <c r="N43" s="9">
        <v>2460</v>
      </c>
      <c r="O43" s="9"/>
      <c r="P43" s="9">
        <v>9024</v>
      </c>
      <c r="Q43" s="9">
        <v>16064</v>
      </c>
      <c r="R43" s="9">
        <v>44</v>
      </c>
      <c r="S43" s="9">
        <v>34473</v>
      </c>
      <c r="T43" s="9">
        <f t="shared" si="6"/>
        <v>0</v>
      </c>
      <c r="U43" s="9"/>
      <c r="V43" s="9"/>
      <c r="W43" s="9"/>
      <c r="X43" s="9"/>
      <c r="Y43" s="9"/>
      <c r="Z43" s="9"/>
      <c r="AA43" s="9">
        <f t="shared" si="7"/>
        <v>34473</v>
      </c>
      <c r="AB43" s="9"/>
      <c r="AC43" s="9"/>
      <c r="AD43" s="9">
        <v>3102</v>
      </c>
      <c r="AE43" s="9"/>
      <c r="AF43" s="9">
        <v>11276</v>
      </c>
      <c r="AG43" s="9">
        <v>20051</v>
      </c>
      <c r="AH43" s="9">
        <v>44</v>
      </c>
      <c r="AI43" s="9">
        <v>217</v>
      </c>
    </row>
    <row r="44" hidden="1" spans="1:35">
      <c r="A44" s="8" t="s">
        <v>73</v>
      </c>
      <c r="B44" s="8">
        <v>2016</v>
      </c>
      <c r="C44" s="9">
        <v>52300</v>
      </c>
      <c r="D44" s="9">
        <f t="shared" si="4"/>
        <v>0</v>
      </c>
      <c r="E44" s="9"/>
      <c r="F44" s="9"/>
      <c r="G44" s="9"/>
      <c r="H44" s="9"/>
      <c r="I44" s="9"/>
      <c r="J44" s="9"/>
      <c r="K44" s="9">
        <f t="shared" si="5"/>
        <v>52300</v>
      </c>
      <c r="L44" s="9"/>
      <c r="M44" s="9"/>
      <c r="N44" s="9">
        <v>4325</v>
      </c>
      <c r="O44" s="9"/>
      <c r="P44" s="9">
        <v>12152</v>
      </c>
      <c r="Q44" s="9">
        <v>22782</v>
      </c>
      <c r="R44" s="9">
        <v>13041</v>
      </c>
      <c r="S44" s="9">
        <v>56436</v>
      </c>
      <c r="T44" s="9">
        <f t="shared" si="6"/>
        <v>0</v>
      </c>
      <c r="U44" s="9"/>
      <c r="V44" s="9"/>
      <c r="W44" s="9"/>
      <c r="X44" s="9"/>
      <c r="Y44" s="9"/>
      <c r="Z44" s="9"/>
      <c r="AA44" s="9">
        <f t="shared" si="7"/>
        <v>56436</v>
      </c>
      <c r="AB44" s="9"/>
      <c r="AC44" s="9"/>
      <c r="AD44" s="9">
        <v>4700</v>
      </c>
      <c r="AE44" s="9"/>
      <c r="AF44" s="9">
        <v>14048</v>
      </c>
      <c r="AG44" s="9">
        <v>24534</v>
      </c>
      <c r="AH44" s="9">
        <v>13154</v>
      </c>
      <c r="AI44" s="9">
        <v>532</v>
      </c>
    </row>
    <row r="45" spans="1:35">
      <c r="A45" s="8" t="s">
        <v>77</v>
      </c>
      <c r="B45" s="8">
        <v>2016</v>
      </c>
      <c r="C45" s="9">
        <v>7109</v>
      </c>
      <c r="D45" s="9">
        <f t="shared" si="4"/>
        <v>106</v>
      </c>
      <c r="E45" s="9"/>
      <c r="F45" s="9">
        <v>106</v>
      </c>
      <c r="G45" s="9"/>
      <c r="H45" s="9"/>
      <c r="I45" s="9"/>
      <c r="J45" s="9"/>
      <c r="K45" s="9">
        <f t="shared" si="5"/>
        <v>7004</v>
      </c>
      <c r="L45" s="9">
        <v>74</v>
      </c>
      <c r="M45" s="9"/>
      <c r="N45" s="9">
        <v>757</v>
      </c>
      <c r="O45" s="9"/>
      <c r="P45" s="9">
        <v>1957</v>
      </c>
      <c r="Q45" s="9">
        <v>895</v>
      </c>
      <c r="R45" s="9">
        <v>3321</v>
      </c>
      <c r="S45" s="9">
        <v>9642</v>
      </c>
      <c r="T45" s="9">
        <f t="shared" si="6"/>
        <v>187</v>
      </c>
      <c r="U45" s="9"/>
      <c r="V45" s="9">
        <v>106</v>
      </c>
      <c r="W45" s="9"/>
      <c r="X45" s="9">
        <v>81</v>
      </c>
      <c r="Y45" s="9"/>
      <c r="Z45" s="9"/>
      <c r="AA45" s="9">
        <f t="shared" si="7"/>
        <v>9454</v>
      </c>
      <c r="AB45" s="9">
        <v>147</v>
      </c>
      <c r="AC45" s="9"/>
      <c r="AD45" s="9">
        <v>1149</v>
      </c>
      <c r="AE45" s="9"/>
      <c r="AF45" s="9">
        <v>3454</v>
      </c>
      <c r="AG45" s="9">
        <v>920</v>
      </c>
      <c r="AH45" s="9">
        <v>3784</v>
      </c>
      <c r="AI45" s="9">
        <v>12645</v>
      </c>
    </row>
    <row r="46" hidden="1" spans="1:35">
      <c r="A46" s="8" t="s">
        <v>82</v>
      </c>
      <c r="B46" s="8">
        <v>2016</v>
      </c>
      <c r="C46" s="9">
        <v>69880</v>
      </c>
      <c r="D46" s="9">
        <f t="shared" si="4"/>
        <v>65</v>
      </c>
      <c r="E46" s="9"/>
      <c r="F46" s="9">
        <v>65</v>
      </c>
      <c r="G46" s="9"/>
      <c r="H46" s="9"/>
      <c r="I46" s="9"/>
      <c r="J46" s="9"/>
      <c r="K46" s="9">
        <f t="shared" si="5"/>
        <v>69815</v>
      </c>
      <c r="L46" s="9">
        <v>1015</v>
      </c>
      <c r="M46" s="9"/>
      <c r="N46" s="9">
        <v>8869</v>
      </c>
      <c r="O46" s="9"/>
      <c r="P46" s="9">
        <v>18909</v>
      </c>
      <c r="Q46" s="9">
        <v>23842</v>
      </c>
      <c r="R46" s="9">
        <v>17180</v>
      </c>
      <c r="S46" s="9">
        <v>89802</v>
      </c>
      <c r="T46" s="9">
        <f t="shared" si="6"/>
        <v>212</v>
      </c>
      <c r="U46" s="9"/>
      <c r="V46" s="9">
        <v>65</v>
      </c>
      <c r="W46" s="9"/>
      <c r="X46" s="9">
        <v>147</v>
      </c>
      <c r="Y46" s="9"/>
      <c r="Z46" s="9"/>
      <c r="AA46" s="9">
        <f t="shared" si="7"/>
        <v>89589</v>
      </c>
      <c r="AB46" s="9">
        <v>1015</v>
      </c>
      <c r="AC46" s="9"/>
      <c r="AD46" s="9">
        <v>11738</v>
      </c>
      <c r="AE46" s="9"/>
      <c r="AF46" s="9">
        <v>26866</v>
      </c>
      <c r="AG46" s="9">
        <v>30736</v>
      </c>
      <c r="AH46" s="9">
        <v>19234</v>
      </c>
      <c r="AI46" s="9">
        <v>5952</v>
      </c>
    </row>
    <row r="47" hidden="1" spans="1:35">
      <c r="A47" s="8" t="s">
        <v>87</v>
      </c>
      <c r="B47" s="8">
        <v>2016</v>
      </c>
      <c r="C47" s="9">
        <v>45840</v>
      </c>
      <c r="D47" s="9">
        <f t="shared" si="4"/>
        <v>526</v>
      </c>
      <c r="E47" s="9"/>
      <c r="F47" s="9">
        <v>526</v>
      </c>
      <c r="G47" s="9"/>
      <c r="H47" s="9"/>
      <c r="I47" s="9"/>
      <c r="J47" s="9"/>
      <c r="K47" s="9">
        <f t="shared" si="5"/>
        <v>45314</v>
      </c>
      <c r="L47" s="9">
        <v>833</v>
      </c>
      <c r="M47" s="9"/>
      <c r="N47" s="9">
        <v>5813</v>
      </c>
      <c r="O47" s="9"/>
      <c r="P47" s="9">
        <v>11150</v>
      </c>
      <c r="Q47" s="9">
        <v>14928</v>
      </c>
      <c r="R47" s="9">
        <v>12590</v>
      </c>
      <c r="S47" s="9">
        <v>62527</v>
      </c>
      <c r="T47" s="9">
        <f t="shared" si="6"/>
        <v>998</v>
      </c>
      <c r="U47" s="9"/>
      <c r="V47" s="9">
        <v>526</v>
      </c>
      <c r="W47" s="9"/>
      <c r="X47" s="9">
        <v>472</v>
      </c>
      <c r="Y47" s="9"/>
      <c r="Z47" s="9"/>
      <c r="AA47" s="9">
        <f t="shared" si="7"/>
        <v>61529</v>
      </c>
      <c r="AB47" s="9">
        <v>1185</v>
      </c>
      <c r="AC47" s="9"/>
      <c r="AD47" s="9">
        <v>8224</v>
      </c>
      <c r="AE47" s="9"/>
      <c r="AF47" s="9">
        <v>16290</v>
      </c>
      <c r="AG47" s="9">
        <v>21498</v>
      </c>
      <c r="AH47" s="9">
        <v>14332</v>
      </c>
      <c r="AI47" s="9">
        <v>5252</v>
      </c>
    </row>
    <row r="48" hidden="1" spans="1:35">
      <c r="A48" s="8" t="s">
        <v>92</v>
      </c>
      <c r="B48" s="8">
        <v>2016</v>
      </c>
      <c r="C48" s="9">
        <v>58638</v>
      </c>
      <c r="D48" s="9">
        <f t="shared" si="4"/>
        <v>1206</v>
      </c>
      <c r="E48" s="9"/>
      <c r="F48" s="9">
        <v>1206</v>
      </c>
      <c r="G48" s="9"/>
      <c r="H48" s="9"/>
      <c r="I48" s="9"/>
      <c r="J48" s="9"/>
      <c r="K48" s="9">
        <f t="shared" si="5"/>
        <v>57431</v>
      </c>
      <c r="L48" s="9">
        <v>614</v>
      </c>
      <c r="M48" s="9"/>
      <c r="N48" s="9">
        <v>4932</v>
      </c>
      <c r="O48" s="9"/>
      <c r="P48" s="9">
        <v>11270</v>
      </c>
      <c r="Q48" s="9">
        <v>16504</v>
      </c>
      <c r="R48" s="9">
        <v>24111</v>
      </c>
      <c r="S48" s="9">
        <v>67246</v>
      </c>
      <c r="T48" s="9">
        <f t="shared" si="6"/>
        <v>2789</v>
      </c>
      <c r="U48" s="9"/>
      <c r="V48" s="9">
        <v>1206</v>
      </c>
      <c r="W48" s="9"/>
      <c r="X48" s="9">
        <v>1583</v>
      </c>
      <c r="Y48" s="9"/>
      <c r="Z48" s="9"/>
      <c r="AA48" s="9">
        <f t="shared" si="7"/>
        <v>64457</v>
      </c>
      <c r="AB48" s="9">
        <v>1223</v>
      </c>
      <c r="AC48" s="9"/>
      <c r="AD48" s="9">
        <v>5335</v>
      </c>
      <c r="AE48" s="9"/>
      <c r="AF48" s="9">
        <v>14524</v>
      </c>
      <c r="AG48" s="9">
        <v>18631</v>
      </c>
      <c r="AH48" s="9">
        <v>24744</v>
      </c>
      <c r="AI48" s="9">
        <v>1469</v>
      </c>
    </row>
    <row r="49" hidden="1" spans="1:35">
      <c r="A49" s="8" t="s">
        <v>97</v>
      </c>
      <c r="B49" s="8">
        <v>2016</v>
      </c>
      <c r="C49" s="9">
        <v>41168</v>
      </c>
      <c r="D49" s="9">
        <f t="shared" si="4"/>
        <v>0</v>
      </c>
      <c r="E49" s="9"/>
      <c r="F49" s="9"/>
      <c r="G49" s="9"/>
      <c r="H49" s="9"/>
      <c r="I49" s="9"/>
      <c r="J49" s="9"/>
      <c r="K49" s="9">
        <f t="shared" si="5"/>
        <v>41167</v>
      </c>
      <c r="L49" s="9">
        <v>342</v>
      </c>
      <c r="M49" s="9"/>
      <c r="N49" s="9">
        <v>3791</v>
      </c>
      <c r="O49" s="9"/>
      <c r="P49" s="9">
        <v>9155</v>
      </c>
      <c r="Q49" s="9">
        <v>14311</v>
      </c>
      <c r="R49" s="9">
        <v>13568</v>
      </c>
      <c r="S49" s="9">
        <v>47417</v>
      </c>
      <c r="T49" s="9">
        <f t="shared" si="6"/>
        <v>0</v>
      </c>
      <c r="U49" s="9"/>
      <c r="V49" s="8"/>
      <c r="W49" s="9"/>
      <c r="X49" s="9"/>
      <c r="Y49" s="9"/>
      <c r="Z49" s="9"/>
      <c r="AA49" s="9">
        <f t="shared" si="7"/>
        <v>47418</v>
      </c>
      <c r="AB49" s="9">
        <v>342</v>
      </c>
      <c r="AC49" s="9"/>
      <c r="AD49" s="9">
        <v>4922</v>
      </c>
      <c r="AE49" s="9"/>
      <c r="AF49" s="9">
        <v>12301</v>
      </c>
      <c r="AG49" s="9">
        <v>16143</v>
      </c>
      <c r="AH49" s="9">
        <v>13710</v>
      </c>
      <c r="AI49" s="9">
        <v>1109</v>
      </c>
    </row>
    <row r="50" hidden="1" spans="1:35">
      <c r="A50" s="8" t="s">
        <v>102</v>
      </c>
      <c r="B50" s="8">
        <v>2016</v>
      </c>
      <c r="C50" s="9">
        <v>45755</v>
      </c>
      <c r="D50" s="9">
        <f t="shared" si="4"/>
        <v>450</v>
      </c>
      <c r="E50" s="9"/>
      <c r="F50" s="9">
        <v>450</v>
      </c>
      <c r="G50" s="9"/>
      <c r="H50" s="9"/>
      <c r="I50" s="9"/>
      <c r="J50" s="9"/>
      <c r="K50" s="9">
        <f t="shared" si="5"/>
        <v>45307</v>
      </c>
      <c r="L50" s="9"/>
      <c r="M50" s="9"/>
      <c r="N50" s="9">
        <v>3507</v>
      </c>
      <c r="O50" s="9"/>
      <c r="P50" s="9">
        <v>10931</v>
      </c>
      <c r="Q50" s="9">
        <v>14364</v>
      </c>
      <c r="R50" s="9">
        <v>16505</v>
      </c>
      <c r="S50" s="9">
        <v>48727</v>
      </c>
      <c r="T50" s="9">
        <f t="shared" si="6"/>
        <v>450</v>
      </c>
      <c r="U50" s="9"/>
      <c r="V50" s="9">
        <v>450</v>
      </c>
      <c r="W50" s="9"/>
      <c r="X50" s="9"/>
      <c r="Y50" s="9"/>
      <c r="Z50" s="9"/>
      <c r="AA50" s="9">
        <f t="shared" si="7"/>
        <v>48278</v>
      </c>
      <c r="AB50" s="8"/>
      <c r="AC50" s="9"/>
      <c r="AD50" s="9">
        <v>4185</v>
      </c>
      <c r="AE50" s="9"/>
      <c r="AF50" s="9">
        <v>12102</v>
      </c>
      <c r="AG50" s="9">
        <v>15434</v>
      </c>
      <c r="AH50" s="9">
        <v>16557</v>
      </c>
      <c r="AI50" s="9">
        <v>668</v>
      </c>
    </row>
    <row r="51" hidden="1" spans="1:35">
      <c r="A51" s="8" t="s">
        <v>107</v>
      </c>
      <c r="B51" s="8">
        <v>2016</v>
      </c>
      <c r="C51" s="9">
        <v>81130</v>
      </c>
      <c r="D51" s="9">
        <f t="shared" si="4"/>
        <v>415</v>
      </c>
      <c r="E51" s="9"/>
      <c r="F51" s="9"/>
      <c r="G51" s="9">
        <v>415</v>
      </c>
      <c r="H51" s="9"/>
      <c r="I51" s="9"/>
      <c r="J51" s="9"/>
      <c r="K51" s="9">
        <f t="shared" si="5"/>
        <v>80714</v>
      </c>
      <c r="L51" s="9">
        <v>78</v>
      </c>
      <c r="M51" s="9"/>
      <c r="N51" s="9">
        <v>6016</v>
      </c>
      <c r="O51" s="9"/>
      <c r="P51" s="9">
        <v>18446</v>
      </c>
      <c r="Q51" s="9">
        <v>25237</v>
      </c>
      <c r="R51" s="9">
        <v>30937</v>
      </c>
      <c r="S51" s="9">
        <v>95866</v>
      </c>
      <c r="T51" s="9">
        <f t="shared" si="6"/>
        <v>415</v>
      </c>
      <c r="U51" s="9"/>
      <c r="V51" s="9"/>
      <c r="W51" s="9">
        <v>415</v>
      </c>
      <c r="X51" s="9"/>
      <c r="Y51" s="9"/>
      <c r="Z51" s="9"/>
      <c r="AA51" s="9">
        <f t="shared" si="7"/>
        <v>95448</v>
      </c>
      <c r="AB51" s="9">
        <v>155</v>
      </c>
      <c r="AC51" s="9"/>
      <c r="AD51" s="9">
        <v>7712</v>
      </c>
      <c r="AE51" s="9"/>
      <c r="AF51" s="9">
        <v>23555</v>
      </c>
      <c r="AG51" s="9">
        <v>30264</v>
      </c>
      <c r="AH51" s="9">
        <v>33762</v>
      </c>
      <c r="AI51" s="9">
        <v>5053</v>
      </c>
    </row>
    <row r="52" hidden="1" spans="1:35">
      <c r="A52" s="8" t="s">
        <v>112</v>
      </c>
      <c r="B52" s="8">
        <v>2016</v>
      </c>
      <c r="C52" s="9">
        <v>70147</v>
      </c>
      <c r="D52" s="9">
        <f t="shared" si="4"/>
        <v>710</v>
      </c>
      <c r="E52" s="9"/>
      <c r="F52" s="9">
        <v>710</v>
      </c>
      <c r="G52" s="9"/>
      <c r="H52" s="9"/>
      <c r="I52" s="9"/>
      <c r="J52" s="9"/>
      <c r="K52" s="9">
        <f t="shared" si="5"/>
        <v>69437</v>
      </c>
      <c r="L52" s="9">
        <v>343</v>
      </c>
      <c r="M52" s="9"/>
      <c r="N52" s="9">
        <v>5810</v>
      </c>
      <c r="O52" s="9">
        <v>95</v>
      </c>
      <c r="P52" s="9">
        <v>17222</v>
      </c>
      <c r="Q52" s="9">
        <v>22127</v>
      </c>
      <c r="R52" s="9">
        <v>23840</v>
      </c>
      <c r="S52" s="9">
        <v>74455</v>
      </c>
      <c r="T52" s="9">
        <f t="shared" si="6"/>
        <v>710</v>
      </c>
      <c r="U52" s="9"/>
      <c r="V52" s="9">
        <v>710</v>
      </c>
      <c r="W52" s="9"/>
      <c r="X52" s="9"/>
      <c r="Y52" s="9"/>
      <c r="Z52" s="9"/>
      <c r="AA52" s="9">
        <f t="shared" si="7"/>
        <v>73745</v>
      </c>
      <c r="AB52" s="9">
        <v>343</v>
      </c>
      <c r="AC52" s="9"/>
      <c r="AD52" s="9">
        <v>7779</v>
      </c>
      <c r="AE52" s="9">
        <v>140</v>
      </c>
      <c r="AF52" s="9">
        <v>18325</v>
      </c>
      <c r="AG52" s="9">
        <v>23180</v>
      </c>
      <c r="AH52" s="9">
        <v>23978</v>
      </c>
      <c r="AI52" s="9">
        <v>825</v>
      </c>
    </row>
    <row r="53" hidden="1" spans="1:35">
      <c r="A53" s="8" t="s">
        <v>117</v>
      </c>
      <c r="B53" s="8">
        <v>2016</v>
      </c>
      <c r="C53" s="9">
        <v>65413</v>
      </c>
      <c r="D53" s="9">
        <f t="shared" si="4"/>
        <v>981</v>
      </c>
      <c r="E53" s="9"/>
      <c r="F53" s="9">
        <v>981</v>
      </c>
      <c r="G53" s="9"/>
      <c r="H53" s="9"/>
      <c r="I53" s="9"/>
      <c r="J53" s="9"/>
      <c r="K53" s="9">
        <f t="shared" si="5"/>
        <v>64431</v>
      </c>
      <c r="L53" s="9">
        <v>180</v>
      </c>
      <c r="M53" s="9"/>
      <c r="N53" s="9">
        <v>9618</v>
      </c>
      <c r="O53" s="9"/>
      <c r="P53" s="9">
        <v>13225</v>
      </c>
      <c r="Q53" s="9">
        <v>20382</v>
      </c>
      <c r="R53" s="9">
        <v>21026</v>
      </c>
      <c r="S53" s="9">
        <v>70074</v>
      </c>
      <c r="T53" s="9">
        <f t="shared" si="6"/>
        <v>2779</v>
      </c>
      <c r="U53" s="9"/>
      <c r="V53" s="9">
        <v>981</v>
      </c>
      <c r="W53" s="9"/>
      <c r="X53" s="9">
        <v>1798</v>
      </c>
      <c r="Y53" s="9"/>
      <c r="Z53" s="9"/>
      <c r="AA53" s="9">
        <f t="shared" si="7"/>
        <v>67295</v>
      </c>
      <c r="AB53" s="9">
        <v>180</v>
      </c>
      <c r="AC53" s="9"/>
      <c r="AD53" s="9">
        <v>9689</v>
      </c>
      <c r="AE53" s="9"/>
      <c r="AF53" s="9">
        <v>14519</v>
      </c>
      <c r="AG53" s="9">
        <v>21621</v>
      </c>
      <c r="AH53" s="9">
        <v>21286</v>
      </c>
      <c r="AI53" s="9">
        <v>1197</v>
      </c>
    </row>
    <row r="54" hidden="1" spans="1:35">
      <c r="A54" s="8" t="s">
        <v>122</v>
      </c>
      <c r="B54" s="8">
        <v>2016</v>
      </c>
      <c r="C54" s="9">
        <v>64509</v>
      </c>
      <c r="D54" s="9">
        <f t="shared" si="4"/>
        <v>1387</v>
      </c>
      <c r="E54" s="9"/>
      <c r="F54" s="9">
        <v>1387</v>
      </c>
      <c r="G54" s="9"/>
      <c r="H54" s="9"/>
      <c r="I54" s="9"/>
      <c r="J54" s="9"/>
      <c r="K54" s="9">
        <f t="shared" si="5"/>
        <v>63121</v>
      </c>
      <c r="L54" s="9"/>
      <c r="M54" s="9"/>
      <c r="N54" s="9">
        <v>5103</v>
      </c>
      <c r="O54" s="9"/>
      <c r="P54" s="9">
        <v>13236</v>
      </c>
      <c r="Q54" s="9">
        <v>21589</v>
      </c>
      <c r="R54" s="9">
        <v>23193</v>
      </c>
      <c r="S54" s="9">
        <v>66837</v>
      </c>
      <c r="T54" s="9">
        <f t="shared" si="6"/>
        <v>2244</v>
      </c>
      <c r="U54" s="9"/>
      <c r="V54" s="9">
        <v>1387</v>
      </c>
      <c r="W54" s="9"/>
      <c r="X54" s="9">
        <v>857</v>
      </c>
      <c r="Y54" s="9"/>
      <c r="Z54" s="9"/>
      <c r="AA54" s="9">
        <f t="shared" si="7"/>
        <v>64593</v>
      </c>
      <c r="AB54" s="8"/>
      <c r="AC54" s="9"/>
      <c r="AD54" s="9">
        <v>4409</v>
      </c>
      <c r="AE54" s="9"/>
      <c r="AF54" s="9">
        <v>14003</v>
      </c>
      <c r="AG54" s="9">
        <v>22729</v>
      </c>
      <c r="AH54" s="9">
        <v>23452</v>
      </c>
      <c r="AI54" s="9">
        <v>581</v>
      </c>
    </row>
    <row r="55" hidden="1" spans="1:35">
      <c r="A55" s="8" t="s">
        <v>127</v>
      </c>
      <c r="B55" s="8">
        <v>2016</v>
      </c>
      <c r="C55" s="9">
        <v>59618</v>
      </c>
      <c r="D55" s="9">
        <f t="shared" si="4"/>
        <v>0</v>
      </c>
      <c r="E55" s="9"/>
      <c r="F55" s="9"/>
      <c r="G55" s="9"/>
      <c r="H55" s="9"/>
      <c r="I55" s="9"/>
      <c r="J55" s="9"/>
      <c r="K55" s="9">
        <f t="shared" si="5"/>
        <v>59618</v>
      </c>
      <c r="L55" s="9"/>
      <c r="M55" s="9"/>
      <c r="N55" s="9">
        <v>6761</v>
      </c>
      <c r="O55" s="9"/>
      <c r="P55" s="9">
        <v>15956</v>
      </c>
      <c r="Q55" s="9">
        <v>29497</v>
      </c>
      <c r="R55" s="9">
        <v>7404</v>
      </c>
      <c r="S55" s="9">
        <v>74931</v>
      </c>
      <c r="T55" s="9">
        <f t="shared" si="6"/>
        <v>0</v>
      </c>
      <c r="U55" s="9"/>
      <c r="V55" s="8"/>
      <c r="W55" s="9"/>
      <c r="X55" s="9"/>
      <c r="Y55" s="9"/>
      <c r="Z55" s="9"/>
      <c r="AA55" s="9">
        <f t="shared" si="7"/>
        <v>74931</v>
      </c>
      <c r="AB55" s="9"/>
      <c r="AC55" s="9"/>
      <c r="AD55" s="9">
        <v>9881</v>
      </c>
      <c r="AE55" s="9"/>
      <c r="AF55" s="9">
        <v>22549</v>
      </c>
      <c r="AG55" s="9">
        <v>34935</v>
      </c>
      <c r="AH55" s="9">
        <v>7566</v>
      </c>
      <c r="AI55" s="9">
        <v>3857</v>
      </c>
    </row>
    <row r="56" hidden="1" spans="1:35">
      <c r="A56" s="8" t="s">
        <v>132</v>
      </c>
      <c r="B56" s="8">
        <v>2016</v>
      </c>
      <c r="C56" s="9">
        <v>66257</v>
      </c>
      <c r="D56" s="9">
        <f t="shared" si="4"/>
        <v>0</v>
      </c>
      <c r="E56" s="9"/>
      <c r="F56" s="9"/>
      <c r="G56" s="9"/>
      <c r="H56" s="9"/>
      <c r="I56" s="9"/>
      <c r="J56" s="9"/>
      <c r="K56" s="9">
        <f t="shared" si="5"/>
        <v>66258</v>
      </c>
      <c r="L56" s="9"/>
      <c r="M56" s="9"/>
      <c r="N56" s="9">
        <v>1816</v>
      </c>
      <c r="O56" s="9"/>
      <c r="P56" s="9">
        <v>14583</v>
      </c>
      <c r="Q56" s="9">
        <v>19197</v>
      </c>
      <c r="R56" s="9">
        <v>30662</v>
      </c>
      <c r="S56" s="9">
        <v>70237</v>
      </c>
      <c r="T56" s="9">
        <f t="shared" si="6"/>
        <v>0</v>
      </c>
      <c r="U56" s="9"/>
      <c r="V56" s="9"/>
      <c r="W56" s="9"/>
      <c r="X56" s="9"/>
      <c r="Y56" s="9"/>
      <c r="Z56" s="9"/>
      <c r="AA56" s="9">
        <f t="shared" si="7"/>
        <v>70236</v>
      </c>
      <c r="AB56" s="9"/>
      <c r="AC56" s="9"/>
      <c r="AD56" s="9">
        <v>1941</v>
      </c>
      <c r="AE56" s="9"/>
      <c r="AF56" s="9">
        <v>16606</v>
      </c>
      <c r="AG56" s="9">
        <v>20618</v>
      </c>
      <c r="AH56" s="9">
        <v>31071</v>
      </c>
      <c r="AI56" s="9">
        <v>535</v>
      </c>
    </row>
    <row r="57" hidden="1" spans="1:35">
      <c r="A57" s="8" t="s">
        <v>137</v>
      </c>
      <c r="B57" s="8">
        <v>2016</v>
      </c>
      <c r="C57" s="9">
        <v>10645</v>
      </c>
      <c r="D57" s="9">
        <f t="shared" si="4"/>
        <v>0</v>
      </c>
      <c r="E57" s="9"/>
      <c r="F57" s="9"/>
      <c r="G57" s="9"/>
      <c r="H57" s="9"/>
      <c r="I57" s="9"/>
      <c r="J57" s="9"/>
      <c r="K57" s="9">
        <f t="shared" si="5"/>
        <v>10644</v>
      </c>
      <c r="L57" s="9"/>
      <c r="M57" s="9"/>
      <c r="N57" s="9"/>
      <c r="O57" s="9"/>
      <c r="P57" s="9">
        <v>4034</v>
      </c>
      <c r="Q57" s="9">
        <v>3932</v>
      </c>
      <c r="R57" s="9">
        <v>2678</v>
      </c>
      <c r="S57" s="9">
        <v>10714</v>
      </c>
      <c r="T57" s="9">
        <f t="shared" si="6"/>
        <v>0</v>
      </c>
      <c r="U57" s="9"/>
      <c r="V57" s="9"/>
      <c r="W57" s="9"/>
      <c r="X57" s="9"/>
      <c r="Y57" s="9"/>
      <c r="Z57" s="9"/>
      <c r="AA57" s="9">
        <f t="shared" si="7"/>
        <v>10714</v>
      </c>
      <c r="AB57" s="9"/>
      <c r="AC57" s="9"/>
      <c r="AD57" s="9">
        <v>0</v>
      </c>
      <c r="AE57" s="9"/>
      <c r="AF57" s="9">
        <v>4047</v>
      </c>
      <c r="AG57" s="9">
        <v>3970</v>
      </c>
      <c r="AH57" s="9">
        <v>2697</v>
      </c>
      <c r="AI57" s="9">
        <v>157</v>
      </c>
    </row>
    <row r="58" hidden="1" spans="1:35">
      <c r="A58" s="8" t="s">
        <v>142</v>
      </c>
      <c r="B58" s="8">
        <v>2016</v>
      </c>
      <c r="C58" s="9">
        <v>31341</v>
      </c>
      <c r="D58" s="9">
        <f t="shared" si="4"/>
        <v>575</v>
      </c>
      <c r="E58" s="9"/>
      <c r="F58" s="9">
        <v>575</v>
      </c>
      <c r="G58" s="9"/>
      <c r="H58" s="9"/>
      <c r="I58" s="9"/>
      <c r="J58" s="9"/>
      <c r="K58" s="9">
        <f t="shared" si="5"/>
        <v>30767</v>
      </c>
      <c r="L58" s="9"/>
      <c r="M58" s="9"/>
      <c r="N58" s="9">
        <v>2673</v>
      </c>
      <c r="O58" s="9"/>
      <c r="P58" s="9">
        <v>6971</v>
      </c>
      <c r="Q58" s="9">
        <v>9494</v>
      </c>
      <c r="R58" s="9">
        <v>11629</v>
      </c>
      <c r="S58" s="9">
        <v>35475</v>
      </c>
      <c r="T58" s="9">
        <f t="shared" si="6"/>
        <v>575</v>
      </c>
      <c r="U58" s="9"/>
      <c r="V58" s="9">
        <v>575</v>
      </c>
      <c r="W58" s="9"/>
      <c r="X58" s="9"/>
      <c r="Y58" s="9"/>
      <c r="Z58" s="9"/>
      <c r="AA58" s="9">
        <f t="shared" si="7"/>
        <v>34900</v>
      </c>
      <c r="AB58" s="9"/>
      <c r="AC58" s="9"/>
      <c r="AD58" s="9">
        <v>3372</v>
      </c>
      <c r="AE58" s="9"/>
      <c r="AF58" s="9">
        <v>8608</v>
      </c>
      <c r="AG58" s="9">
        <v>10759</v>
      </c>
      <c r="AH58" s="9">
        <v>12161</v>
      </c>
      <c r="AI58" s="9">
        <v>757</v>
      </c>
    </row>
    <row r="59" hidden="1" spans="1:35">
      <c r="A59" s="8" t="s">
        <v>147</v>
      </c>
      <c r="B59" s="8">
        <v>2016</v>
      </c>
      <c r="C59" s="9">
        <v>82020</v>
      </c>
      <c r="D59" s="9">
        <f t="shared" si="4"/>
        <v>854</v>
      </c>
      <c r="E59" s="9"/>
      <c r="F59" s="9">
        <v>854</v>
      </c>
      <c r="G59" s="9"/>
      <c r="H59" s="9"/>
      <c r="I59" s="9"/>
      <c r="J59" s="9"/>
      <c r="K59" s="9">
        <f t="shared" si="5"/>
        <v>81165</v>
      </c>
      <c r="L59" s="9"/>
      <c r="M59" s="9"/>
      <c r="N59" s="9">
        <v>9848</v>
      </c>
      <c r="O59" s="9"/>
      <c r="P59" s="9">
        <v>16339</v>
      </c>
      <c r="Q59" s="9">
        <v>26536</v>
      </c>
      <c r="R59" s="9">
        <v>28442</v>
      </c>
      <c r="S59" s="9">
        <v>92326</v>
      </c>
      <c r="T59" s="9">
        <f t="shared" si="6"/>
        <v>1094</v>
      </c>
      <c r="U59" s="9"/>
      <c r="V59" s="9">
        <v>854</v>
      </c>
      <c r="W59" s="9"/>
      <c r="X59" s="9">
        <v>240</v>
      </c>
      <c r="Y59" s="9"/>
      <c r="Z59" s="9"/>
      <c r="AA59" s="9">
        <f t="shared" si="7"/>
        <v>91231</v>
      </c>
      <c r="AB59" s="9"/>
      <c r="AC59" s="9"/>
      <c r="AD59" s="9">
        <v>13555</v>
      </c>
      <c r="AE59" s="9"/>
      <c r="AF59" s="9">
        <v>20376</v>
      </c>
      <c r="AG59" s="9">
        <v>28615</v>
      </c>
      <c r="AH59" s="9">
        <v>28685</v>
      </c>
      <c r="AI59" s="9">
        <v>1562</v>
      </c>
    </row>
    <row r="60" hidden="1" spans="1:35">
      <c r="A60" s="8" t="s">
        <v>152</v>
      </c>
      <c r="B60" s="8">
        <v>2016</v>
      </c>
      <c r="C60" s="9">
        <v>48864</v>
      </c>
      <c r="D60" s="9">
        <f t="shared" si="4"/>
        <v>0</v>
      </c>
      <c r="E60" s="9"/>
      <c r="F60" s="9"/>
      <c r="G60" s="9"/>
      <c r="H60" s="9"/>
      <c r="I60" s="9"/>
      <c r="J60" s="9"/>
      <c r="K60" s="9">
        <f t="shared" si="5"/>
        <v>48864</v>
      </c>
      <c r="L60" s="9"/>
      <c r="M60" s="9"/>
      <c r="N60" s="9">
        <v>3502</v>
      </c>
      <c r="O60" s="9"/>
      <c r="P60" s="9">
        <v>11161</v>
      </c>
      <c r="Q60" s="9">
        <v>15764</v>
      </c>
      <c r="R60" s="9">
        <v>18437</v>
      </c>
      <c r="S60" s="9">
        <v>48925</v>
      </c>
      <c r="T60" s="9">
        <f t="shared" si="6"/>
        <v>0</v>
      </c>
      <c r="U60" s="9"/>
      <c r="V60" s="9"/>
      <c r="W60" s="9"/>
      <c r="X60" s="9"/>
      <c r="Y60" s="9"/>
      <c r="Z60" s="9"/>
      <c r="AA60" s="9">
        <f t="shared" si="7"/>
        <v>48925</v>
      </c>
      <c r="AB60" s="9"/>
      <c r="AC60" s="9"/>
      <c r="AD60" s="9">
        <v>3502</v>
      </c>
      <c r="AE60" s="9"/>
      <c r="AF60" s="9">
        <v>11161</v>
      </c>
      <c r="AG60" s="9">
        <v>15813</v>
      </c>
      <c r="AH60" s="9">
        <v>18449</v>
      </c>
      <c r="AI60" s="9">
        <v>580</v>
      </c>
    </row>
    <row r="61" hidden="1" spans="1:35">
      <c r="A61" s="8" t="s">
        <v>157</v>
      </c>
      <c r="B61" s="8">
        <v>2016</v>
      </c>
      <c r="C61" s="9">
        <v>84550</v>
      </c>
      <c r="D61" s="9">
        <f t="shared" si="4"/>
        <v>0</v>
      </c>
      <c r="E61" s="9"/>
      <c r="F61" s="9"/>
      <c r="G61" s="9"/>
      <c r="H61" s="9"/>
      <c r="I61" s="9"/>
      <c r="J61" s="9"/>
      <c r="K61" s="9">
        <f t="shared" si="5"/>
        <v>84550</v>
      </c>
      <c r="L61" s="9"/>
      <c r="M61" s="9"/>
      <c r="N61" s="9">
        <v>11674</v>
      </c>
      <c r="O61" s="9"/>
      <c r="P61" s="9">
        <v>14595</v>
      </c>
      <c r="Q61" s="9">
        <v>24738</v>
      </c>
      <c r="R61" s="9">
        <v>33543</v>
      </c>
      <c r="S61" s="9">
        <v>85368</v>
      </c>
      <c r="T61" s="9">
        <f t="shared" si="6"/>
        <v>562</v>
      </c>
      <c r="U61" s="9"/>
      <c r="V61" s="9"/>
      <c r="W61" s="9"/>
      <c r="X61" s="9">
        <v>562</v>
      </c>
      <c r="Y61" s="9"/>
      <c r="Z61" s="9"/>
      <c r="AA61" s="9">
        <f t="shared" si="7"/>
        <v>84805</v>
      </c>
      <c r="AB61" s="9"/>
      <c r="AC61" s="9"/>
      <c r="AD61" s="9">
        <v>11378</v>
      </c>
      <c r="AE61" s="9" t="s">
        <v>217</v>
      </c>
      <c r="AF61" s="9">
        <v>14767</v>
      </c>
      <c r="AG61" s="9">
        <v>25115</v>
      </c>
      <c r="AH61" s="9">
        <v>33545</v>
      </c>
      <c r="AI61" s="9">
        <v>403</v>
      </c>
    </row>
    <row r="62" hidden="1" spans="1:35">
      <c r="A62" s="8" t="s">
        <v>162</v>
      </c>
      <c r="B62" s="8">
        <v>2016</v>
      </c>
      <c r="C62" s="9">
        <v>15081</v>
      </c>
      <c r="D62" s="9">
        <f t="shared" si="4"/>
        <v>423</v>
      </c>
      <c r="E62" s="9"/>
      <c r="F62" s="9"/>
      <c r="G62" s="9"/>
      <c r="H62" s="9"/>
      <c r="I62" s="9">
        <v>423</v>
      </c>
      <c r="J62" s="9"/>
      <c r="K62" s="9">
        <f t="shared" si="5"/>
        <v>14658</v>
      </c>
      <c r="L62" s="9"/>
      <c r="M62" s="9"/>
      <c r="N62" s="9"/>
      <c r="O62" s="9"/>
      <c r="P62" s="9">
        <v>3093</v>
      </c>
      <c r="Q62" s="9">
        <v>6551</v>
      </c>
      <c r="R62" s="9">
        <v>5014</v>
      </c>
      <c r="S62" s="9">
        <v>15359</v>
      </c>
      <c r="T62" s="9">
        <f t="shared" si="6"/>
        <v>423</v>
      </c>
      <c r="U62" s="9"/>
      <c r="V62" s="9"/>
      <c r="W62" s="9"/>
      <c r="X62" s="9"/>
      <c r="Y62" s="9">
        <v>423</v>
      </c>
      <c r="Z62" s="9"/>
      <c r="AA62" s="9">
        <f t="shared" si="7"/>
        <v>14936</v>
      </c>
      <c r="AB62" s="9"/>
      <c r="AC62" s="9"/>
      <c r="AD62" s="9">
        <v>0</v>
      </c>
      <c r="AE62" s="9"/>
      <c r="AF62" s="9">
        <v>3371</v>
      </c>
      <c r="AG62" s="9">
        <v>6551</v>
      </c>
      <c r="AH62" s="9">
        <v>5014</v>
      </c>
      <c r="AI62" s="9">
        <v>5</v>
      </c>
    </row>
    <row r="63" hidden="1" spans="1:35">
      <c r="A63" s="8" t="s">
        <v>167</v>
      </c>
      <c r="B63" s="8">
        <v>2016</v>
      </c>
      <c r="C63" s="9">
        <v>49933</v>
      </c>
      <c r="D63" s="9">
        <f t="shared" si="4"/>
        <v>822</v>
      </c>
      <c r="E63" s="9"/>
      <c r="F63" s="9">
        <v>514</v>
      </c>
      <c r="G63" s="9">
        <v>308</v>
      </c>
      <c r="H63" s="9"/>
      <c r="I63" s="9"/>
      <c r="J63" s="9"/>
      <c r="K63" s="9">
        <f t="shared" si="5"/>
        <v>49112</v>
      </c>
      <c r="L63" s="9"/>
      <c r="M63" s="9">
        <v>1415</v>
      </c>
      <c r="N63" s="9">
        <v>565</v>
      </c>
      <c r="O63" s="9">
        <v>8048</v>
      </c>
      <c r="P63" s="9">
        <v>327</v>
      </c>
      <c r="Q63" s="9">
        <v>21648</v>
      </c>
      <c r="R63" s="9">
        <v>17109</v>
      </c>
      <c r="S63" s="9">
        <v>54565</v>
      </c>
      <c r="T63" s="9">
        <f t="shared" si="6"/>
        <v>1116</v>
      </c>
      <c r="U63" s="9"/>
      <c r="V63" s="9">
        <v>514</v>
      </c>
      <c r="W63" s="9">
        <v>308</v>
      </c>
      <c r="X63" s="9">
        <v>294</v>
      </c>
      <c r="Y63" s="9"/>
      <c r="Z63" s="9"/>
      <c r="AA63" s="9">
        <f t="shared" si="7"/>
        <v>53449</v>
      </c>
      <c r="AB63" s="9"/>
      <c r="AC63" s="9">
        <v>2323</v>
      </c>
      <c r="AD63" s="9">
        <v>271</v>
      </c>
      <c r="AE63" s="9">
        <v>9540</v>
      </c>
      <c r="AF63" s="9">
        <v>327</v>
      </c>
      <c r="AG63" s="9">
        <v>23788</v>
      </c>
      <c r="AH63" s="9">
        <v>17200</v>
      </c>
      <c r="AI63" s="9">
        <v>1189</v>
      </c>
    </row>
    <row r="64" hidden="1" spans="1:35">
      <c r="A64" s="8" t="s">
        <v>172</v>
      </c>
      <c r="B64" s="8">
        <v>2016</v>
      </c>
      <c r="C64" s="9">
        <v>58955</v>
      </c>
      <c r="D64" s="9">
        <f t="shared" si="4"/>
        <v>1351</v>
      </c>
      <c r="E64" s="9"/>
      <c r="F64" s="9">
        <v>1351</v>
      </c>
      <c r="G64" s="9"/>
      <c r="H64" s="9"/>
      <c r="I64" s="9"/>
      <c r="J64" s="9"/>
      <c r="K64" s="9">
        <f t="shared" si="5"/>
        <v>57604</v>
      </c>
      <c r="L64" s="9"/>
      <c r="M64" s="9">
        <v>3447</v>
      </c>
      <c r="N64" s="9"/>
      <c r="O64" s="9">
        <v>9562</v>
      </c>
      <c r="P64" s="9">
        <v>828</v>
      </c>
      <c r="Q64" s="9">
        <v>22033</v>
      </c>
      <c r="R64" s="9">
        <v>21734</v>
      </c>
      <c r="S64" s="9">
        <v>61378</v>
      </c>
      <c r="T64" s="9">
        <f t="shared" si="6"/>
        <v>1351</v>
      </c>
      <c r="U64" s="9"/>
      <c r="V64" s="9">
        <v>1351</v>
      </c>
      <c r="W64" s="9"/>
      <c r="X64" s="9"/>
      <c r="Y64" s="9"/>
      <c r="Z64" s="9"/>
      <c r="AA64" s="9">
        <f t="shared" si="7"/>
        <v>60027</v>
      </c>
      <c r="AB64" s="9"/>
      <c r="AC64" s="9">
        <v>5204</v>
      </c>
      <c r="AD64" s="9">
        <v>0</v>
      </c>
      <c r="AE64" s="9">
        <v>9758</v>
      </c>
      <c r="AF64" s="9">
        <v>847</v>
      </c>
      <c r="AG64" s="9">
        <v>22448</v>
      </c>
      <c r="AH64" s="9">
        <v>21770</v>
      </c>
      <c r="AI64" s="9">
        <v>106</v>
      </c>
    </row>
    <row r="65" hidden="1" spans="1:35">
      <c r="A65" s="8" t="s">
        <v>177</v>
      </c>
      <c r="B65" s="8">
        <v>2016</v>
      </c>
      <c r="C65" s="9">
        <v>27083</v>
      </c>
      <c r="D65" s="9">
        <f t="shared" si="4"/>
        <v>609</v>
      </c>
      <c r="E65" s="9"/>
      <c r="F65" s="9"/>
      <c r="G65" s="9"/>
      <c r="H65" s="9"/>
      <c r="I65" s="9">
        <v>609</v>
      </c>
      <c r="J65" s="9"/>
      <c r="K65" s="9">
        <f t="shared" si="5"/>
        <v>26475</v>
      </c>
      <c r="L65" s="9"/>
      <c r="M65" s="9">
        <v>2681</v>
      </c>
      <c r="N65" s="9"/>
      <c r="O65" s="9">
        <v>6137</v>
      </c>
      <c r="P65" s="9"/>
      <c r="Q65" s="9">
        <v>11043</v>
      </c>
      <c r="R65" s="9">
        <v>6614</v>
      </c>
      <c r="S65" s="9">
        <v>28616</v>
      </c>
      <c r="T65" s="9">
        <f t="shared" si="6"/>
        <v>1217</v>
      </c>
      <c r="U65" s="9"/>
      <c r="V65" s="9"/>
      <c r="W65" s="9"/>
      <c r="X65" s="9"/>
      <c r="Y65" s="9">
        <v>1217</v>
      </c>
      <c r="Z65" s="9"/>
      <c r="AA65" s="9">
        <f t="shared" si="7"/>
        <v>27398</v>
      </c>
      <c r="AB65" s="9"/>
      <c r="AC65" s="9">
        <v>2832</v>
      </c>
      <c r="AD65" s="9">
        <v>0</v>
      </c>
      <c r="AE65" s="9">
        <v>6268</v>
      </c>
      <c r="AF65" s="9"/>
      <c r="AG65" s="9">
        <v>11639</v>
      </c>
      <c r="AH65" s="9">
        <v>6659</v>
      </c>
      <c r="AI65" s="9">
        <v>104</v>
      </c>
    </row>
    <row r="66" hidden="1" spans="1:35">
      <c r="A66" s="8" t="s">
        <v>182</v>
      </c>
      <c r="B66" s="8">
        <v>2016</v>
      </c>
      <c r="C66" s="9">
        <v>16159</v>
      </c>
      <c r="D66" s="9">
        <f t="shared" si="4"/>
        <v>300</v>
      </c>
      <c r="E66" s="9"/>
      <c r="F66" s="9">
        <v>194</v>
      </c>
      <c r="G66" s="9">
        <v>106</v>
      </c>
      <c r="H66" s="9"/>
      <c r="I66" s="9"/>
      <c r="J66" s="9"/>
      <c r="K66" s="9">
        <f t="shared" si="5"/>
        <v>15860</v>
      </c>
      <c r="L66" s="9"/>
      <c r="M66" s="9">
        <v>1828</v>
      </c>
      <c r="N66" s="9"/>
      <c r="O66" s="9">
        <v>2659</v>
      </c>
      <c r="P66" s="9">
        <v>2153</v>
      </c>
      <c r="Q66" s="9">
        <v>5577</v>
      </c>
      <c r="R66" s="9">
        <v>3643</v>
      </c>
      <c r="S66" s="9">
        <v>17535</v>
      </c>
      <c r="T66" s="9">
        <f t="shared" si="6"/>
        <v>300</v>
      </c>
      <c r="U66" s="9"/>
      <c r="V66" s="9">
        <v>194</v>
      </c>
      <c r="W66" s="9">
        <v>106</v>
      </c>
      <c r="X66" s="9"/>
      <c r="Y66" s="9"/>
      <c r="Z66" s="9"/>
      <c r="AA66" s="9">
        <f t="shared" si="7"/>
        <v>17235</v>
      </c>
      <c r="AB66" s="9"/>
      <c r="AC66" s="9">
        <v>1828</v>
      </c>
      <c r="AD66" s="9">
        <v>0</v>
      </c>
      <c r="AE66" s="9">
        <v>2659</v>
      </c>
      <c r="AF66" s="9">
        <v>2258</v>
      </c>
      <c r="AG66" s="9">
        <v>6680</v>
      </c>
      <c r="AH66" s="9">
        <v>3810</v>
      </c>
      <c r="AI66" s="9">
        <v>118</v>
      </c>
    </row>
    <row r="67" hidden="1" spans="1:35">
      <c r="A67" s="8" t="s">
        <v>187</v>
      </c>
      <c r="B67" s="8">
        <v>2016</v>
      </c>
      <c r="C67" s="9">
        <v>72130</v>
      </c>
      <c r="D67" s="9">
        <f t="shared" si="4"/>
        <v>166</v>
      </c>
      <c r="E67" s="9"/>
      <c r="F67" s="9">
        <v>166</v>
      </c>
      <c r="G67" s="9"/>
      <c r="H67" s="9"/>
      <c r="I67" s="9"/>
      <c r="J67" s="9"/>
      <c r="K67" s="9">
        <f t="shared" si="5"/>
        <v>71964</v>
      </c>
      <c r="L67" s="9"/>
      <c r="M67" s="9">
        <v>5586</v>
      </c>
      <c r="N67" s="9">
        <v>196</v>
      </c>
      <c r="O67" s="9"/>
      <c r="P67" s="9">
        <v>18676</v>
      </c>
      <c r="Q67" s="9">
        <v>23798</v>
      </c>
      <c r="R67" s="9">
        <v>23708</v>
      </c>
      <c r="S67" s="9">
        <v>74801</v>
      </c>
      <c r="T67" s="9">
        <f t="shared" si="6"/>
        <v>166</v>
      </c>
      <c r="U67" s="9"/>
      <c r="V67" s="9">
        <v>166</v>
      </c>
      <c r="W67" s="9"/>
      <c r="X67" s="9"/>
      <c r="Y67" s="9"/>
      <c r="Z67" s="9"/>
      <c r="AA67" s="9">
        <f t="shared" si="7"/>
        <v>74635</v>
      </c>
      <c r="AB67" s="9"/>
      <c r="AC67" s="9">
        <v>5781</v>
      </c>
      <c r="AD67" s="9">
        <v>196</v>
      </c>
      <c r="AE67" s="9"/>
      <c r="AF67" s="9">
        <v>19720</v>
      </c>
      <c r="AG67" s="9">
        <v>24966</v>
      </c>
      <c r="AH67" s="9">
        <v>23972</v>
      </c>
      <c r="AI67" s="9">
        <v>243</v>
      </c>
    </row>
    <row r="68" hidden="1" spans="1:35">
      <c r="A68" s="8" t="s">
        <v>216</v>
      </c>
      <c r="B68" s="8">
        <v>2016</v>
      </c>
      <c r="C68" s="9">
        <v>17752</v>
      </c>
      <c r="D68" s="9">
        <f t="shared" si="4"/>
        <v>2787</v>
      </c>
      <c r="E68" s="9"/>
      <c r="F68" s="9">
        <v>2787</v>
      </c>
      <c r="G68" s="9"/>
      <c r="H68" s="9"/>
      <c r="I68" s="9"/>
      <c r="J68" s="9"/>
      <c r="K68" s="9">
        <f t="shared" si="5"/>
        <v>14965</v>
      </c>
      <c r="L68" s="9"/>
      <c r="M68" s="9"/>
      <c r="N68" s="9">
        <v>14774</v>
      </c>
      <c r="O68" s="9"/>
      <c r="P68" s="9">
        <v>191</v>
      </c>
      <c r="Q68" s="9"/>
      <c r="R68" s="9"/>
      <c r="S68" s="9">
        <v>19899</v>
      </c>
      <c r="T68" s="9">
        <f t="shared" si="6"/>
        <v>9385</v>
      </c>
      <c r="U68" s="9"/>
      <c r="V68" s="9">
        <v>2787</v>
      </c>
      <c r="W68" s="9"/>
      <c r="X68" s="9">
        <v>6598</v>
      </c>
      <c r="Y68" s="9"/>
      <c r="Z68" s="9"/>
      <c r="AA68" s="9">
        <f t="shared" si="7"/>
        <v>10515</v>
      </c>
      <c r="AB68" s="9"/>
      <c r="AC68" s="9"/>
      <c r="AD68" s="9">
        <v>10315</v>
      </c>
      <c r="AE68" s="9"/>
      <c r="AF68" s="9">
        <v>200</v>
      </c>
      <c r="AG68" s="9"/>
      <c r="AH68" s="9"/>
      <c r="AI68" s="9">
        <v>31</v>
      </c>
    </row>
    <row r="69" hidden="1" spans="1:35">
      <c r="A69" s="8" t="s">
        <v>34</v>
      </c>
      <c r="B69" s="8">
        <v>2017</v>
      </c>
      <c r="C69" s="9">
        <v>1622835</v>
      </c>
      <c r="D69" s="8">
        <f t="shared" si="4"/>
        <v>23239</v>
      </c>
      <c r="E69" s="8"/>
      <c r="F69" s="9">
        <v>20874</v>
      </c>
      <c r="G69" s="9">
        <v>1334</v>
      </c>
      <c r="H69" s="8"/>
      <c r="I69" s="9">
        <v>1031</v>
      </c>
      <c r="J69" s="8"/>
      <c r="K69" s="8">
        <f t="shared" si="5"/>
        <v>1599596</v>
      </c>
      <c r="L69" s="9">
        <v>7936</v>
      </c>
      <c r="M69" s="9">
        <v>14582</v>
      </c>
      <c r="N69" s="9">
        <v>156838</v>
      </c>
      <c r="O69" s="9">
        <v>26870</v>
      </c>
      <c r="P69" s="9">
        <v>350309</v>
      </c>
      <c r="Q69" s="9">
        <v>556697</v>
      </c>
      <c r="R69" s="9">
        <v>486364</v>
      </c>
      <c r="S69" s="9">
        <v>1825611</v>
      </c>
      <c r="T69" s="8">
        <f t="shared" si="6"/>
        <v>37400</v>
      </c>
      <c r="U69" s="8"/>
      <c r="V69" s="9">
        <v>20874</v>
      </c>
      <c r="W69" s="9">
        <v>1334</v>
      </c>
      <c r="X69" s="9">
        <v>13552</v>
      </c>
      <c r="Y69" s="9">
        <v>1640</v>
      </c>
      <c r="Z69" s="8"/>
      <c r="AA69" s="8">
        <f t="shared" si="7"/>
        <v>1788211</v>
      </c>
      <c r="AB69" s="9">
        <v>10073</v>
      </c>
      <c r="AC69" s="9">
        <v>18830</v>
      </c>
      <c r="AD69" s="8">
        <v>173771</v>
      </c>
      <c r="AE69" s="9">
        <v>30183</v>
      </c>
      <c r="AF69" s="9">
        <v>415311</v>
      </c>
      <c r="AG69" s="9">
        <v>631361</v>
      </c>
      <c r="AH69" s="9">
        <v>508682</v>
      </c>
      <c r="AI69" s="9">
        <v>62760</v>
      </c>
    </row>
    <row r="70" hidden="1" spans="1:35">
      <c r="A70" s="8" t="s">
        <v>38</v>
      </c>
      <c r="B70" s="8">
        <v>2017</v>
      </c>
      <c r="C70" s="33">
        <v>9309</v>
      </c>
      <c r="D70" s="8">
        <f t="shared" ref="D70:D101" si="8">SUM(E70:J70)</f>
        <v>0</v>
      </c>
      <c r="E70" s="8"/>
      <c r="F70" s="39"/>
      <c r="G70" s="40"/>
      <c r="H70" s="8"/>
      <c r="I70" s="40"/>
      <c r="J70" s="8"/>
      <c r="K70" s="8">
        <f t="shared" ref="K70:K101" si="9">SUM(L70:R70)</f>
        <v>9308</v>
      </c>
      <c r="L70" s="40"/>
      <c r="M70" s="40"/>
      <c r="N70" s="9">
        <v>1752</v>
      </c>
      <c r="O70" s="40"/>
      <c r="P70" s="9">
        <v>2658</v>
      </c>
      <c r="Q70" s="9">
        <v>3183</v>
      </c>
      <c r="R70" s="9">
        <v>1715</v>
      </c>
      <c r="S70" s="9">
        <v>10402</v>
      </c>
      <c r="T70" s="8">
        <f t="shared" ref="T70:T101" si="10">SUM(U70:Z70)</f>
        <v>0</v>
      </c>
      <c r="U70" s="8"/>
      <c r="V70" s="39"/>
      <c r="W70" s="39"/>
      <c r="X70" s="39"/>
      <c r="Y70" s="39"/>
      <c r="Z70" s="8"/>
      <c r="AA70" s="8">
        <f t="shared" ref="AA70:AA101" si="11">SUM(AB70:AH70)</f>
        <v>10403</v>
      </c>
      <c r="AB70" s="39"/>
      <c r="AC70" s="39"/>
      <c r="AD70" s="8">
        <v>1801</v>
      </c>
      <c r="AE70" s="39"/>
      <c r="AF70" s="9">
        <v>2903</v>
      </c>
      <c r="AG70" s="9">
        <v>3836</v>
      </c>
      <c r="AH70" s="9">
        <v>1863</v>
      </c>
      <c r="AI70" s="9">
        <v>2246</v>
      </c>
    </row>
    <row r="71" hidden="1" spans="1:35">
      <c r="A71" s="8" t="s">
        <v>43</v>
      </c>
      <c r="B71" s="8">
        <v>2017</v>
      </c>
      <c r="C71" s="9">
        <v>11725</v>
      </c>
      <c r="D71" s="8">
        <f t="shared" si="8"/>
        <v>392</v>
      </c>
      <c r="E71" s="8"/>
      <c r="F71" s="9">
        <v>392</v>
      </c>
      <c r="G71" s="40"/>
      <c r="H71" s="8"/>
      <c r="I71" s="40"/>
      <c r="J71" s="8"/>
      <c r="K71" s="8">
        <f t="shared" si="9"/>
        <v>11334</v>
      </c>
      <c r="L71" s="9">
        <v>579</v>
      </c>
      <c r="M71" s="40"/>
      <c r="N71" s="9">
        <v>1076</v>
      </c>
      <c r="O71" s="40"/>
      <c r="P71" s="9">
        <v>2921</v>
      </c>
      <c r="Q71" s="9">
        <v>3360</v>
      </c>
      <c r="R71" s="9">
        <v>3398</v>
      </c>
      <c r="S71" s="9">
        <v>11725</v>
      </c>
      <c r="T71" s="8">
        <f t="shared" si="10"/>
        <v>392</v>
      </c>
      <c r="U71" s="8"/>
      <c r="V71" s="9">
        <v>392</v>
      </c>
      <c r="W71" s="39"/>
      <c r="X71" s="39"/>
      <c r="Y71" s="39"/>
      <c r="Z71" s="8"/>
      <c r="AA71" s="8">
        <f t="shared" si="11"/>
        <v>11334</v>
      </c>
      <c r="AB71" s="9">
        <v>579</v>
      </c>
      <c r="AC71" s="39"/>
      <c r="AD71" s="8">
        <v>1076</v>
      </c>
      <c r="AE71" s="39"/>
      <c r="AF71" s="9">
        <v>2921</v>
      </c>
      <c r="AG71" s="9">
        <v>3360</v>
      </c>
      <c r="AH71" s="9">
        <v>3398</v>
      </c>
      <c r="AI71" s="9">
        <v>6312</v>
      </c>
    </row>
    <row r="72" hidden="1" spans="1:35">
      <c r="A72" s="8" t="s">
        <v>48</v>
      </c>
      <c r="B72" s="8">
        <v>2017</v>
      </c>
      <c r="C72" s="9">
        <v>91426</v>
      </c>
      <c r="D72" s="8">
        <f t="shared" si="8"/>
        <v>1244</v>
      </c>
      <c r="E72" s="8"/>
      <c r="F72" s="9">
        <v>1044</v>
      </c>
      <c r="G72" s="9">
        <v>200</v>
      </c>
      <c r="H72" s="8"/>
      <c r="I72" s="40"/>
      <c r="J72" s="8"/>
      <c r="K72" s="8">
        <f t="shared" si="9"/>
        <v>90182</v>
      </c>
      <c r="L72" s="9">
        <v>1588</v>
      </c>
      <c r="M72" s="40"/>
      <c r="N72" s="9">
        <v>11724</v>
      </c>
      <c r="O72" s="40"/>
      <c r="P72" s="9">
        <v>18387</v>
      </c>
      <c r="Q72" s="9">
        <v>28733</v>
      </c>
      <c r="R72" s="9">
        <v>29750</v>
      </c>
      <c r="S72" s="9">
        <v>100769</v>
      </c>
      <c r="T72" s="8">
        <f t="shared" si="10"/>
        <v>1244</v>
      </c>
      <c r="U72" s="8"/>
      <c r="V72" s="9">
        <v>1044</v>
      </c>
      <c r="W72" s="9">
        <v>200</v>
      </c>
      <c r="X72" s="39"/>
      <c r="Y72" s="39"/>
      <c r="Z72" s="8"/>
      <c r="AA72" s="8">
        <f t="shared" si="11"/>
        <v>99524</v>
      </c>
      <c r="AB72" s="9">
        <v>1839</v>
      </c>
      <c r="AC72" s="39"/>
      <c r="AD72" s="8">
        <v>11724</v>
      </c>
      <c r="AE72" s="39"/>
      <c r="AF72" s="9">
        <v>22321</v>
      </c>
      <c r="AG72" s="9">
        <v>32502</v>
      </c>
      <c r="AH72" s="9">
        <v>31138</v>
      </c>
      <c r="AI72" s="9">
        <v>1899</v>
      </c>
    </row>
    <row r="73" hidden="1" spans="1:35">
      <c r="A73" s="8" t="s">
        <v>53</v>
      </c>
      <c r="B73" s="8">
        <v>2017</v>
      </c>
      <c r="C73" s="9">
        <v>67475</v>
      </c>
      <c r="D73" s="8">
        <f t="shared" si="8"/>
        <v>1035</v>
      </c>
      <c r="E73" s="8"/>
      <c r="F73" s="9">
        <v>730</v>
      </c>
      <c r="G73" s="9">
        <v>305</v>
      </c>
      <c r="H73" s="8"/>
      <c r="I73" s="40"/>
      <c r="J73" s="8"/>
      <c r="K73" s="8">
        <f t="shared" si="9"/>
        <v>66441</v>
      </c>
      <c r="L73" s="9">
        <v>1018</v>
      </c>
      <c r="M73" s="40"/>
      <c r="N73" s="9">
        <v>7657</v>
      </c>
      <c r="O73" s="40"/>
      <c r="P73" s="9">
        <v>14829</v>
      </c>
      <c r="Q73" s="9">
        <v>19661</v>
      </c>
      <c r="R73" s="9">
        <v>23276</v>
      </c>
      <c r="S73" s="9">
        <v>71853</v>
      </c>
      <c r="T73" s="8">
        <f t="shared" si="10"/>
        <v>1035</v>
      </c>
      <c r="U73" s="8"/>
      <c r="V73" s="9">
        <v>730</v>
      </c>
      <c r="W73" s="9">
        <v>305</v>
      </c>
      <c r="X73" s="39"/>
      <c r="Y73" s="39"/>
      <c r="Z73" s="8"/>
      <c r="AA73" s="8">
        <f t="shared" si="11"/>
        <v>70817</v>
      </c>
      <c r="AB73" s="9">
        <v>1284</v>
      </c>
      <c r="AC73" s="39"/>
      <c r="AD73" s="8">
        <v>8802</v>
      </c>
      <c r="AE73" s="39"/>
      <c r="AF73" s="9">
        <v>16482</v>
      </c>
      <c r="AG73" s="9">
        <v>20883</v>
      </c>
      <c r="AH73" s="9">
        <v>23366</v>
      </c>
      <c r="AI73" s="9">
        <v>762</v>
      </c>
    </row>
    <row r="74" hidden="1" spans="1:35">
      <c r="A74" s="8" t="s">
        <v>58</v>
      </c>
      <c r="B74" s="8">
        <v>2017</v>
      </c>
      <c r="C74" s="9">
        <v>103078</v>
      </c>
      <c r="D74" s="8">
        <f t="shared" si="8"/>
        <v>767</v>
      </c>
      <c r="E74" s="8"/>
      <c r="F74" s="9">
        <v>767</v>
      </c>
      <c r="G74" s="40"/>
      <c r="H74" s="8"/>
      <c r="I74" s="40"/>
      <c r="J74" s="8"/>
      <c r="K74" s="8">
        <f t="shared" si="9"/>
        <v>102310</v>
      </c>
      <c r="L74" s="9">
        <v>468</v>
      </c>
      <c r="M74" s="40"/>
      <c r="N74" s="9">
        <v>10111</v>
      </c>
      <c r="O74" s="40"/>
      <c r="P74" s="9">
        <v>31501</v>
      </c>
      <c r="Q74" s="9">
        <v>38991</v>
      </c>
      <c r="R74" s="9">
        <v>21239</v>
      </c>
      <c r="S74" s="9">
        <v>106019</v>
      </c>
      <c r="T74" s="8">
        <f t="shared" si="10"/>
        <v>1495</v>
      </c>
      <c r="U74" s="8"/>
      <c r="V74" s="9">
        <v>767</v>
      </c>
      <c r="W74" s="39"/>
      <c r="X74" s="9">
        <v>728</v>
      </c>
      <c r="Y74" s="39"/>
      <c r="Z74" s="8"/>
      <c r="AA74" s="8">
        <f t="shared" si="11"/>
        <v>104523</v>
      </c>
      <c r="AB74" s="9">
        <v>468</v>
      </c>
      <c r="AC74" s="39"/>
      <c r="AD74" s="8">
        <v>9940</v>
      </c>
      <c r="AE74" s="39"/>
      <c r="AF74" s="9">
        <v>32998</v>
      </c>
      <c r="AG74" s="9">
        <v>39875</v>
      </c>
      <c r="AH74" s="9">
        <v>21242</v>
      </c>
      <c r="AI74" s="9">
        <v>286</v>
      </c>
    </row>
    <row r="75" hidden="1" spans="1:35">
      <c r="A75" s="8" t="s">
        <v>63</v>
      </c>
      <c r="B75" s="8">
        <v>2017</v>
      </c>
      <c r="C75" s="33">
        <v>45955</v>
      </c>
      <c r="D75" s="8">
        <f t="shared" si="8"/>
        <v>0</v>
      </c>
      <c r="E75" s="8"/>
      <c r="F75" s="39"/>
      <c r="G75" s="40"/>
      <c r="H75" s="8"/>
      <c r="I75" s="40"/>
      <c r="J75" s="8"/>
      <c r="K75" s="8">
        <f t="shared" si="9"/>
        <v>45955</v>
      </c>
      <c r="L75" s="40"/>
      <c r="M75" s="40"/>
      <c r="N75" s="9">
        <v>6452</v>
      </c>
      <c r="O75" s="40"/>
      <c r="P75" s="9">
        <v>14136</v>
      </c>
      <c r="Q75" s="9">
        <v>25332</v>
      </c>
      <c r="R75" s="9">
        <v>35</v>
      </c>
      <c r="S75" s="34">
        <v>60811</v>
      </c>
      <c r="T75" s="8">
        <f t="shared" si="10"/>
        <v>193</v>
      </c>
      <c r="U75" s="8"/>
      <c r="V75" s="39"/>
      <c r="W75" s="39"/>
      <c r="X75" s="9">
        <v>193</v>
      </c>
      <c r="Y75" s="39"/>
      <c r="Z75" s="8"/>
      <c r="AA75" s="8">
        <f t="shared" si="11"/>
        <v>60616</v>
      </c>
      <c r="AB75" s="39"/>
      <c r="AC75" s="39"/>
      <c r="AD75" s="8">
        <v>8009</v>
      </c>
      <c r="AE75" s="39"/>
      <c r="AF75" s="9">
        <v>18369</v>
      </c>
      <c r="AG75" s="9">
        <v>34200</v>
      </c>
      <c r="AH75" s="9">
        <v>38</v>
      </c>
      <c r="AI75" s="9">
        <v>1425</v>
      </c>
    </row>
    <row r="76" hidden="1" spans="1:35">
      <c r="A76" s="8" t="s">
        <v>68</v>
      </c>
      <c r="B76" s="8">
        <v>2017</v>
      </c>
      <c r="C76" s="33">
        <v>28475</v>
      </c>
      <c r="D76" s="8">
        <f t="shared" si="8"/>
        <v>0</v>
      </c>
      <c r="E76" s="8"/>
      <c r="F76" s="39"/>
      <c r="G76" s="40"/>
      <c r="H76" s="8"/>
      <c r="I76" s="40"/>
      <c r="J76" s="8"/>
      <c r="K76" s="8">
        <f t="shared" si="9"/>
        <v>28475</v>
      </c>
      <c r="L76" s="40"/>
      <c r="M76" s="40"/>
      <c r="N76" s="9">
        <v>2693</v>
      </c>
      <c r="O76" s="40"/>
      <c r="P76" s="9">
        <v>9356</v>
      </c>
      <c r="Q76" s="9">
        <v>16382</v>
      </c>
      <c r="R76" s="9">
        <v>44</v>
      </c>
      <c r="S76" s="34">
        <v>35427</v>
      </c>
      <c r="T76" s="8">
        <f t="shared" si="10"/>
        <v>0</v>
      </c>
      <c r="U76" s="8"/>
      <c r="V76" s="39"/>
      <c r="W76" s="39"/>
      <c r="X76" s="39"/>
      <c r="Y76" s="39"/>
      <c r="Z76" s="8"/>
      <c r="AA76" s="8">
        <f t="shared" si="11"/>
        <v>35428</v>
      </c>
      <c r="AB76" s="39"/>
      <c r="AC76" s="39"/>
      <c r="AD76" s="8">
        <v>3377</v>
      </c>
      <c r="AE76" s="39"/>
      <c r="AF76" s="9">
        <v>11645</v>
      </c>
      <c r="AG76" s="9">
        <v>20362</v>
      </c>
      <c r="AH76" s="9">
        <v>44</v>
      </c>
      <c r="AI76" s="9">
        <v>266</v>
      </c>
    </row>
    <row r="77" hidden="1" spans="1:35">
      <c r="A77" s="8" t="s">
        <v>73</v>
      </c>
      <c r="B77" s="8">
        <v>2017</v>
      </c>
      <c r="C77" s="9">
        <v>53215</v>
      </c>
      <c r="D77" s="8">
        <f t="shared" si="8"/>
        <v>0</v>
      </c>
      <c r="E77" s="8"/>
      <c r="F77" s="39"/>
      <c r="G77" s="40"/>
      <c r="H77" s="8"/>
      <c r="I77" s="40"/>
      <c r="J77" s="8"/>
      <c r="K77" s="8">
        <f t="shared" si="9"/>
        <v>53215</v>
      </c>
      <c r="L77" s="40"/>
      <c r="M77" s="40"/>
      <c r="N77" s="9">
        <v>4491</v>
      </c>
      <c r="O77" s="40"/>
      <c r="P77" s="9">
        <v>12386</v>
      </c>
      <c r="Q77" s="9">
        <v>23263</v>
      </c>
      <c r="R77" s="9">
        <v>13075</v>
      </c>
      <c r="S77" s="9">
        <v>57870</v>
      </c>
      <c r="T77" s="8">
        <f t="shared" si="10"/>
        <v>0</v>
      </c>
      <c r="U77" s="8"/>
      <c r="V77" s="39"/>
      <c r="W77" s="39"/>
      <c r="X77" s="39"/>
      <c r="Y77" s="39"/>
      <c r="Z77" s="8"/>
      <c r="AA77" s="8">
        <f t="shared" si="11"/>
        <v>57870</v>
      </c>
      <c r="AB77" s="39"/>
      <c r="AC77" s="39"/>
      <c r="AD77" s="8">
        <v>5012</v>
      </c>
      <c r="AE77" s="39"/>
      <c r="AF77" s="9">
        <v>14603</v>
      </c>
      <c r="AG77" s="9">
        <v>25059</v>
      </c>
      <c r="AH77" s="9">
        <v>13196</v>
      </c>
      <c r="AI77" s="9">
        <v>561</v>
      </c>
    </row>
    <row r="78" spans="1:35">
      <c r="A78" s="8" t="s">
        <v>77</v>
      </c>
      <c r="B78" s="8">
        <v>2017</v>
      </c>
      <c r="C78" s="9">
        <v>7290</v>
      </c>
      <c r="D78" s="8">
        <f t="shared" si="8"/>
        <v>106</v>
      </c>
      <c r="E78" s="8"/>
      <c r="F78" s="9">
        <v>106</v>
      </c>
      <c r="G78" s="40"/>
      <c r="H78" s="8"/>
      <c r="I78" s="40"/>
      <c r="J78" s="8"/>
      <c r="K78" s="8">
        <f t="shared" si="9"/>
        <v>7184</v>
      </c>
      <c r="L78" s="9">
        <v>74</v>
      </c>
      <c r="M78" s="40"/>
      <c r="N78" s="9">
        <v>757</v>
      </c>
      <c r="O78" s="40"/>
      <c r="P78" s="9">
        <v>2053</v>
      </c>
      <c r="Q78" s="9">
        <v>961</v>
      </c>
      <c r="R78" s="9">
        <v>3339</v>
      </c>
      <c r="S78" s="9">
        <v>9880</v>
      </c>
      <c r="T78" s="8">
        <f t="shared" si="10"/>
        <v>187</v>
      </c>
      <c r="U78" s="8"/>
      <c r="V78" s="9">
        <v>106</v>
      </c>
      <c r="W78" s="39"/>
      <c r="X78" s="9">
        <v>81</v>
      </c>
      <c r="Y78" s="39"/>
      <c r="Z78" s="8"/>
      <c r="AA78" s="8">
        <f t="shared" si="11"/>
        <v>9692</v>
      </c>
      <c r="AB78" s="9">
        <v>147</v>
      </c>
      <c r="AC78" s="39"/>
      <c r="AD78" s="8">
        <v>1149</v>
      </c>
      <c r="AE78" s="39"/>
      <c r="AF78" s="9">
        <v>3601</v>
      </c>
      <c r="AG78" s="9">
        <v>993</v>
      </c>
      <c r="AH78" s="9">
        <v>3802</v>
      </c>
      <c r="AI78" s="9">
        <v>13627</v>
      </c>
    </row>
    <row r="79" hidden="1" spans="1:35">
      <c r="A79" s="8" t="s">
        <v>82</v>
      </c>
      <c r="B79" s="8">
        <v>2017</v>
      </c>
      <c r="C79" s="9">
        <v>73358</v>
      </c>
      <c r="D79" s="8">
        <f t="shared" si="8"/>
        <v>418</v>
      </c>
      <c r="E79" s="8"/>
      <c r="F79" s="9">
        <v>418</v>
      </c>
      <c r="G79" s="40"/>
      <c r="H79" s="8"/>
      <c r="I79" s="40"/>
      <c r="J79" s="8"/>
      <c r="K79" s="8">
        <f t="shared" si="9"/>
        <v>72940</v>
      </c>
      <c r="L79" s="9">
        <v>1015</v>
      </c>
      <c r="M79" s="40"/>
      <c r="N79" s="9">
        <v>9365</v>
      </c>
      <c r="O79" s="40"/>
      <c r="P79" s="9">
        <v>20536</v>
      </c>
      <c r="Q79" s="9">
        <v>25336</v>
      </c>
      <c r="R79" s="9">
        <v>16688</v>
      </c>
      <c r="S79" s="9">
        <v>93433</v>
      </c>
      <c r="T79" s="8">
        <f t="shared" si="10"/>
        <v>565</v>
      </c>
      <c r="U79" s="8"/>
      <c r="V79" s="9">
        <v>418</v>
      </c>
      <c r="W79" s="39"/>
      <c r="X79" s="9">
        <v>147</v>
      </c>
      <c r="Y79" s="39"/>
      <c r="Z79" s="8"/>
      <c r="AA79" s="8">
        <f t="shared" si="11"/>
        <v>92868</v>
      </c>
      <c r="AB79" s="9">
        <v>1015</v>
      </c>
      <c r="AC79" s="39"/>
      <c r="AD79" s="8">
        <v>12315</v>
      </c>
      <c r="AE79" s="39"/>
      <c r="AF79" s="9">
        <v>28576</v>
      </c>
      <c r="AG79" s="9">
        <v>32234</v>
      </c>
      <c r="AH79" s="9">
        <v>18728</v>
      </c>
      <c r="AI79" s="9">
        <v>6305</v>
      </c>
    </row>
    <row r="80" hidden="1" spans="1:35">
      <c r="A80" s="8" t="s">
        <v>87</v>
      </c>
      <c r="B80" s="8">
        <v>2017</v>
      </c>
      <c r="C80" s="9">
        <v>46307</v>
      </c>
      <c r="D80" s="8">
        <f t="shared" si="8"/>
        <v>526</v>
      </c>
      <c r="E80" s="8"/>
      <c r="F80" s="9">
        <v>526</v>
      </c>
      <c r="G80" s="40"/>
      <c r="H80" s="8"/>
      <c r="I80" s="40"/>
      <c r="J80" s="8"/>
      <c r="K80" s="8">
        <f t="shared" si="9"/>
        <v>45780</v>
      </c>
      <c r="L80" s="9">
        <v>834</v>
      </c>
      <c r="M80" s="40"/>
      <c r="N80" s="9">
        <v>5846</v>
      </c>
      <c r="O80" s="40"/>
      <c r="P80" s="9">
        <v>11544</v>
      </c>
      <c r="Q80" s="9">
        <v>15203</v>
      </c>
      <c r="R80" s="9">
        <v>12353</v>
      </c>
      <c r="S80" s="9">
        <v>63924</v>
      </c>
      <c r="T80" s="8">
        <f t="shared" si="10"/>
        <v>998</v>
      </c>
      <c r="U80" s="8"/>
      <c r="V80" s="9">
        <v>526</v>
      </c>
      <c r="W80" s="39"/>
      <c r="X80" s="9">
        <v>472</v>
      </c>
      <c r="Y80" s="39"/>
      <c r="Z80" s="8"/>
      <c r="AA80" s="8">
        <f t="shared" si="11"/>
        <v>62926</v>
      </c>
      <c r="AB80" s="9">
        <v>1187</v>
      </c>
      <c r="AC80" s="39"/>
      <c r="AD80" s="8">
        <v>8349</v>
      </c>
      <c r="AE80" s="39"/>
      <c r="AF80" s="9">
        <v>17123</v>
      </c>
      <c r="AG80" s="9">
        <v>22127</v>
      </c>
      <c r="AH80" s="9">
        <v>14140</v>
      </c>
      <c r="AI80" s="9">
        <v>5683</v>
      </c>
    </row>
    <row r="81" hidden="1" spans="1:35">
      <c r="A81" s="8" t="s">
        <v>92</v>
      </c>
      <c r="B81" s="8">
        <v>2017</v>
      </c>
      <c r="C81" s="9">
        <v>61174</v>
      </c>
      <c r="D81" s="8">
        <f t="shared" si="8"/>
        <v>1461</v>
      </c>
      <c r="E81" s="8"/>
      <c r="F81" s="9">
        <v>1461</v>
      </c>
      <c r="G81" s="40"/>
      <c r="H81" s="8"/>
      <c r="I81" s="40"/>
      <c r="J81" s="8"/>
      <c r="K81" s="8">
        <f t="shared" si="9"/>
        <v>59713</v>
      </c>
      <c r="L81" s="9">
        <v>614</v>
      </c>
      <c r="M81" s="40"/>
      <c r="N81" s="9">
        <v>5164</v>
      </c>
      <c r="O81" s="40"/>
      <c r="P81" s="9">
        <v>12252</v>
      </c>
      <c r="Q81" s="9">
        <v>17131</v>
      </c>
      <c r="R81" s="9">
        <v>24552</v>
      </c>
      <c r="S81" s="9">
        <v>70021</v>
      </c>
      <c r="T81" s="8">
        <f t="shared" si="10"/>
        <v>3044</v>
      </c>
      <c r="U81" s="8"/>
      <c r="V81" s="9">
        <v>1461</v>
      </c>
      <c r="W81" s="39"/>
      <c r="X81" s="9">
        <v>1583</v>
      </c>
      <c r="Y81" s="39"/>
      <c r="Z81" s="8"/>
      <c r="AA81" s="8">
        <f t="shared" si="11"/>
        <v>66977</v>
      </c>
      <c r="AB81" s="9">
        <v>1223</v>
      </c>
      <c r="AC81" s="39"/>
      <c r="AD81" s="8">
        <v>5368</v>
      </c>
      <c r="AE81" s="39"/>
      <c r="AF81" s="9">
        <v>15726</v>
      </c>
      <c r="AG81" s="9">
        <v>19392</v>
      </c>
      <c r="AH81" s="9">
        <v>25268</v>
      </c>
      <c r="AI81" s="9">
        <v>1056</v>
      </c>
    </row>
    <row r="82" hidden="1" spans="1:35">
      <c r="A82" s="8" t="s">
        <v>97</v>
      </c>
      <c r="B82" s="8">
        <v>2017</v>
      </c>
      <c r="C82" s="33">
        <v>42427</v>
      </c>
      <c r="D82" s="8">
        <f t="shared" si="8"/>
        <v>0</v>
      </c>
      <c r="E82" s="8"/>
      <c r="F82" s="39"/>
      <c r="G82" s="40"/>
      <c r="H82" s="8"/>
      <c r="I82" s="40"/>
      <c r="J82" s="8"/>
      <c r="K82" s="8">
        <f t="shared" si="9"/>
        <v>42427</v>
      </c>
      <c r="L82" s="33">
        <v>342</v>
      </c>
      <c r="M82" s="40"/>
      <c r="N82" s="9">
        <v>4127</v>
      </c>
      <c r="O82" s="40"/>
      <c r="P82" s="9">
        <v>9217</v>
      </c>
      <c r="Q82" s="9">
        <v>14904</v>
      </c>
      <c r="R82" s="9">
        <v>13837</v>
      </c>
      <c r="S82" s="9">
        <v>48652</v>
      </c>
      <c r="T82" s="8">
        <f t="shared" si="10"/>
        <v>0</v>
      </c>
      <c r="U82" s="8"/>
      <c r="V82" s="39"/>
      <c r="W82" s="39"/>
      <c r="X82" s="39"/>
      <c r="Y82" s="39"/>
      <c r="Z82" s="8"/>
      <c r="AA82" s="8">
        <f t="shared" si="11"/>
        <v>48652</v>
      </c>
      <c r="AB82" s="9">
        <v>342</v>
      </c>
      <c r="AC82" s="39"/>
      <c r="AD82" s="8">
        <v>5215</v>
      </c>
      <c r="AE82" s="39"/>
      <c r="AF82" s="9">
        <v>12309</v>
      </c>
      <c r="AG82" s="9">
        <v>16798</v>
      </c>
      <c r="AH82" s="9">
        <v>13988</v>
      </c>
      <c r="AI82" s="9">
        <v>1268</v>
      </c>
    </row>
    <row r="83" hidden="1" spans="1:35">
      <c r="A83" s="8" t="s">
        <v>102</v>
      </c>
      <c r="B83" s="8">
        <v>2017</v>
      </c>
      <c r="C83" s="9">
        <v>47699</v>
      </c>
      <c r="D83" s="8">
        <f t="shared" si="8"/>
        <v>450</v>
      </c>
      <c r="E83" s="8"/>
      <c r="F83" s="9">
        <v>450</v>
      </c>
      <c r="G83" s="40"/>
      <c r="H83" s="8"/>
      <c r="I83" s="40"/>
      <c r="J83" s="8"/>
      <c r="K83" s="8">
        <f t="shared" si="9"/>
        <v>47249</v>
      </c>
      <c r="L83" s="40"/>
      <c r="M83" s="40"/>
      <c r="N83" s="9">
        <v>3845</v>
      </c>
      <c r="O83" s="40"/>
      <c r="P83" s="9">
        <v>11485</v>
      </c>
      <c r="Q83" s="9">
        <v>14804</v>
      </c>
      <c r="R83" s="9">
        <v>17115</v>
      </c>
      <c r="S83" s="9">
        <v>50986</v>
      </c>
      <c r="T83" s="8">
        <f t="shared" si="10"/>
        <v>450</v>
      </c>
      <c r="U83" s="8"/>
      <c r="V83" s="9">
        <v>450</v>
      </c>
      <c r="W83" s="39"/>
      <c r="X83" s="39"/>
      <c r="Y83" s="39"/>
      <c r="Z83" s="8"/>
      <c r="AA83" s="8">
        <f t="shared" si="11"/>
        <v>50537</v>
      </c>
      <c r="AB83" s="39"/>
      <c r="AC83" s="39"/>
      <c r="AD83" s="8">
        <v>4537</v>
      </c>
      <c r="AE83" s="39"/>
      <c r="AF83" s="9">
        <v>12968</v>
      </c>
      <c r="AG83" s="9">
        <v>15862</v>
      </c>
      <c r="AH83" s="9">
        <v>17170</v>
      </c>
      <c r="AI83" s="9">
        <v>743</v>
      </c>
    </row>
    <row r="84" hidden="1" spans="1:35">
      <c r="A84" s="8" t="s">
        <v>107</v>
      </c>
      <c r="B84" s="8">
        <v>2017</v>
      </c>
      <c r="C84" s="9">
        <v>86394</v>
      </c>
      <c r="D84" s="8">
        <f t="shared" si="8"/>
        <v>1544</v>
      </c>
      <c r="E84" s="8"/>
      <c r="F84" s="9">
        <v>1129</v>
      </c>
      <c r="G84" s="9">
        <v>415</v>
      </c>
      <c r="H84" s="8"/>
      <c r="I84" s="40"/>
      <c r="J84" s="8"/>
      <c r="K84" s="8">
        <f t="shared" si="9"/>
        <v>84850</v>
      </c>
      <c r="L84" s="9">
        <v>583</v>
      </c>
      <c r="M84" s="40"/>
      <c r="N84" s="9">
        <v>6808</v>
      </c>
      <c r="O84" s="40"/>
      <c r="P84" s="9">
        <v>19813</v>
      </c>
      <c r="Q84" s="9">
        <v>26500</v>
      </c>
      <c r="R84" s="9">
        <v>31146</v>
      </c>
      <c r="S84" s="9">
        <v>101893</v>
      </c>
      <c r="T84" s="8">
        <f t="shared" si="10"/>
        <v>1544</v>
      </c>
      <c r="U84" s="8"/>
      <c r="V84" s="9">
        <v>1129</v>
      </c>
      <c r="W84" s="9">
        <v>415</v>
      </c>
      <c r="X84" s="39"/>
      <c r="Y84" s="39"/>
      <c r="Z84" s="8"/>
      <c r="AA84" s="8">
        <f t="shared" si="11"/>
        <v>100350</v>
      </c>
      <c r="AB84" s="9">
        <v>1166</v>
      </c>
      <c r="AC84" s="39"/>
      <c r="AD84" s="8">
        <v>8623</v>
      </c>
      <c r="AE84" s="39"/>
      <c r="AF84" s="9">
        <v>25018</v>
      </c>
      <c r="AG84" s="9">
        <v>31431</v>
      </c>
      <c r="AH84" s="9">
        <v>34112</v>
      </c>
      <c r="AI84" s="9">
        <v>5341</v>
      </c>
    </row>
    <row r="85" hidden="1" spans="1:35">
      <c r="A85" s="8" t="s">
        <v>112</v>
      </c>
      <c r="B85" s="8">
        <v>2017</v>
      </c>
      <c r="C85" s="9">
        <v>71153</v>
      </c>
      <c r="D85" s="8">
        <f t="shared" si="8"/>
        <v>722</v>
      </c>
      <c r="E85" s="8"/>
      <c r="F85" s="9">
        <v>722</v>
      </c>
      <c r="G85" s="40"/>
      <c r="H85" s="8"/>
      <c r="I85" s="40"/>
      <c r="J85" s="8"/>
      <c r="K85" s="8">
        <f t="shared" si="9"/>
        <v>70430</v>
      </c>
      <c r="L85" s="9">
        <v>343</v>
      </c>
      <c r="M85" s="40"/>
      <c r="N85" s="9">
        <v>5814</v>
      </c>
      <c r="O85" s="9">
        <v>95</v>
      </c>
      <c r="P85" s="9">
        <v>17514</v>
      </c>
      <c r="Q85" s="9">
        <v>22787</v>
      </c>
      <c r="R85" s="9">
        <v>23877</v>
      </c>
      <c r="S85" s="9">
        <v>75487</v>
      </c>
      <c r="T85" s="8">
        <f t="shared" si="10"/>
        <v>722</v>
      </c>
      <c r="U85" s="8"/>
      <c r="V85" s="9">
        <v>722</v>
      </c>
      <c r="W85" s="39"/>
      <c r="X85" s="39"/>
      <c r="Y85" s="39"/>
      <c r="Z85" s="8"/>
      <c r="AA85" s="8">
        <f t="shared" si="11"/>
        <v>74765</v>
      </c>
      <c r="AB85" s="9">
        <v>343</v>
      </c>
      <c r="AC85" s="39"/>
      <c r="AD85" s="8">
        <v>7783</v>
      </c>
      <c r="AE85" s="9">
        <v>140</v>
      </c>
      <c r="AF85" s="9">
        <v>18629</v>
      </c>
      <c r="AG85" s="9">
        <v>23879</v>
      </c>
      <c r="AH85" s="9">
        <v>23991</v>
      </c>
      <c r="AI85" s="9">
        <v>973</v>
      </c>
    </row>
    <row r="86" hidden="1" spans="1:35">
      <c r="A86" s="8" t="s">
        <v>117</v>
      </c>
      <c r="B86" s="8">
        <v>2017</v>
      </c>
      <c r="C86" s="9">
        <v>66742</v>
      </c>
      <c r="D86" s="8">
        <f t="shared" si="8"/>
        <v>1185</v>
      </c>
      <c r="E86" s="8"/>
      <c r="F86" s="9">
        <v>1185</v>
      </c>
      <c r="G86" s="40"/>
      <c r="H86" s="8"/>
      <c r="I86" s="40"/>
      <c r="J86" s="8"/>
      <c r="K86" s="8">
        <f t="shared" si="9"/>
        <v>65557</v>
      </c>
      <c r="L86" s="9">
        <v>180</v>
      </c>
      <c r="M86" s="40"/>
      <c r="N86" s="9">
        <v>9996</v>
      </c>
      <c r="O86" s="40"/>
      <c r="P86" s="9">
        <v>13095</v>
      </c>
      <c r="Q86" s="9">
        <v>20872</v>
      </c>
      <c r="R86" s="9">
        <v>21414</v>
      </c>
      <c r="S86" s="9">
        <v>71120</v>
      </c>
      <c r="T86" s="8">
        <f t="shared" si="10"/>
        <v>2983</v>
      </c>
      <c r="U86" s="8"/>
      <c r="V86" s="9">
        <v>1185</v>
      </c>
      <c r="W86" s="39"/>
      <c r="X86" s="9">
        <v>1798</v>
      </c>
      <c r="Y86" s="39"/>
      <c r="Z86" s="8"/>
      <c r="AA86" s="8">
        <f t="shared" si="11"/>
        <v>68136</v>
      </c>
      <c r="AB86" s="9">
        <v>180</v>
      </c>
      <c r="AC86" s="39"/>
      <c r="AD86" s="8">
        <v>9806</v>
      </c>
      <c r="AE86" s="39"/>
      <c r="AF86" s="9">
        <v>14351</v>
      </c>
      <c r="AG86" s="9">
        <v>22186</v>
      </c>
      <c r="AH86" s="9">
        <v>21613</v>
      </c>
      <c r="AI86" s="9">
        <v>1274</v>
      </c>
    </row>
    <row r="87" hidden="1" spans="1:35">
      <c r="A87" s="8" t="s">
        <v>122</v>
      </c>
      <c r="B87" s="8">
        <v>2017</v>
      </c>
      <c r="C87" s="9">
        <v>65823</v>
      </c>
      <c r="D87" s="8">
        <f t="shared" si="8"/>
        <v>1741</v>
      </c>
      <c r="E87" s="8"/>
      <c r="F87" s="9">
        <v>1741</v>
      </c>
      <c r="G87" s="40"/>
      <c r="H87" s="8"/>
      <c r="I87" s="40"/>
      <c r="J87" s="8"/>
      <c r="K87" s="8">
        <f t="shared" si="9"/>
        <v>64081</v>
      </c>
      <c r="L87" s="40"/>
      <c r="M87" s="40"/>
      <c r="N87" s="9">
        <v>5290</v>
      </c>
      <c r="O87" s="40"/>
      <c r="P87" s="9">
        <v>13491</v>
      </c>
      <c r="Q87" s="9">
        <v>21882</v>
      </c>
      <c r="R87" s="9">
        <v>23418</v>
      </c>
      <c r="S87" s="9">
        <v>68344</v>
      </c>
      <c r="T87" s="8">
        <f t="shared" si="10"/>
        <v>2598</v>
      </c>
      <c r="U87" s="8"/>
      <c r="V87" s="9">
        <v>1741</v>
      </c>
      <c r="W87" s="39"/>
      <c r="X87" s="9">
        <v>857</v>
      </c>
      <c r="Y87" s="39"/>
      <c r="Z87" s="8"/>
      <c r="AA87" s="8">
        <f t="shared" si="11"/>
        <v>65746</v>
      </c>
      <c r="AB87" s="39"/>
      <c r="AC87" s="39"/>
      <c r="AD87" s="8">
        <v>4595</v>
      </c>
      <c r="AE87" s="39"/>
      <c r="AF87" s="9">
        <v>14413</v>
      </c>
      <c r="AG87" s="9">
        <v>23056</v>
      </c>
      <c r="AH87" s="9">
        <v>23682</v>
      </c>
      <c r="AI87" s="9">
        <v>645</v>
      </c>
    </row>
    <row r="88" hidden="1" spans="1:35">
      <c r="A88" s="8" t="s">
        <v>127</v>
      </c>
      <c r="B88" s="8">
        <v>2017</v>
      </c>
      <c r="C88" s="33">
        <v>54935</v>
      </c>
      <c r="D88" s="8">
        <f t="shared" si="8"/>
        <v>0</v>
      </c>
      <c r="E88" s="8"/>
      <c r="F88" s="39"/>
      <c r="G88" s="40"/>
      <c r="H88" s="8"/>
      <c r="I88" s="40"/>
      <c r="J88" s="8"/>
      <c r="K88" s="8">
        <f t="shared" si="9"/>
        <v>54935</v>
      </c>
      <c r="L88" s="40"/>
      <c r="M88" s="40"/>
      <c r="N88" s="9">
        <v>7207</v>
      </c>
      <c r="O88" s="40"/>
      <c r="P88" s="9">
        <v>17192</v>
      </c>
      <c r="Q88" s="9">
        <v>25360</v>
      </c>
      <c r="R88" s="9">
        <v>5176</v>
      </c>
      <c r="S88" s="9">
        <v>75515</v>
      </c>
      <c r="T88" s="8">
        <f t="shared" si="10"/>
        <v>0</v>
      </c>
      <c r="U88" s="8"/>
      <c r="V88" s="39"/>
      <c r="W88" s="39"/>
      <c r="X88" s="39"/>
      <c r="Y88" s="39"/>
      <c r="Z88" s="8"/>
      <c r="AA88" s="8">
        <f t="shared" si="11"/>
        <v>75515</v>
      </c>
      <c r="AB88" s="39"/>
      <c r="AC88" s="39"/>
      <c r="AD88" s="8">
        <v>9961</v>
      </c>
      <c r="AE88" s="39"/>
      <c r="AF88" s="9">
        <v>23658</v>
      </c>
      <c r="AG88" s="9">
        <v>34643</v>
      </c>
      <c r="AH88" s="9">
        <v>7253</v>
      </c>
      <c r="AI88" s="9">
        <v>4398</v>
      </c>
    </row>
    <row r="89" hidden="1" spans="1:35">
      <c r="A89" s="8" t="s">
        <v>132</v>
      </c>
      <c r="B89" s="8">
        <v>2017</v>
      </c>
      <c r="C89" s="33">
        <v>69641</v>
      </c>
      <c r="D89" s="8">
        <f t="shared" si="8"/>
        <v>0</v>
      </c>
      <c r="E89" s="8"/>
      <c r="F89" s="39"/>
      <c r="G89" s="40"/>
      <c r="H89" s="8"/>
      <c r="I89" s="40"/>
      <c r="J89" s="8"/>
      <c r="K89" s="8">
        <f t="shared" si="9"/>
        <v>69641</v>
      </c>
      <c r="L89" s="40"/>
      <c r="M89" s="40"/>
      <c r="N89" s="9">
        <v>2223</v>
      </c>
      <c r="O89" s="40"/>
      <c r="P89" s="9">
        <v>14672</v>
      </c>
      <c r="Q89" s="9">
        <v>20051</v>
      </c>
      <c r="R89" s="9">
        <v>32695</v>
      </c>
      <c r="S89" s="34">
        <v>73827</v>
      </c>
      <c r="T89" s="8">
        <f t="shared" si="10"/>
        <v>0</v>
      </c>
      <c r="U89" s="8"/>
      <c r="V89" s="39"/>
      <c r="W89" s="39"/>
      <c r="X89" s="39"/>
      <c r="Y89" s="39"/>
      <c r="Z89" s="8"/>
      <c r="AA89" s="8">
        <f t="shared" si="11"/>
        <v>73828</v>
      </c>
      <c r="AB89" s="39"/>
      <c r="AC89" s="39"/>
      <c r="AD89" s="8">
        <v>2350</v>
      </c>
      <c r="AE89" s="39"/>
      <c r="AF89" s="9">
        <v>16957</v>
      </c>
      <c r="AG89" s="9">
        <v>21386</v>
      </c>
      <c r="AH89" s="9">
        <v>33135</v>
      </c>
      <c r="AI89" s="9">
        <v>2354</v>
      </c>
    </row>
    <row r="90" hidden="1" spans="1:35">
      <c r="A90" s="8" t="s">
        <v>137</v>
      </c>
      <c r="B90" s="8">
        <v>2017</v>
      </c>
      <c r="C90" s="33">
        <v>10426</v>
      </c>
      <c r="D90" s="8">
        <f t="shared" si="8"/>
        <v>0</v>
      </c>
      <c r="E90" s="8"/>
      <c r="F90" s="39"/>
      <c r="G90" s="40"/>
      <c r="H90" s="8"/>
      <c r="I90" s="40"/>
      <c r="J90" s="8"/>
      <c r="K90" s="8">
        <f t="shared" si="9"/>
        <v>10427</v>
      </c>
      <c r="L90" s="40"/>
      <c r="M90" s="40"/>
      <c r="N90" s="40"/>
      <c r="O90" s="40"/>
      <c r="P90" s="9">
        <v>4030</v>
      </c>
      <c r="Q90" s="9">
        <v>3713</v>
      </c>
      <c r="R90" s="9">
        <v>2684</v>
      </c>
      <c r="S90" s="33">
        <v>10426</v>
      </c>
      <c r="T90" s="8">
        <f t="shared" si="10"/>
        <v>0</v>
      </c>
      <c r="U90" s="8"/>
      <c r="V90" s="39"/>
      <c r="W90" s="39"/>
      <c r="X90" s="39"/>
      <c r="Y90" s="39"/>
      <c r="Z90" s="8"/>
      <c r="AA90" s="8">
        <f t="shared" si="11"/>
        <v>10427</v>
      </c>
      <c r="AB90" s="39"/>
      <c r="AC90" s="39"/>
      <c r="AD90" s="8">
        <v>0</v>
      </c>
      <c r="AE90" s="39"/>
      <c r="AF90" s="9">
        <v>4030</v>
      </c>
      <c r="AG90" s="9">
        <v>3713</v>
      </c>
      <c r="AH90" s="9">
        <v>2684</v>
      </c>
      <c r="AI90" s="9">
        <v>101</v>
      </c>
    </row>
    <row r="91" hidden="1" spans="1:35">
      <c r="A91" s="8" t="s">
        <v>142</v>
      </c>
      <c r="B91" s="8">
        <v>2017</v>
      </c>
      <c r="C91" s="9">
        <v>31399</v>
      </c>
      <c r="D91" s="8">
        <f t="shared" si="8"/>
        <v>676</v>
      </c>
      <c r="E91" s="8"/>
      <c r="F91" s="9">
        <v>676</v>
      </c>
      <c r="G91" s="40"/>
      <c r="H91" s="8"/>
      <c r="I91" s="40"/>
      <c r="J91" s="8"/>
      <c r="K91" s="8">
        <f t="shared" si="9"/>
        <v>30723</v>
      </c>
      <c r="L91" s="40"/>
      <c r="M91" s="40"/>
      <c r="N91" s="9">
        <v>2727</v>
      </c>
      <c r="O91" s="40"/>
      <c r="P91" s="9">
        <v>7182</v>
      </c>
      <c r="Q91" s="9">
        <v>9561</v>
      </c>
      <c r="R91" s="9">
        <v>11253</v>
      </c>
      <c r="S91" s="33">
        <v>35739</v>
      </c>
      <c r="T91" s="8">
        <f t="shared" si="10"/>
        <v>676</v>
      </c>
      <c r="U91" s="8"/>
      <c r="V91" s="33">
        <v>676</v>
      </c>
      <c r="W91" s="39"/>
      <c r="X91" s="39"/>
      <c r="Y91" s="39"/>
      <c r="Z91" s="8"/>
      <c r="AA91" s="8">
        <f t="shared" si="11"/>
        <v>35063</v>
      </c>
      <c r="AB91" s="39"/>
      <c r="AC91" s="39"/>
      <c r="AD91" s="8">
        <v>3484</v>
      </c>
      <c r="AE91" s="39"/>
      <c r="AF91" s="34">
        <v>8952</v>
      </c>
      <c r="AG91" s="34">
        <v>10856</v>
      </c>
      <c r="AH91" s="34">
        <v>11771</v>
      </c>
      <c r="AI91" s="34">
        <v>925</v>
      </c>
    </row>
    <row r="92" hidden="1" spans="1:35">
      <c r="A92" s="8" t="s">
        <v>147</v>
      </c>
      <c r="B92" s="8">
        <v>2017</v>
      </c>
      <c r="C92" s="34">
        <v>84637</v>
      </c>
      <c r="D92" s="8">
        <f t="shared" si="8"/>
        <v>854</v>
      </c>
      <c r="E92" s="8"/>
      <c r="F92" s="34">
        <v>854</v>
      </c>
      <c r="G92" s="40"/>
      <c r="H92" s="8"/>
      <c r="I92" s="40"/>
      <c r="J92" s="8"/>
      <c r="K92" s="8">
        <f t="shared" si="9"/>
        <v>83783</v>
      </c>
      <c r="L92" s="40"/>
      <c r="M92" s="40"/>
      <c r="N92" s="9">
        <v>10184</v>
      </c>
      <c r="O92" s="40"/>
      <c r="P92" s="9">
        <v>17125</v>
      </c>
      <c r="Q92" s="9">
        <v>26992</v>
      </c>
      <c r="R92" s="9">
        <v>29482</v>
      </c>
      <c r="S92" s="33">
        <v>95188</v>
      </c>
      <c r="T92" s="8">
        <f t="shared" si="10"/>
        <v>1094</v>
      </c>
      <c r="U92" s="8"/>
      <c r="V92" s="33">
        <v>854</v>
      </c>
      <c r="W92" s="39"/>
      <c r="X92" s="9">
        <v>240</v>
      </c>
      <c r="Y92" s="39"/>
      <c r="Z92" s="8"/>
      <c r="AA92" s="8">
        <f t="shared" si="11"/>
        <v>94094</v>
      </c>
      <c r="AB92" s="39"/>
      <c r="AC92" s="39"/>
      <c r="AD92" s="8">
        <v>14180</v>
      </c>
      <c r="AE92" s="39"/>
      <c r="AF92" s="9">
        <v>21168</v>
      </c>
      <c r="AG92" s="9">
        <v>29030</v>
      </c>
      <c r="AH92" s="9">
        <v>29716</v>
      </c>
      <c r="AI92" s="9">
        <v>1740</v>
      </c>
    </row>
    <row r="93" hidden="1" spans="1:35">
      <c r="A93" s="8" t="s">
        <v>152</v>
      </c>
      <c r="B93" s="8">
        <v>2017</v>
      </c>
      <c r="C93" s="33">
        <v>50161</v>
      </c>
      <c r="D93" s="8">
        <f t="shared" si="8"/>
        <v>0</v>
      </c>
      <c r="E93" s="8"/>
      <c r="F93" s="39"/>
      <c r="G93" s="40"/>
      <c r="H93" s="8"/>
      <c r="I93" s="40"/>
      <c r="J93" s="8"/>
      <c r="K93" s="8">
        <f t="shared" si="9"/>
        <v>50162</v>
      </c>
      <c r="L93" s="40"/>
      <c r="M93" s="40"/>
      <c r="N93" s="9">
        <v>3498</v>
      </c>
      <c r="O93" s="40"/>
      <c r="P93" s="9">
        <v>11974</v>
      </c>
      <c r="Q93" s="9">
        <v>16937</v>
      </c>
      <c r="R93" s="9">
        <v>17753</v>
      </c>
      <c r="S93" s="33">
        <v>50316</v>
      </c>
      <c r="T93" s="8">
        <f t="shared" si="10"/>
        <v>0</v>
      </c>
      <c r="U93" s="8"/>
      <c r="V93" s="39"/>
      <c r="W93" s="39"/>
      <c r="X93" s="39"/>
      <c r="Y93" s="39"/>
      <c r="Z93" s="8"/>
      <c r="AA93" s="8">
        <f t="shared" si="11"/>
        <v>50316</v>
      </c>
      <c r="AB93" s="39"/>
      <c r="AC93" s="39"/>
      <c r="AD93" s="8">
        <v>3498</v>
      </c>
      <c r="AE93" s="39"/>
      <c r="AF93" s="9">
        <v>11973</v>
      </c>
      <c r="AG93" s="9">
        <v>17013</v>
      </c>
      <c r="AH93" s="9">
        <v>17832</v>
      </c>
      <c r="AI93" s="9">
        <v>84</v>
      </c>
    </row>
    <row r="94" hidden="1" spans="1:35">
      <c r="A94" s="8" t="s">
        <v>157</v>
      </c>
      <c r="B94" s="8">
        <v>2017</v>
      </c>
      <c r="C94" s="9">
        <v>85227</v>
      </c>
      <c r="D94" s="8">
        <f t="shared" si="8"/>
        <v>0</v>
      </c>
      <c r="E94" s="8"/>
      <c r="F94" s="39"/>
      <c r="G94" s="40"/>
      <c r="H94" s="8"/>
      <c r="I94" s="40"/>
      <c r="J94" s="8"/>
      <c r="K94" s="8">
        <f t="shared" si="9"/>
        <v>85227</v>
      </c>
      <c r="L94" s="40"/>
      <c r="M94" s="40"/>
      <c r="N94" s="9">
        <v>12484</v>
      </c>
      <c r="O94" s="40"/>
      <c r="P94" s="9">
        <v>15258</v>
      </c>
      <c r="Q94" s="9">
        <v>24031</v>
      </c>
      <c r="R94" s="9">
        <v>33454</v>
      </c>
      <c r="S94" s="34">
        <v>85915</v>
      </c>
      <c r="T94" s="8">
        <f t="shared" si="10"/>
        <v>562</v>
      </c>
      <c r="U94" s="8"/>
      <c r="V94" s="39"/>
      <c r="W94" s="39"/>
      <c r="X94" s="9">
        <v>562</v>
      </c>
      <c r="Y94" s="39"/>
      <c r="Z94" s="8"/>
      <c r="AA94" s="8">
        <f t="shared" si="11"/>
        <v>85353</v>
      </c>
      <c r="AB94" s="39"/>
      <c r="AC94" s="39"/>
      <c r="AD94" s="8">
        <v>12024</v>
      </c>
      <c r="AE94" s="39"/>
      <c r="AF94" s="9">
        <v>15366</v>
      </c>
      <c r="AG94" s="9">
        <v>24469</v>
      </c>
      <c r="AH94" s="9">
        <v>33494</v>
      </c>
      <c r="AI94" s="9">
        <v>414</v>
      </c>
    </row>
    <row r="95" hidden="1" spans="1:35">
      <c r="A95" s="8" t="s">
        <v>162</v>
      </c>
      <c r="B95" s="8">
        <v>2017</v>
      </c>
      <c r="C95" s="34">
        <v>19429</v>
      </c>
      <c r="D95" s="8">
        <f t="shared" si="8"/>
        <v>423</v>
      </c>
      <c r="E95" s="8"/>
      <c r="F95" s="39"/>
      <c r="G95" s="40"/>
      <c r="H95" s="8"/>
      <c r="I95" s="9">
        <v>423</v>
      </c>
      <c r="J95" s="8"/>
      <c r="K95" s="8">
        <f t="shared" si="9"/>
        <v>19007</v>
      </c>
      <c r="L95" s="40"/>
      <c r="M95" s="40"/>
      <c r="N95" s="40"/>
      <c r="O95" s="40"/>
      <c r="P95" s="9">
        <v>3112</v>
      </c>
      <c r="Q95" s="9">
        <v>9126</v>
      </c>
      <c r="R95" s="9">
        <v>6769</v>
      </c>
      <c r="S95" s="33">
        <v>19708</v>
      </c>
      <c r="T95" s="8">
        <f t="shared" si="10"/>
        <v>423</v>
      </c>
      <c r="U95" s="8"/>
      <c r="V95" s="39"/>
      <c r="W95" s="39"/>
      <c r="X95" s="39"/>
      <c r="Y95" s="34">
        <v>423</v>
      </c>
      <c r="Z95" s="8"/>
      <c r="AA95" s="8">
        <f t="shared" si="11"/>
        <v>19286</v>
      </c>
      <c r="AB95" s="39"/>
      <c r="AC95" s="39"/>
      <c r="AD95" s="8">
        <v>0</v>
      </c>
      <c r="AE95" s="39"/>
      <c r="AF95" s="34">
        <v>3391</v>
      </c>
      <c r="AG95" s="34">
        <v>9126</v>
      </c>
      <c r="AH95" s="34">
        <v>6769</v>
      </c>
      <c r="AI95" s="34">
        <v>7</v>
      </c>
    </row>
    <row r="96" hidden="1" spans="1:35">
      <c r="A96" s="8" t="s">
        <v>167</v>
      </c>
      <c r="B96" s="8">
        <v>2017</v>
      </c>
      <c r="C96" s="34">
        <v>38998</v>
      </c>
      <c r="D96" s="8">
        <f t="shared" si="8"/>
        <v>1276</v>
      </c>
      <c r="E96" s="8"/>
      <c r="F96" s="34">
        <v>968</v>
      </c>
      <c r="G96" s="34">
        <v>308</v>
      </c>
      <c r="H96" s="8"/>
      <c r="I96" s="40"/>
      <c r="J96" s="8"/>
      <c r="K96" s="8">
        <f t="shared" si="9"/>
        <v>37722</v>
      </c>
      <c r="L96" s="34">
        <v>299</v>
      </c>
      <c r="M96" s="34">
        <v>1566</v>
      </c>
      <c r="N96" s="34">
        <v>565</v>
      </c>
      <c r="O96" s="34">
        <v>8940</v>
      </c>
      <c r="P96" s="40"/>
      <c r="Q96" s="34">
        <v>16514</v>
      </c>
      <c r="R96" s="34">
        <v>9838</v>
      </c>
      <c r="S96" s="34">
        <v>57486</v>
      </c>
      <c r="T96" s="8">
        <f t="shared" si="10"/>
        <v>1570</v>
      </c>
      <c r="U96" s="8"/>
      <c r="V96" s="34">
        <v>968</v>
      </c>
      <c r="W96" s="34">
        <v>308</v>
      </c>
      <c r="X96" s="33">
        <v>294</v>
      </c>
      <c r="Y96" s="39"/>
      <c r="Z96" s="8"/>
      <c r="AA96" s="8">
        <f t="shared" si="11"/>
        <v>55916</v>
      </c>
      <c r="AB96" s="34">
        <v>299</v>
      </c>
      <c r="AC96" s="34">
        <v>2475</v>
      </c>
      <c r="AD96" s="8">
        <v>271</v>
      </c>
      <c r="AE96" s="33">
        <v>10395</v>
      </c>
      <c r="AF96" s="33">
        <v>327</v>
      </c>
      <c r="AG96" s="33">
        <v>24506</v>
      </c>
      <c r="AH96" s="33">
        <v>17643</v>
      </c>
      <c r="AI96" s="33">
        <v>1353</v>
      </c>
    </row>
    <row r="97" hidden="1" spans="1:35">
      <c r="A97" s="8" t="s">
        <v>172</v>
      </c>
      <c r="B97" s="8">
        <v>2017</v>
      </c>
      <c r="C97" s="34">
        <v>61321</v>
      </c>
      <c r="D97" s="8">
        <f t="shared" si="8"/>
        <v>2599</v>
      </c>
      <c r="E97" s="8"/>
      <c r="F97" s="34">
        <v>2599</v>
      </c>
      <c r="G97" s="40"/>
      <c r="H97" s="8"/>
      <c r="I97" s="40"/>
      <c r="J97" s="8"/>
      <c r="K97" s="8">
        <f t="shared" si="9"/>
        <v>58722</v>
      </c>
      <c r="L97" s="40"/>
      <c r="M97" s="34">
        <v>3501</v>
      </c>
      <c r="N97" s="40"/>
      <c r="O97" s="33">
        <v>10531</v>
      </c>
      <c r="P97" s="33">
        <v>824</v>
      </c>
      <c r="Q97" s="33">
        <v>22637</v>
      </c>
      <c r="R97" s="33">
        <v>21229</v>
      </c>
      <c r="S97" s="33">
        <v>64363</v>
      </c>
      <c r="T97" s="8">
        <f t="shared" si="10"/>
        <v>2599</v>
      </c>
      <c r="U97" s="8"/>
      <c r="V97" s="33">
        <v>2599</v>
      </c>
      <c r="W97" s="39"/>
      <c r="X97" s="39"/>
      <c r="Y97" s="39"/>
      <c r="Z97" s="8"/>
      <c r="AA97" s="8">
        <f t="shared" si="11"/>
        <v>61764</v>
      </c>
      <c r="AB97" s="39"/>
      <c r="AC97" s="33">
        <v>5557</v>
      </c>
      <c r="AD97" s="8">
        <v>0</v>
      </c>
      <c r="AE97" s="9">
        <v>11040</v>
      </c>
      <c r="AF97" s="9">
        <v>835</v>
      </c>
      <c r="AG97" s="9">
        <v>23066</v>
      </c>
      <c r="AH97" s="9">
        <v>21266</v>
      </c>
      <c r="AI97" s="9">
        <v>169</v>
      </c>
    </row>
    <row r="98" hidden="1" spans="1:35">
      <c r="A98" s="8" t="s">
        <v>177</v>
      </c>
      <c r="B98" s="8">
        <v>2017</v>
      </c>
      <c r="C98" s="33">
        <v>29159</v>
      </c>
      <c r="D98" s="8">
        <f t="shared" si="8"/>
        <v>609</v>
      </c>
      <c r="E98" s="8"/>
      <c r="F98" s="39"/>
      <c r="G98" s="40"/>
      <c r="H98" s="8"/>
      <c r="I98" s="33">
        <v>609</v>
      </c>
      <c r="J98" s="8"/>
      <c r="K98" s="8">
        <f t="shared" si="9"/>
        <v>28549</v>
      </c>
      <c r="L98" s="40"/>
      <c r="M98" s="33">
        <v>2832</v>
      </c>
      <c r="N98" s="40"/>
      <c r="O98" s="33">
        <v>6296</v>
      </c>
      <c r="P98" s="40"/>
      <c r="Q98" s="33">
        <v>11773</v>
      </c>
      <c r="R98" s="33">
        <v>7648</v>
      </c>
      <c r="S98" s="33">
        <v>30760</v>
      </c>
      <c r="T98" s="8">
        <f t="shared" si="10"/>
        <v>1217</v>
      </c>
      <c r="U98" s="8"/>
      <c r="V98" s="39"/>
      <c r="W98" s="39"/>
      <c r="X98" s="39"/>
      <c r="Y98" s="9">
        <v>1217</v>
      </c>
      <c r="Z98" s="8"/>
      <c r="AA98" s="8">
        <f t="shared" si="11"/>
        <v>29543</v>
      </c>
      <c r="AB98" s="39"/>
      <c r="AC98" s="33">
        <v>3009</v>
      </c>
      <c r="AD98" s="8">
        <v>0</v>
      </c>
      <c r="AE98" s="9">
        <v>6411</v>
      </c>
      <c r="AF98" s="39"/>
      <c r="AG98" s="9">
        <v>12387</v>
      </c>
      <c r="AH98" s="9">
        <v>7736</v>
      </c>
      <c r="AI98" s="9">
        <v>118</v>
      </c>
    </row>
    <row r="99" hidden="1" spans="1:35">
      <c r="A99" s="8" t="s">
        <v>182</v>
      </c>
      <c r="B99" s="8">
        <v>2017</v>
      </c>
      <c r="C99" s="9">
        <v>13216</v>
      </c>
      <c r="D99" s="8">
        <f t="shared" si="8"/>
        <v>300</v>
      </c>
      <c r="E99" s="8"/>
      <c r="F99" s="9">
        <v>194</v>
      </c>
      <c r="G99" s="34">
        <v>106</v>
      </c>
      <c r="H99" s="8"/>
      <c r="I99" s="40"/>
      <c r="J99" s="8"/>
      <c r="K99" s="8">
        <f t="shared" si="9"/>
        <v>12916</v>
      </c>
      <c r="L99" s="40"/>
      <c r="M99" s="34">
        <v>1006</v>
      </c>
      <c r="N99" s="40"/>
      <c r="O99" s="9">
        <v>1008</v>
      </c>
      <c r="P99" s="9">
        <v>1424</v>
      </c>
      <c r="Q99" s="9">
        <v>5697</v>
      </c>
      <c r="R99" s="9">
        <v>3781</v>
      </c>
      <c r="S99" s="9">
        <v>17618</v>
      </c>
      <c r="T99" s="8">
        <f t="shared" si="10"/>
        <v>300</v>
      </c>
      <c r="U99" s="8"/>
      <c r="V99" s="9">
        <v>194</v>
      </c>
      <c r="W99" s="9">
        <v>106</v>
      </c>
      <c r="X99" s="39"/>
      <c r="Y99" s="39"/>
      <c r="Z99" s="8"/>
      <c r="AA99" s="8">
        <f t="shared" si="11"/>
        <v>17317</v>
      </c>
      <c r="AB99" s="39"/>
      <c r="AC99" s="9">
        <v>1916</v>
      </c>
      <c r="AD99" s="8">
        <v>0</v>
      </c>
      <c r="AE99" s="9">
        <v>2196</v>
      </c>
      <c r="AF99" s="9">
        <v>2311</v>
      </c>
      <c r="AG99" s="9">
        <v>6936</v>
      </c>
      <c r="AH99" s="9">
        <v>3958</v>
      </c>
      <c r="AI99" s="9">
        <v>127</v>
      </c>
    </row>
    <row r="100" hidden="1" spans="1:35">
      <c r="A100" s="8" t="s">
        <v>187</v>
      </c>
      <c r="B100" s="8">
        <v>2017</v>
      </c>
      <c r="C100" s="9">
        <v>75539</v>
      </c>
      <c r="D100" s="8">
        <f t="shared" si="8"/>
        <v>166</v>
      </c>
      <c r="E100" s="8"/>
      <c r="F100" s="9">
        <v>166</v>
      </c>
      <c r="G100" s="40"/>
      <c r="H100" s="8"/>
      <c r="I100" s="40"/>
      <c r="J100" s="8"/>
      <c r="K100" s="8">
        <f t="shared" si="9"/>
        <v>75373</v>
      </c>
      <c r="L100" s="40"/>
      <c r="M100" s="9">
        <v>5677</v>
      </c>
      <c r="N100" s="33">
        <v>196</v>
      </c>
      <c r="O100" s="40"/>
      <c r="P100" s="33">
        <v>20150</v>
      </c>
      <c r="Q100" s="33">
        <v>25020</v>
      </c>
      <c r="R100" s="33">
        <v>24330</v>
      </c>
      <c r="S100" s="9">
        <v>78265</v>
      </c>
      <c r="T100" s="8">
        <f t="shared" si="10"/>
        <v>166</v>
      </c>
      <c r="U100" s="8"/>
      <c r="V100" s="9">
        <v>166</v>
      </c>
      <c r="W100" s="39"/>
      <c r="X100" s="39"/>
      <c r="Y100" s="39"/>
      <c r="Z100" s="8"/>
      <c r="AA100" s="8">
        <f t="shared" si="11"/>
        <v>78099</v>
      </c>
      <c r="AB100" s="39"/>
      <c r="AC100" s="9">
        <v>5872</v>
      </c>
      <c r="AD100" s="8">
        <v>196</v>
      </c>
      <c r="AE100" s="39"/>
      <c r="AF100" s="9">
        <v>21188</v>
      </c>
      <c r="AG100" s="9">
        <v>26197</v>
      </c>
      <c r="AH100" s="9">
        <v>24646</v>
      </c>
      <c r="AI100" s="9">
        <v>265</v>
      </c>
    </row>
    <row r="101" hidden="1" spans="1:35">
      <c r="A101" s="8" t="s">
        <v>216</v>
      </c>
      <c r="B101" s="8">
        <v>2017</v>
      </c>
      <c r="C101" s="9">
        <v>19722</v>
      </c>
      <c r="D101" s="8">
        <f t="shared" si="8"/>
        <v>4744</v>
      </c>
      <c r="E101" s="8"/>
      <c r="F101" s="9">
        <v>4744</v>
      </c>
      <c r="G101" s="40"/>
      <c r="H101" s="8"/>
      <c r="I101" s="40"/>
      <c r="J101" s="8"/>
      <c r="K101" s="8">
        <f t="shared" si="9"/>
        <v>14978</v>
      </c>
      <c r="L101" s="40"/>
      <c r="M101" s="40"/>
      <c r="N101" s="9">
        <v>14787</v>
      </c>
      <c r="O101" s="40"/>
      <c r="P101" s="9">
        <v>191</v>
      </c>
      <c r="Q101" s="39"/>
      <c r="R101" s="40"/>
      <c r="S101" s="9">
        <v>21870</v>
      </c>
      <c r="T101" s="8">
        <f t="shared" si="10"/>
        <v>11342</v>
      </c>
      <c r="U101" s="8"/>
      <c r="V101" s="9">
        <v>4744</v>
      </c>
      <c r="W101" s="39"/>
      <c r="X101" s="9">
        <v>6598</v>
      </c>
      <c r="Y101" s="39"/>
      <c r="Z101" s="8"/>
      <c r="AA101" s="8">
        <f t="shared" si="11"/>
        <v>10528</v>
      </c>
      <c r="AB101" s="39"/>
      <c r="AC101" s="39"/>
      <c r="AD101" s="8">
        <v>10328</v>
      </c>
      <c r="AE101" s="39"/>
      <c r="AF101" s="9">
        <v>200</v>
      </c>
      <c r="AG101" s="39"/>
      <c r="AH101" s="40"/>
      <c r="AI101" s="9">
        <v>31</v>
      </c>
    </row>
    <row r="102" hidden="1" spans="1:35">
      <c r="A102" s="8" t="s">
        <v>34</v>
      </c>
      <c r="B102" s="8">
        <v>2018</v>
      </c>
      <c r="C102" s="9">
        <v>1677427</v>
      </c>
      <c r="D102" s="9">
        <v>38179</v>
      </c>
      <c r="E102" s="9">
        <v>608</v>
      </c>
      <c r="F102" s="9">
        <v>21723</v>
      </c>
      <c r="G102" s="9">
        <v>1759</v>
      </c>
      <c r="H102" s="9">
        <v>12549</v>
      </c>
      <c r="I102" s="9">
        <v>1031</v>
      </c>
      <c r="J102" s="9">
        <v>509</v>
      </c>
      <c r="K102" s="9">
        <v>1639247</v>
      </c>
      <c r="L102" s="9">
        <v>8741</v>
      </c>
      <c r="M102" s="9">
        <v>16093</v>
      </c>
      <c r="N102" s="9">
        <v>156610</v>
      </c>
      <c r="O102" s="9">
        <v>27168</v>
      </c>
      <c r="P102" s="9">
        <v>357619</v>
      </c>
      <c r="Q102" s="9">
        <v>575426</v>
      </c>
      <c r="R102" s="9">
        <v>497592</v>
      </c>
      <c r="S102" s="9">
        <v>1892018</v>
      </c>
      <c r="T102" s="9">
        <v>41995</v>
      </c>
      <c r="U102" s="9">
        <v>608</v>
      </c>
      <c r="V102" s="9">
        <v>21723</v>
      </c>
      <c r="W102" s="9">
        <v>2091</v>
      </c>
      <c r="X102" s="9">
        <v>15428</v>
      </c>
      <c r="Y102" s="9">
        <v>1640</v>
      </c>
      <c r="Z102" s="9">
        <v>506</v>
      </c>
      <c r="AA102" s="9">
        <v>1850022</v>
      </c>
      <c r="AB102" s="9">
        <v>10396</v>
      </c>
      <c r="AC102" s="9">
        <v>20543</v>
      </c>
      <c r="AD102" s="9">
        <v>187158</v>
      </c>
      <c r="AE102" s="9">
        <v>30477</v>
      </c>
      <c r="AF102" s="9">
        <v>434493</v>
      </c>
      <c r="AG102" s="9">
        <v>652891</v>
      </c>
      <c r="AH102" s="9">
        <v>514066</v>
      </c>
      <c r="AI102" s="9">
        <v>62760</v>
      </c>
    </row>
    <row r="103" hidden="1" spans="1:35">
      <c r="A103" s="8" t="s">
        <v>38</v>
      </c>
      <c r="B103" s="8">
        <v>2018</v>
      </c>
      <c r="C103" s="9">
        <v>9311</v>
      </c>
      <c r="D103" s="39"/>
      <c r="E103" s="41"/>
      <c r="F103" s="41"/>
      <c r="G103" s="41"/>
      <c r="H103" s="41"/>
      <c r="I103" s="41"/>
      <c r="J103" s="41"/>
      <c r="K103" s="9">
        <v>9311</v>
      </c>
      <c r="L103" s="41"/>
      <c r="M103" s="41"/>
      <c r="N103" s="9">
        <v>1861</v>
      </c>
      <c r="O103" s="41"/>
      <c r="P103" s="9">
        <v>2979</v>
      </c>
      <c r="Q103" s="9">
        <v>2940</v>
      </c>
      <c r="R103" s="9">
        <v>1531</v>
      </c>
      <c r="S103" s="33">
        <v>10898</v>
      </c>
      <c r="T103" s="39"/>
      <c r="U103" s="41"/>
      <c r="V103" s="41"/>
      <c r="W103" s="41"/>
      <c r="X103" s="41"/>
      <c r="Y103" s="41"/>
      <c r="Z103" s="41"/>
      <c r="AA103" s="9">
        <v>10898</v>
      </c>
      <c r="AB103" s="41"/>
      <c r="AC103" s="41"/>
      <c r="AD103" s="9">
        <v>1910</v>
      </c>
      <c r="AE103" s="41"/>
      <c r="AF103" s="9">
        <v>3223</v>
      </c>
      <c r="AG103" s="9">
        <v>3948</v>
      </c>
      <c r="AH103" s="9">
        <v>1817</v>
      </c>
      <c r="AI103" s="9">
        <v>2246</v>
      </c>
    </row>
    <row r="104" hidden="1" spans="1:35">
      <c r="A104" s="8" t="s">
        <v>43</v>
      </c>
      <c r="B104" s="8">
        <v>2018</v>
      </c>
      <c r="C104" s="9">
        <v>11998</v>
      </c>
      <c r="D104" s="9">
        <v>392</v>
      </c>
      <c r="E104" s="41"/>
      <c r="F104" s="9">
        <v>392</v>
      </c>
      <c r="G104" s="41"/>
      <c r="H104" s="41"/>
      <c r="I104" s="41"/>
      <c r="J104" s="41"/>
      <c r="K104" s="34">
        <v>11606</v>
      </c>
      <c r="L104" s="9">
        <v>579</v>
      </c>
      <c r="M104" s="41"/>
      <c r="N104" s="34">
        <v>1110</v>
      </c>
      <c r="O104" s="41"/>
      <c r="P104" s="9">
        <v>3067</v>
      </c>
      <c r="Q104" s="9">
        <v>3433</v>
      </c>
      <c r="R104" s="9">
        <v>3418</v>
      </c>
      <c r="S104" s="33">
        <v>11998</v>
      </c>
      <c r="T104" s="33">
        <v>392</v>
      </c>
      <c r="U104" s="41"/>
      <c r="V104" s="33">
        <v>392</v>
      </c>
      <c r="W104" s="41"/>
      <c r="X104" s="41"/>
      <c r="Y104" s="41"/>
      <c r="Z104" s="41"/>
      <c r="AA104" s="9">
        <v>11606</v>
      </c>
      <c r="AB104" s="9">
        <v>579</v>
      </c>
      <c r="AC104" s="41"/>
      <c r="AD104" s="9">
        <v>1110</v>
      </c>
      <c r="AE104" s="41"/>
      <c r="AF104" s="9">
        <v>3067</v>
      </c>
      <c r="AG104" s="9">
        <v>3433</v>
      </c>
      <c r="AH104" s="9">
        <v>3418</v>
      </c>
      <c r="AI104" s="9">
        <v>6312</v>
      </c>
    </row>
    <row r="105" hidden="1" spans="1:35">
      <c r="A105" s="8" t="s">
        <v>48</v>
      </c>
      <c r="B105" s="8">
        <v>2018</v>
      </c>
      <c r="C105" s="9">
        <v>93983</v>
      </c>
      <c r="D105" s="9">
        <v>1244</v>
      </c>
      <c r="E105" s="41"/>
      <c r="F105" s="9">
        <v>1044</v>
      </c>
      <c r="G105" s="9">
        <v>200</v>
      </c>
      <c r="H105" s="41"/>
      <c r="I105" s="41"/>
      <c r="J105" s="41"/>
      <c r="K105" s="9">
        <v>92739</v>
      </c>
      <c r="L105" s="9">
        <v>1588</v>
      </c>
      <c r="M105" s="41"/>
      <c r="N105" s="9">
        <v>12099</v>
      </c>
      <c r="O105" s="41"/>
      <c r="P105" s="9">
        <v>19032</v>
      </c>
      <c r="Q105" s="9">
        <v>29658</v>
      </c>
      <c r="R105" s="9">
        <v>30363</v>
      </c>
      <c r="S105" s="9">
        <v>103845</v>
      </c>
      <c r="T105" s="9">
        <v>1244</v>
      </c>
      <c r="U105" s="41"/>
      <c r="V105" s="9">
        <v>1044</v>
      </c>
      <c r="W105" s="9">
        <v>200</v>
      </c>
      <c r="X105" s="41"/>
      <c r="Y105" s="41"/>
      <c r="Z105" s="41"/>
      <c r="AA105" s="9">
        <v>102601</v>
      </c>
      <c r="AB105" s="9">
        <v>1839</v>
      </c>
      <c r="AC105" s="41"/>
      <c r="AD105" s="9">
        <v>12100</v>
      </c>
      <c r="AE105" s="41"/>
      <c r="AF105" s="9">
        <v>23258</v>
      </c>
      <c r="AG105" s="9">
        <v>33748</v>
      </c>
      <c r="AH105" s="9">
        <v>31656</v>
      </c>
      <c r="AI105" s="9">
        <v>1899</v>
      </c>
    </row>
    <row r="106" hidden="1" spans="1:35">
      <c r="A106" s="8" t="s">
        <v>53</v>
      </c>
      <c r="B106" s="8">
        <v>2018</v>
      </c>
      <c r="C106" s="9">
        <v>63582</v>
      </c>
      <c r="D106" s="9">
        <v>1035</v>
      </c>
      <c r="E106" s="41"/>
      <c r="F106" s="41"/>
      <c r="G106" s="9">
        <v>730</v>
      </c>
      <c r="H106" s="9">
        <v>305</v>
      </c>
      <c r="I106" s="41"/>
      <c r="J106" s="41"/>
      <c r="K106" s="9">
        <v>62547</v>
      </c>
      <c r="L106" s="9">
        <v>1018</v>
      </c>
      <c r="M106" s="41"/>
      <c r="N106" s="9">
        <v>7877</v>
      </c>
      <c r="O106" s="41"/>
      <c r="P106" s="9">
        <v>11772</v>
      </c>
      <c r="Q106" s="9">
        <v>20886</v>
      </c>
      <c r="R106" s="9">
        <v>20994</v>
      </c>
      <c r="S106" s="9">
        <v>76998</v>
      </c>
      <c r="T106" s="9">
        <v>1367</v>
      </c>
      <c r="U106" s="41"/>
      <c r="V106" s="41"/>
      <c r="W106" s="9">
        <v>1062</v>
      </c>
      <c r="X106" s="9">
        <v>305</v>
      </c>
      <c r="Y106" s="41"/>
      <c r="Z106" s="41"/>
      <c r="AA106" s="9">
        <v>75631</v>
      </c>
      <c r="AB106" s="9">
        <v>1284</v>
      </c>
      <c r="AC106" s="41"/>
      <c r="AD106" s="9">
        <v>9086</v>
      </c>
      <c r="AE106" s="41"/>
      <c r="AF106" s="9">
        <v>17055</v>
      </c>
      <c r="AG106" s="9">
        <v>22859</v>
      </c>
      <c r="AH106" s="9">
        <v>25346</v>
      </c>
      <c r="AI106" s="9">
        <v>762</v>
      </c>
    </row>
    <row r="107" hidden="1" spans="1:35">
      <c r="A107" s="8" t="s">
        <v>58</v>
      </c>
      <c r="B107" s="8">
        <v>2018</v>
      </c>
      <c r="C107" s="9">
        <v>111806</v>
      </c>
      <c r="D107" s="9">
        <v>1647</v>
      </c>
      <c r="E107" s="41"/>
      <c r="F107" s="9">
        <v>887</v>
      </c>
      <c r="G107" s="41"/>
      <c r="H107" s="9">
        <v>715</v>
      </c>
      <c r="I107" s="41"/>
      <c r="J107" s="9">
        <v>44</v>
      </c>
      <c r="K107" s="42">
        <v>110159</v>
      </c>
      <c r="L107" s="9">
        <v>468</v>
      </c>
      <c r="M107" s="41"/>
      <c r="N107" s="9">
        <v>11867</v>
      </c>
      <c r="O107" s="41"/>
      <c r="P107" s="9">
        <v>34244</v>
      </c>
      <c r="Q107" s="9">
        <v>41355</v>
      </c>
      <c r="R107" s="9">
        <v>22225</v>
      </c>
      <c r="S107" s="33">
        <v>114898</v>
      </c>
      <c r="T107" s="33">
        <v>1647</v>
      </c>
      <c r="U107" s="41"/>
      <c r="V107" s="33">
        <v>887</v>
      </c>
      <c r="W107" s="41"/>
      <c r="X107" s="33">
        <v>715</v>
      </c>
      <c r="Y107" s="41"/>
      <c r="Z107" s="9">
        <v>44.497</v>
      </c>
      <c r="AA107" s="9">
        <v>113251</v>
      </c>
      <c r="AB107" s="9">
        <v>468</v>
      </c>
      <c r="AC107" s="41"/>
      <c r="AD107" s="9">
        <v>12552</v>
      </c>
      <c r="AE107" s="41"/>
      <c r="AF107" s="9">
        <v>35709</v>
      </c>
      <c r="AG107" s="9">
        <v>42293</v>
      </c>
      <c r="AH107" s="9">
        <v>22228</v>
      </c>
      <c r="AI107" s="9">
        <v>286</v>
      </c>
    </row>
    <row r="108" hidden="1" spans="1:35">
      <c r="A108" s="8" t="s">
        <v>63</v>
      </c>
      <c r="B108" s="8">
        <v>2018</v>
      </c>
      <c r="C108" s="9">
        <v>46050</v>
      </c>
      <c r="D108" s="9">
        <v>193</v>
      </c>
      <c r="E108" s="41"/>
      <c r="F108" s="41"/>
      <c r="G108" s="41"/>
      <c r="H108" s="9">
        <v>193</v>
      </c>
      <c r="I108" s="41"/>
      <c r="J108" s="41"/>
      <c r="K108" s="9">
        <v>45857</v>
      </c>
      <c r="L108" s="41"/>
      <c r="M108" s="41"/>
      <c r="N108" s="9">
        <v>6711</v>
      </c>
      <c r="O108" s="41"/>
      <c r="P108" s="9">
        <v>14419</v>
      </c>
      <c r="Q108" s="9">
        <v>24696</v>
      </c>
      <c r="R108" s="9">
        <v>31</v>
      </c>
      <c r="S108" s="33">
        <v>63001</v>
      </c>
      <c r="T108" s="33">
        <v>193</v>
      </c>
      <c r="U108" s="41"/>
      <c r="V108" s="41"/>
      <c r="W108" s="41"/>
      <c r="X108" s="33">
        <v>193</v>
      </c>
      <c r="Y108" s="41"/>
      <c r="Z108" s="41"/>
      <c r="AA108" s="9">
        <v>62808</v>
      </c>
      <c r="AB108" s="41"/>
      <c r="AC108" s="41"/>
      <c r="AD108" s="9">
        <v>8855</v>
      </c>
      <c r="AE108" s="41"/>
      <c r="AF108" s="9">
        <v>19060</v>
      </c>
      <c r="AG108" s="9">
        <v>34859</v>
      </c>
      <c r="AH108" s="9">
        <v>34</v>
      </c>
      <c r="AI108" s="9">
        <v>1425</v>
      </c>
    </row>
    <row r="109" hidden="1" spans="1:35">
      <c r="A109" s="8" t="s">
        <v>68</v>
      </c>
      <c r="B109" s="8">
        <v>2018</v>
      </c>
      <c r="C109" s="34">
        <v>31249</v>
      </c>
      <c r="D109" s="39"/>
      <c r="E109" s="41"/>
      <c r="F109" s="41"/>
      <c r="G109" s="41"/>
      <c r="H109" s="41"/>
      <c r="I109" s="41"/>
      <c r="J109" s="38">
        <v>1</v>
      </c>
      <c r="K109" s="9">
        <v>31249</v>
      </c>
      <c r="L109" s="41"/>
      <c r="M109" s="41"/>
      <c r="N109" s="9">
        <v>2704</v>
      </c>
      <c r="O109" s="41"/>
      <c r="P109" s="9">
        <v>10353</v>
      </c>
      <c r="Q109" s="9">
        <v>18147</v>
      </c>
      <c r="R109" s="9">
        <v>44</v>
      </c>
      <c r="S109" s="34">
        <v>38615</v>
      </c>
      <c r="T109" s="39"/>
      <c r="U109" s="41"/>
      <c r="V109" s="41"/>
      <c r="W109" s="41"/>
      <c r="X109" s="41"/>
      <c r="Y109" s="41"/>
      <c r="Z109" s="41"/>
      <c r="AA109" s="9">
        <v>38615</v>
      </c>
      <c r="AB109" s="41"/>
      <c r="AC109" s="41"/>
      <c r="AD109" s="9">
        <v>3387</v>
      </c>
      <c r="AE109" s="41"/>
      <c r="AF109" s="9">
        <v>12668</v>
      </c>
      <c r="AG109" s="9">
        <v>22517</v>
      </c>
      <c r="AH109" s="9">
        <v>44</v>
      </c>
      <c r="AI109" s="9">
        <v>266</v>
      </c>
    </row>
    <row r="110" hidden="1" spans="1:35">
      <c r="A110" s="8" t="s">
        <v>73</v>
      </c>
      <c r="B110" s="8">
        <v>2018</v>
      </c>
      <c r="C110" s="34">
        <v>56006</v>
      </c>
      <c r="D110" s="39"/>
      <c r="E110" s="41"/>
      <c r="F110" s="41"/>
      <c r="G110" s="41"/>
      <c r="H110" s="41"/>
      <c r="I110" s="41"/>
      <c r="J110" s="41"/>
      <c r="K110" s="9">
        <v>56006</v>
      </c>
      <c r="L110" s="41"/>
      <c r="M110" s="41"/>
      <c r="N110" s="9">
        <v>5966</v>
      </c>
      <c r="O110" s="41"/>
      <c r="P110" s="9">
        <v>13111</v>
      </c>
      <c r="Q110" s="9">
        <v>23539</v>
      </c>
      <c r="R110" s="9">
        <v>13390</v>
      </c>
      <c r="S110" s="34">
        <v>60185</v>
      </c>
      <c r="T110" s="39"/>
      <c r="U110" s="41"/>
      <c r="V110" s="41"/>
      <c r="W110" s="41"/>
      <c r="X110" s="41"/>
      <c r="Y110" s="41"/>
      <c r="Z110" s="41"/>
      <c r="AA110" s="9">
        <v>60185</v>
      </c>
      <c r="AB110" s="41"/>
      <c r="AC110" s="41"/>
      <c r="AD110" s="9">
        <v>5966</v>
      </c>
      <c r="AE110" s="41"/>
      <c r="AF110" s="9">
        <v>15361</v>
      </c>
      <c r="AG110" s="9">
        <v>25349</v>
      </c>
      <c r="AH110" s="9">
        <v>13510</v>
      </c>
      <c r="AI110" s="9">
        <v>561</v>
      </c>
    </row>
    <row r="111" spans="1:35">
      <c r="A111" s="8" t="s">
        <v>77</v>
      </c>
      <c r="B111" s="8">
        <v>2018</v>
      </c>
      <c r="C111" s="9">
        <v>7219</v>
      </c>
      <c r="D111" s="9">
        <v>427</v>
      </c>
      <c r="E111" s="41"/>
      <c r="F111" s="9">
        <v>106</v>
      </c>
      <c r="G111" s="41"/>
      <c r="H111" s="9">
        <v>81</v>
      </c>
      <c r="I111" s="41"/>
      <c r="J111" s="9">
        <v>241</v>
      </c>
      <c r="K111" s="9">
        <v>6792</v>
      </c>
      <c r="L111" s="9">
        <v>74</v>
      </c>
      <c r="M111" s="41"/>
      <c r="N111" s="9">
        <v>675</v>
      </c>
      <c r="O111" s="41"/>
      <c r="P111" s="9">
        <v>2063</v>
      </c>
      <c r="Q111" s="9">
        <v>943</v>
      </c>
      <c r="R111" s="9">
        <v>3038</v>
      </c>
      <c r="S111" s="9">
        <v>10097</v>
      </c>
      <c r="T111" s="9">
        <v>461</v>
      </c>
      <c r="U111" s="41"/>
      <c r="V111" s="9">
        <v>106</v>
      </c>
      <c r="W111" s="41"/>
      <c r="X111" s="9">
        <v>81</v>
      </c>
      <c r="Y111" s="41"/>
      <c r="Z111" s="9">
        <v>274</v>
      </c>
      <c r="AA111" s="9">
        <v>9636</v>
      </c>
      <c r="AB111" s="9">
        <v>147</v>
      </c>
      <c r="AC111" s="41"/>
      <c r="AD111" s="9">
        <v>1151</v>
      </c>
      <c r="AE111" s="41"/>
      <c r="AF111" s="9">
        <v>3717</v>
      </c>
      <c r="AG111" s="9">
        <v>1028</v>
      </c>
      <c r="AH111" s="9">
        <v>3592</v>
      </c>
      <c r="AI111" s="9">
        <v>13627</v>
      </c>
    </row>
    <row r="112" hidden="1" spans="1:35">
      <c r="A112" s="8" t="s">
        <v>82</v>
      </c>
      <c r="B112" s="8">
        <v>2018</v>
      </c>
      <c r="C112" s="9">
        <v>75887</v>
      </c>
      <c r="D112" s="9">
        <v>727</v>
      </c>
      <c r="E112" s="41"/>
      <c r="F112" s="9">
        <v>418</v>
      </c>
      <c r="G112" s="41"/>
      <c r="H112" s="9">
        <v>148</v>
      </c>
      <c r="I112" s="41"/>
      <c r="J112" s="9">
        <v>160</v>
      </c>
      <c r="K112" s="9">
        <v>75160</v>
      </c>
      <c r="L112" s="9">
        <v>1015</v>
      </c>
      <c r="M112" s="41"/>
      <c r="N112" s="9">
        <v>9184</v>
      </c>
      <c r="O112" s="41"/>
      <c r="P112" s="9">
        <v>21889</v>
      </c>
      <c r="Q112" s="9">
        <v>26975</v>
      </c>
      <c r="R112" s="9">
        <v>16096</v>
      </c>
      <c r="S112" s="33">
        <v>95621</v>
      </c>
      <c r="T112" s="33">
        <v>727</v>
      </c>
      <c r="U112" s="41"/>
      <c r="V112" s="33">
        <v>418</v>
      </c>
      <c r="W112" s="41"/>
      <c r="X112" s="33">
        <v>148</v>
      </c>
      <c r="Y112" s="41"/>
      <c r="Z112" s="9">
        <v>160</v>
      </c>
      <c r="AA112" s="9">
        <v>94895</v>
      </c>
      <c r="AB112" s="9">
        <v>1015</v>
      </c>
      <c r="AC112" s="41"/>
      <c r="AD112" s="9">
        <v>12894</v>
      </c>
      <c r="AE112" s="41"/>
      <c r="AF112" s="9">
        <v>29508</v>
      </c>
      <c r="AG112" s="9">
        <v>33438</v>
      </c>
      <c r="AH112" s="9">
        <v>18039</v>
      </c>
      <c r="AI112" s="9">
        <v>6305</v>
      </c>
    </row>
    <row r="113" hidden="1" spans="1:35">
      <c r="A113" s="8" t="s">
        <v>87</v>
      </c>
      <c r="B113" s="8">
        <v>2018</v>
      </c>
      <c r="C113" s="9">
        <v>46823</v>
      </c>
      <c r="D113" s="9">
        <v>847</v>
      </c>
      <c r="E113" s="41"/>
      <c r="F113" s="9">
        <v>526</v>
      </c>
      <c r="G113" s="41"/>
      <c r="H113" s="9">
        <v>294</v>
      </c>
      <c r="I113" s="41"/>
      <c r="J113" s="9">
        <v>27</v>
      </c>
      <c r="K113" s="9">
        <v>45976</v>
      </c>
      <c r="L113" s="9">
        <v>834</v>
      </c>
      <c r="M113" s="41"/>
      <c r="N113" s="9">
        <v>5592</v>
      </c>
      <c r="O113" s="41"/>
      <c r="P113" s="9">
        <v>11999</v>
      </c>
      <c r="Q113" s="9">
        <v>15367</v>
      </c>
      <c r="R113" s="9">
        <v>12184</v>
      </c>
      <c r="S113" s="33">
        <v>65985</v>
      </c>
      <c r="T113" s="33">
        <v>1025</v>
      </c>
      <c r="U113" s="41"/>
      <c r="V113" s="33">
        <v>526</v>
      </c>
      <c r="W113" s="41"/>
      <c r="X113" s="33">
        <v>472</v>
      </c>
      <c r="Y113" s="41"/>
      <c r="Z113" s="9">
        <v>27</v>
      </c>
      <c r="AA113" s="9">
        <v>64960</v>
      </c>
      <c r="AB113" s="9">
        <v>1187</v>
      </c>
      <c r="AC113" s="41"/>
      <c r="AD113" s="9">
        <v>8412</v>
      </c>
      <c r="AE113" s="41"/>
      <c r="AF113" s="9">
        <v>18143</v>
      </c>
      <c r="AG113" s="9">
        <v>23342</v>
      </c>
      <c r="AH113" s="9">
        <v>13877</v>
      </c>
      <c r="AI113" s="9">
        <v>5683</v>
      </c>
    </row>
    <row r="114" hidden="1" spans="1:35">
      <c r="A114" s="8" t="s">
        <v>92</v>
      </c>
      <c r="B114" s="8">
        <v>2018</v>
      </c>
      <c r="C114" s="9">
        <v>67889</v>
      </c>
      <c r="D114" s="9">
        <v>5890</v>
      </c>
      <c r="E114" s="9">
        <v>608</v>
      </c>
      <c r="F114" s="9">
        <v>2921</v>
      </c>
      <c r="G114" s="41"/>
      <c r="H114" s="9">
        <v>2361</v>
      </c>
      <c r="I114" s="41"/>
      <c r="J114" s="41"/>
      <c r="K114" s="9">
        <v>61999</v>
      </c>
      <c r="L114" s="9">
        <v>1230</v>
      </c>
      <c r="M114" s="41"/>
      <c r="N114" s="9">
        <v>4995</v>
      </c>
      <c r="O114" s="41"/>
      <c r="P114" s="9">
        <v>12698</v>
      </c>
      <c r="Q114" s="9">
        <v>17973</v>
      </c>
      <c r="R114" s="9">
        <v>25102</v>
      </c>
      <c r="S114" s="9">
        <v>76366</v>
      </c>
      <c r="T114" s="9">
        <v>6695</v>
      </c>
      <c r="U114" s="9">
        <v>608</v>
      </c>
      <c r="V114" s="9">
        <v>2921</v>
      </c>
      <c r="W114" s="41"/>
      <c r="X114" s="9">
        <v>3166</v>
      </c>
      <c r="Y114" s="41"/>
      <c r="Z114" s="41"/>
      <c r="AA114" s="9">
        <v>69670</v>
      </c>
      <c r="AB114" s="9">
        <v>1230</v>
      </c>
      <c r="AC114" s="41"/>
      <c r="AD114" s="9">
        <v>5896</v>
      </c>
      <c r="AE114" s="41"/>
      <c r="AF114" s="9">
        <v>16315</v>
      </c>
      <c r="AG114" s="9">
        <v>20303</v>
      </c>
      <c r="AH114" s="9">
        <v>25927</v>
      </c>
      <c r="AI114" s="9">
        <v>1056</v>
      </c>
    </row>
    <row r="115" hidden="1" spans="1:35">
      <c r="A115" s="8" t="s">
        <v>97</v>
      </c>
      <c r="B115" s="8">
        <v>2018</v>
      </c>
      <c r="C115" s="9">
        <v>42967</v>
      </c>
      <c r="D115" s="39"/>
      <c r="E115" s="41"/>
      <c r="F115" s="41"/>
      <c r="G115" s="41"/>
      <c r="H115" s="41"/>
      <c r="I115" s="41"/>
      <c r="J115" s="41"/>
      <c r="K115" s="9">
        <v>42967</v>
      </c>
      <c r="L115" s="9">
        <v>342</v>
      </c>
      <c r="M115" s="41"/>
      <c r="N115" s="9">
        <v>4258</v>
      </c>
      <c r="O115" s="41"/>
      <c r="P115" s="9">
        <v>9400</v>
      </c>
      <c r="Q115" s="9">
        <v>15166</v>
      </c>
      <c r="R115" s="9">
        <v>13802</v>
      </c>
      <c r="S115" s="33">
        <v>49500</v>
      </c>
      <c r="T115" s="39"/>
      <c r="U115" s="41"/>
      <c r="V115" s="41"/>
      <c r="W115" s="41"/>
      <c r="X115" s="41"/>
      <c r="Y115" s="41"/>
      <c r="Z115" s="41"/>
      <c r="AA115" s="9">
        <v>49500</v>
      </c>
      <c r="AB115" s="9">
        <v>342</v>
      </c>
      <c r="AC115" s="41"/>
      <c r="AD115" s="9">
        <v>5348</v>
      </c>
      <c r="AE115" s="41"/>
      <c r="AF115" s="9">
        <v>12740</v>
      </c>
      <c r="AG115" s="9">
        <v>17111</v>
      </c>
      <c r="AH115" s="9">
        <v>13959</v>
      </c>
      <c r="AI115" s="9">
        <v>1268</v>
      </c>
    </row>
    <row r="116" hidden="1" spans="1:35">
      <c r="A116" s="8" t="s">
        <v>102</v>
      </c>
      <c r="B116" s="8">
        <v>2018</v>
      </c>
      <c r="C116" s="9">
        <v>48706</v>
      </c>
      <c r="D116" s="9">
        <v>450</v>
      </c>
      <c r="E116" s="41"/>
      <c r="F116" s="9">
        <v>450</v>
      </c>
      <c r="G116" s="41"/>
      <c r="H116" s="41"/>
      <c r="I116" s="41"/>
      <c r="J116" s="41"/>
      <c r="K116" s="9">
        <v>48256</v>
      </c>
      <c r="L116" s="41"/>
      <c r="M116" s="41"/>
      <c r="N116" s="9">
        <v>4027</v>
      </c>
      <c r="O116" s="41"/>
      <c r="P116" s="9">
        <v>11460</v>
      </c>
      <c r="Q116" s="9">
        <v>15235</v>
      </c>
      <c r="R116" s="9">
        <v>17534</v>
      </c>
      <c r="S116" s="33">
        <v>51994</v>
      </c>
      <c r="T116" s="33">
        <v>450</v>
      </c>
      <c r="U116" s="41"/>
      <c r="V116" s="33">
        <v>450</v>
      </c>
      <c r="W116" s="41"/>
      <c r="X116" s="41"/>
      <c r="Y116" s="41"/>
      <c r="Z116" s="41"/>
      <c r="AA116" s="9">
        <v>51544</v>
      </c>
      <c r="AB116" s="41"/>
      <c r="AC116" s="41"/>
      <c r="AD116" s="9">
        <v>4708</v>
      </c>
      <c r="AE116" s="41"/>
      <c r="AF116" s="9">
        <v>12976</v>
      </c>
      <c r="AG116" s="9">
        <v>16289</v>
      </c>
      <c r="AH116" s="9">
        <v>17570</v>
      </c>
      <c r="AI116" s="9">
        <v>743</v>
      </c>
    </row>
    <row r="117" hidden="1" spans="1:35">
      <c r="A117" s="8" t="s">
        <v>107</v>
      </c>
      <c r="B117" s="8">
        <v>2018</v>
      </c>
      <c r="C117" s="34">
        <v>88148</v>
      </c>
      <c r="D117" s="34">
        <v>1544</v>
      </c>
      <c r="E117" s="41"/>
      <c r="F117" s="34">
        <v>1129</v>
      </c>
      <c r="G117" s="34">
        <v>415</v>
      </c>
      <c r="H117" s="41"/>
      <c r="I117" s="41"/>
      <c r="J117" s="41"/>
      <c r="K117" s="9">
        <v>86604</v>
      </c>
      <c r="L117" s="9">
        <v>711</v>
      </c>
      <c r="M117" s="41"/>
      <c r="N117" s="9">
        <v>6945</v>
      </c>
      <c r="O117" s="41"/>
      <c r="P117" s="9">
        <v>20302</v>
      </c>
      <c r="Q117" s="9">
        <v>27202</v>
      </c>
      <c r="R117" s="9">
        <v>31444</v>
      </c>
      <c r="S117" s="33">
        <v>105715</v>
      </c>
      <c r="T117" s="33">
        <v>1544</v>
      </c>
      <c r="U117" s="41"/>
      <c r="V117" s="33">
        <v>1129</v>
      </c>
      <c r="W117" s="33">
        <v>415</v>
      </c>
      <c r="X117" s="41"/>
      <c r="Y117" s="41"/>
      <c r="Z117" s="41"/>
      <c r="AA117" s="9">
        <v>104171</v>
      </c>
      <c r="AB117" s="9">
        <v>1423</v>
      </c>
      <c r="AC117" s="41"/>
      <c r="AD117" s="9">
        <v>9135</v>
      </c>
      <c r="AE117" s="41"/>
      <c r="AF117" s="9">
        <v>26455</v>
      </c>
      <c r="AG117" s="9">
        <v>32596</v>
      </c>
      <c r="AH117" s="9">
        <v>34563</v>
      </c>
      <c r="AI117" s="9">
        <v>5341</v>
      </c>
    </row>
    <row r="118" hidden="1" spans="1:35">
      <c r="A118" s="8" t="s">
        <v>112</v>
      </c>
      <c r="B118" s="8">
        <v>2018</v>
      </c>
      <c r="C118" s="33">
        <v>74265</v>
      </c>
      <c r="D118" s="33">
        <v>722</v>
      </c>
      <c r="E118" s="41"/>
      <c r="F118" s="33">
        <v>722</v>
      </c>
      <c r="G118" s="41"/>
      <c r="H118" s="41"/>
      <c r="I118" s="41"/>
      <c r="J118" s="41"/>
      <c r="K118" s="9">
        <v>73543</v>
      </c>
      <c r="L118" s="9">
        <v>343</v>
      </c>
      <c r="M118" s="41"/>
      <c r="N118" s="9">
        <v>6038</v>
      </c>
      <c r="O118" s="9">
        <v>95</v>
      </c>
      <c r="P118" s="9">
        <v>18203</v>
      </c>
      <c r="Q118" s="9">
        <v>24347</v>
      </c>
      <c r="R118" s="9">
        <v>24517</v>
      </c>
      <c r="S118" s="33">
        <v>78430</v>
      </c>
      <c r="T118" s="33">
        <v>722</v>
      </c>
      <c r="U118" s="41"/>
      <c r="V118" s="33">
        <v>722</v>
      </c>
      <c r="W118" s="41"/>
      <c r="X118" s="41"/>
      <c r="Y118" s="41"/>
      <c r="Z118" s="41"/>
      <c r="AA118" s="9">
        <v>77707</v>
      </c>
      <c r="AB118" s="9">
        <v>343</v>
      </c>
      <c r="AC118" s="41"/>
      <c r="AD118" s="9">
        <v>7932</v>
      </c>
      <c r="AE118" s="9">
        <v>140</v>
      </c>
      <c r="AF118" s="9">
        <v>19283</v>
      </c>
      <c r="AG118" s="9">
        <v>25372</v>
      </c>
      <c r="AH118" s="9">
        <v>24637</v>
      </c>
      <c r="AI118" s="9">
        <v>973</v>
      </c>
    </row>
    <row r="119" hidden="1" spans="1:35">
      <c r="A119" s="8" t="s">
        <v>117</v>
      </c>
      <c r="B119" s="8">
        <v>2018</v>
      </c>
      <c r="C119" s="33">
        <v>68236</v>
      </c>
      <c r="D119" s="33">
        <v>2309</v>
      </c>
      <c r="E119" s="41"/>
      <c r="F119" s="33">
        <v>1185</v>
      </c>
      <c r="G119" s="41"/>
      <c r="H119" s="33">
        <v>1125</v>
      </c>
      <c r="I119" s="41"/>
      <c r="J119" s="41"/>
      <c r="K119" s="9">
        <v>65927</v>
      </c>
      <c r="L119" s="9">
        <v>180</v>
      </c>
      <c r="M119" s="41"/>
      <c r="N119" s="9">
        <v>8974</v>
      </c>
      <c r="O119" s="41"/>
      <c r="P119" s="9">
        <v>13664</v>
      </c>
      <c r="Q119" s="9">
        <v>21354</v>
      </c>
      <c r="R119" s="9">
        <v>21753</v>
      </c>
      <c r="S119" s="33">
        <v>72551</v>
      </c>
      <c r="T119" s="33">
        <v>2983</v>
      </c>
      <c r="U119" s="41"/>
      <c r="V119" s="33">
        <v>1185</v>
      </c>
      <c r="W119" s="41"/>
      <c r="X119" s="33">
        <v>1798</v>
      </c>
      <c r="Y119" s="41"/>
      <c r="Z119" s="41"/>
      <c r="AA119" s="9">
        <v>69568</v>
      </c>
      <c r="AB119" s="34">
        <v>180</v>
      </c>
      <c r="AC119" s="41"/>
      <c r="AD119" s="9">
        <v>9909</v>
      </c>
      <c r="AE119" s="41"/>
      <c r="AF119" s="9">
        <v>14923</v>
      </c>
      <c r="AG119" s="34">
        <v>22608</v>
      </c>
      <c r="AH119" s="9">
        <v>21948</v>
      </c>
      <c r="AI119" s="9">
        <v>1274</v>
      </c>
    </row>
    <row r="120" hidden="1" spans="1:35">
      <c r="A120" s="8" t="s">
        <v>122</v>
      </c>
      <c r="B120" s="8">
        <v>2018</v>
      </c>
      <c r="C120" s="33">
        <v>66748</v>
      </c>
      <c r="D120" s="33">
        <v>2597</v>
      </c>
      <c r="E120" s="41"/>
      <c r="F120" s="33">
        <v>1740</v>
      </c>
      <c r="G120" s="41"/>
      <c r="H120" s="33">
        <v>857</v>
      </c>
      <c r="I120" s="41"/>
      <c r="J120" s="41"/>
      <c r="K120" s="9">
        <v>64151</v>
      </c>
      <c r="L120" s="41"/>
      <c r="M120" s="41"/>
      <c r="N120" s="9">
        <v>4473</v>
      </c>
      <c r="O120" s="41"/>
      <c r="P120" s="9">
        <v>13715</v>
      </c>
      <c r="Q120" s="9">
        <v>22396</v>
      </c>
      <c r="R120" s="9">
        <v>23568</v>
      </c>
      <c r="S120" s="9">
        <v>69207</v>
      </c>
      <c r="T120" s="9">
        <v>2597</v>
      </c>
      <c r="U120" s="41"/>
      <c r="V120" s="9">
        <v>1740</v>
      </c>
      <c r="W120" s="41"/>
      <c r="X120" s="9">
        <v>857</v>
      </c>
      <c r="Y120" s="41"/>
      <c r="Z120" s="41"/>
      <c r="AA120" s="9">
        <v>66610</v>
      </c>
      <c r="AB120" s="41"/>
      <c r="AC120" s="41"/>
      <c r="AD120" s="9">
        <v>4668</v>
      </c>
      <c r="AE120" s="41"/>
      <c r="AF120" s="9">
        <v>14612</v>
      </c>
      <c r="AG120" s="9">
        <v>23523</v>
      </c>
      <c r="AH120" s="9">
        <v>23807</v>
      </c>
      <c r="AI120" s="9">
        <v>645</v>
      </c>
    </row>
    <row r="121" hidden="1" spans="1:35">
      <c r="A121" s="8" t="s">
        <v>127</v>
      </c>
      <c r="B121" s="8">
        <v>2018</v>
      </c>
      <c r="C121" s="33">
        <v>38217</v>
      </c>
      <c r="D121" s="33">
        <v>37</v>
      </c>
      <c r="E121" s="41"/>
      <c r="F121" s="41"/>
      <c r="G121" s="41"/>
      <c r="H121" s="41"/>
      <c r="I121" s="41"/>
      <c r="J121" s="9">
        <v>37</v>
      </c>
      <c r="K121" s="9">
        <v>38180</v>
      </c>
      <c r="L121" s="41"/>
      <c r="M121" s="41"/>
      <c r="N121" s="9">
        <v>6489</v>
      </c>
      <c r="O121" s="41"/>
      <c r="P121" s="9">
        <v>14336</v>
      </c>
      <c r="Q121" s="9">
        <v>16933</v>
      </c>
      <c r="R121" s="9">
        <v>421</v>
      </c>
      <c r="S121" s="33">
        <v>82207</v>
      </c>
      <c r="T121" s="39"/>
      <c r="U121" s="41"/>
      <c r="V121" s="41"/>
      <c r="W121" s="41"/>
      <c r="X121" s="41"/>
      <c r="Y121" s="41"/>
      <c r="Z121" s="41"/>
      <c r="AA121" s="9">
        <v>82207</v>
      </c>
      <c r="AB121" s="41"/>
      <c r="AC121" s="41"/>
      <c r="AD121" s="9">
        <v>10877</v>
      </c>
      <c r="AE121" s="41"/>
      <c r="AF121" s="9">
        <v>26616</v>
      </c>
      <c r="AG121" s="9">
        <v>36944</v>
      </c>
      <c r="AH121" s="9">
        <v>7770</v>
      </c>
      <c r="AI121" s="9">
        <v>4398</v>
      </c>
    </row>
    <row r="122" hidden="1" spans="1:35">
      <c r="A122" s="8" t="s">
        <v>132</v>
      </c>
      <c r="B122" s="8">
        <v>2018</v>
      </c>
      <c r="C122" s="34">
        <v>70397</v>
      </c>
      <c r="D122" s="39"/>
      <c r="E122" s="41"/>
      <c r="F122" s="41"/>
      <c r="G122" s="41"/>
      <c r="H122" s="41"/>
      <c r="I122" s="41"/>
      <c r="J122" s="41"/>
      <c r="K122" s="9">
        <v>70397</v>
      </c>
      <c r="L122" s="41"/>
      <c r="M122" s="41"/>
      <c r="N122" s="9">
        <v>2296</v>
      </c>
      <c r="O122" s="41"/>
      <c r="P122" s="9">
        <v>14738</v>
      </c>
      <c r="Q122" s="9">
        <v>20868</v>
      </c>
      <c r="R122" s="9">
        <v>32496</v>
      </c>
      <c r="S122" s="33">
        <v>75733</v>
      </c>
      <c r="T122" s="39"/>
      <c r="U122" s="41"/>
      <c r="V122" s="41"/>
      <c r="W122" s="41"/>
      <c r="X122" s="41"/>
      <c r="Y122" s="41"/>
      <c r="Z122" s="41"/>
      <c r="AA122" s="9">
        <v>75733</v>
      </c>
      <c r="AB122" s="41"/>
      <c r="AC122" s="41"/>
      <c r="AD122" s="9">
        <v>2423</v>
      </c>
      <c r="AE122" s="41"/>
      <c r="AF122" s="9">
        <v>17716</v>
      </c>
      <c r="AG122" s="9">
        <v>22598</v>
      </c>
      <c r="AH122" s="9">
        <v>32996</v>
      </c>
      <c r="AI122" s="9">
        <v>2354</v>
      </c>
    </row>
    <row r="123" hidden="1" spans="1:35">
      <c r="A123" s="8" t="s">
        <v>137</v>
      </c>
      <c r="B123" s="8">
        <v>2018</v>
      </c>
      <c r="C123" s="33">
        <v>10595</v>
      </c>
      <c r="D123" s="39"/>
      <c r="E123" s="41"/>
      <c r="F123" s="41"/>
      <c r="G123" s="41"/>
      <c r="H123" s="41"/>
      <c r="I123" s="41"/>
      <c r="J123" s="41"/>
      <c r="K123" s="9">
        <v>10595</v>
      </c>
      <c r="L123" s="41"/>
      <c r="M123" s="41"/>
      <c r="N123" s="41"/>
      <c r="O123" s="41"/>
      <c r="P123" s="9">
        <v>3969</v>
      </c>
      <c r="Q123" s="9">
        <v>3984</v>
      </c>
      <c r="R123" s="9">
        <v>2643</v>
      </c>
      <c r="S123" s="33">
        <v>10595</v>
      </c>
      <c r="T123" s="39"/>
      <c r="U123" s="41"/>
      <c r="V123" s="41"/>
      <c r="W123" s="41"/>
      <c r="X123" s="41"/>
      <c r="Y123" s="41"/>
      <c r="Z123" s="41"/>
      <c r="AA123" s="9">
        <v>10595</v>
      </c>
      <c r="AB123" s="41"/>
      <c r="AC123" s="41"/>
      <c r="AD123" s="39"/>
      <c r="AE123" s="41"/>
      <c r="AF123" s="9">
        <v>3969</v>
      </c>
      <c r="AG123" s="9">
        <v>3984</v>
      </c>
      <c r="AH123" s="9">
        <v>2643</v>
      </c>
      <c r="AI123" s="9">
        <v>101</v>
      </c>
    </row>
    <row r="124" hidden="1" spans="1:35">
      <c r="A124" s="8" t="s">
        <v>142</v>
      </c>
      <c r="B124" s="8">
        <v>2018</v>
      </c>
      <c r="C124" s="33">
        <v>32761</v>
      </c>
      <c r="D124" s="33">
        <v>676</v>
      </c>
      <c r="E124" s="41"/>
      <c r="F124" s="33">
        <v>676</v>
      </c>
      <c r="G124" s="41"/>
      <c r="H124" s="41"/>
      <c r="I124" s="41"/>
      <c r="J124" s="41"/>
      <c r="K124" s="9">
        <v>32085</v>
      </c>
      <c r="L124" s="41"/>
      <c r="M124" s="41"/>
      <c r="N124" s="9">
        <v>2833</v>
      </c>
      <c r="O124" s="41"/>
      <c r="P124" s="9">
        <v>7636</v>
      </c>
      <c r="Q124" s="9">
        <v>10007</v>
      </c>
      <c r="R124" s="9">
        <v>11609</v>
      </c>
      <c r="S124" s="9">
        <v>37380</v>
      </c>
      <c r="T124" s="9">
        <v>676</v>
      </c>
      <c r="U124" s="41"/>
      <c r="V124" s="9">
        <v>676</v>
      </c>
      <c r="W124" s="41"/>
      <c r="X124" s="41"/>
      <c r="Y124" s="41"/>
      <c r="Z124" s="41"/>
      <c r="AA124" s="9">
        <v>36704</v>
      </c>
      <c r="AB124" s="41"/>
      <c r="AC124" s="41"/>
      <c r="AD124" s="9">
        <v>3596</v>
      </c>
      <c r="AE124" s="41"/>
      <c r="AF124" s="9">
        <v>9551</v>
      </c>
      <c r="AG124" s="9">
        <v>11442</v>
      </c>
      <c r="AH124" s="9">
        <v>12115</v>
      </c>
      <c r="AI124" s="34">
        <v>925</v>
      </c>
    </row>
    <row r="125" hidden="1" spans="1:35">
      <c r="A125" s="8" t="s">
        <v>147</v>
      </c>
      <c r="B125" s="8">
        <v>2018</v>
      </c>
      <c r="C125" s="9">
        <v>86223</v>
      </c>
      <c r="D125" s="9">
        <v>1094</v>
      </c>
      <c r="E125" s="41"/>
      <c r="F125" s="9">
        <v>854</v>
      </c>
      <c r="G125" s="41"/>
      <c r="H125" s="9">
        <v>240</v>
      </c>
      <c r="I125" s="41"/>
      <c r="J125" s="41"/>
      <c r="K125" s="9">
        <v>85129</v>
      </c>
      <c r="L125" s="41"/>
      <c r="M125" s="41"/>
      <c r="N125" s="9">
        <v>10470</v>
      </c>
      <c r="O125" s="41"/>
      <c r="P125" s="9">
        <v>17341</v>
      </c>
      <c r="Q125" s="9">
        <v>27444</v>
      </c>
      <c r="R125" s="9">
        <v>29873</v>
      </c>
      <c r="S125" s="9">
        <v>97087</v>
      </c>
      <c r="T125" s="9">
        <v>1094</v>
      </c>
      <c r="U125" s="41"/>
      <c r="V125" s="9">
        <v>854</v>
      </c>
      <c r="W125" s="41"/>
      <c r="X125" s="9">
        <v>240</v>
      </c>
      <c r="Y125" s="41"/>
      <c r="Z125" s="41"/>
      <c r="AA125" s="9">
        <v>95993</v>
      </c>
      <c r="AB125" s="41"/>
      <c r="AC125" s="41"/>
      <c r="AD125" s="9">
        <v>15053</v>
      </c>
      <c r="AE125" s="41"/>
      <c r="AF125" s="9">
        <v>21344</v>
      </c>
      <c r="AG125" s="9">
        <v>29480</v>
      </c>
      <c r="AH125" s="9">
        <v>30116</v>
      </c>
      <c r="AI125" s="9">
        <v>1740</v>
      </c>
    </row>
    <row r="126" hidden="1" spans="1:35">
      <c r="A126" s="8" t="s">
        <v>152</v>
      </c>
      <c r="B126" s="8">
        <v>2018</v>
      </c>
      <c r="C126" s="34">
        <v>55466</v>
      </c>
      <c r="D126" s="39"/>
      <c r="E126" s="41"/>
      <c r="F126" s="41"/>
      <c r="G126" s="41"/>
      <c r="H126" s="41"/>
      <c r="I126" s="41"/>
      <c r="J126" s="41"/>
      <c r="K126" s="9">
        <v>55466</v>
      </c>
      <c r="L126" s="41"/>
      <c r="M126" s="41"/>
      <c r="N126" s="9">
        <v>4077</v>
      </c>
      <c r="O126" s="41"/>
      <c r="P126" s="9">
        <v>13239</v>
      </c>
      <c r="Q126" s="9">
        <v>18229</v>
      </c>
      <c r="R126" s="9">
        <v>19921</v>
      </c>
      <c r="S126" s="34">
        <v>55580</v>
      </c>
      <c r="T126" s="39"/>
      <c r="U126" s="41"/>
      <c r="V126" s="41"/>
      <c r="W126" s="41"/>
      <c r="X126" s="41"/>
      <c r="Y126" s="41"/>
      <c r="Z126" s="41"/>
      <c r="AA126" s="9">
        <v>55580</v>
      </c>
      <c r="AB126" s="41"/>
      <c r="AC126" s="41"/>
      <c r="AD126" s="9">
        <v>4077</v>
      </c>
      <c r="AE126" s="41"/>
      <c r="AF126" s="9">
        <v>13239</v>
      </c>
      <c r="AG126" s="9">
        <v>18305</v>
      </c>
      <c r="AH126" s="9">
        <v>19959</v>
      </c>
      <c r="AI126" s="9">
        <v>84</v>
      </c>
    </row>
    <row r="127" hidden="1" spans="1:35">
      <c r="A127" s="8" t="s">
        <v>157</v>
      </c>
      <c r="B127" s="8">
        <v>2018</v>
      </c>
      <c r="C127" s="33">
        <v>90719</v>
      </c>
      <c r="D127" s="33">
        <v>562</v>
      </c>
      <c r="E127" s="41"/>
      <c r="F127" s="41"/>
      <c r="G127" s="41"/>
      <c r="H127" s="33">
        <v>562</v>
      </c>
      <c r="I127" s="41"/>
      <c r="J127" s="41"/>
      <c r="K127" s="9">
        <v>90157</v>
      </c>
      <c r="L127" s="41"/>
      <c r="M127" s="41"/>
      <c r="N127" s="9">
        <v>12382</v>
      </c>
      <c r="O127" s="41"/>
      <c r="P127" s="9">
        <v>15546</v>
      </c>
      <c r="Q127" s="9">
        <v>26922</v>
      </c>
      <c r="R127" s="9">
        <v>35307</v>
      </c>
      <c r="S127" s="9">
        <v>91397</v>
      </c>
      <c r="T127" s="9">
        <v>562</v>
      </c>
      <c r="U127" s="41"/>
      <c r="V127" s="41"/>
      <c r="W127" s="41"/>
      <c r="X127" s="9">
        <v>562</v>
      </c>
      <c r="Y127" s="41"/>
      <c r="Z127" s="41"/>
      <c r="AA127" s="9">
        <v>90835</v>
      </c>
      <c r="AB127" s="41"/>
      <c r="AC127" s="41"/>
      <c r="AD127" s="9">
        <v>12483</v>
      </c>
      <c r="AE127" s="41"/>
      <c r="AF127" s="9">
        <v>15624</v>
      </c>
      <c r="AG127" s="9">
        <v>27301</v>
      </c>
      <c r="AH127" s="9">
        <v>35427</v>
      </c>
      <c r="AI127" s="9">
        <v>414</v>
      </c>
    </row>
    <row r="128" hidden="1" spans="1:35">
      <c r="A128" s="8" t="s">
        <v>162</v>
      </c>
      <c r="B128" s="8">
        <v>2018</v>
      </c>
      <c r="C128" s="9">
        <v>23131</v>
      </c>
      <c r="D128" s="9">
        <v>423</v>
      </c>
      <c r="E128" s="41"/>
      <c r="F128" s="41"/>
      <c r="G128" s="41"/>
      <c r="H128" s="41"/>
      <c r="I128" s="9">
        <v>423</v>
      </c>
      <c r="J128" s="41"/>
      <c r="K128" s="9">
        <v>22708</v>
      </c>
      <c r="L128" s="41"/>
      <c r="M128" s="41"/>
      <c r="N128" s="9">
        <v>2832</v>
      </c>
      <c r="O128" s="41"/>
      <c r="P128" s="9">
        <v>2804</v>
      </c>
      <c r="Q128" s="9">
        <v>9173</v>
      </c>
      <c r="R128" s="9">
        <v>7899</v>
      </c>
      <c r="S128" s="9">
        <v>23415</v>
      </c>
      <c r="T128" s="9">
        <v>423</v>
      </c>
      <c r="U128" s="41"/>
      <c r="V128" s="41"/>
      <c r="W128" s="41"/>
      <c r="X128" s="41"/>
      <c r="Y128" s="9">
        <v>423</v>
      </c>
      <c r="Z128" s="41"/>
      <c r="AA128" s="9">
        <v>22992</v>
      </c>
      <c r="AB128" s="41"/>
      <c r="AC128" s="41"/>
      <c r="AD128" s="9">
        <v>2838</v>
      </c>
      <c r="AE128" s="41"/>
      <c r="AF128" s="9">
        <v>3076</v>
      </c>
      <c r="AG128" s="9">
        <v>9173</v>
      </c>
      <c r="AH128" s="9">
        <v>7905</v>
      </c>
      <c r="AI128" s="34">
        <v>7</v>
      </c>
    </row>
    <row r="129" hidden="1" spans="1:35">
      <c r="A129" s="8" t="s">
        <v>167</v>
      </c>
      <c r="B129" s="8">
        <v>2018</v>
      </c>
      <c r="C129" s="9">
        <v>54929</v>
      </c>
      <c r="D129" s="9">
        <v>1570</v>
      </c>
      <c r="E129" s="41"/>
      <c r="F129" s="9">
        <v>968</v>
      </c>
      <c r="G129" s="9">
        <v>308</v>
      </c>
      <c r="H129" s="9">
        <v>294</v>
      </c>
      <c r="I129" s="41"/>
      <c r="J129" s="41"/>
      <c r="K129" s="9">
        <v>53359</v>
      </c>
      <c r="L129" s="9">
        <v>359</v>
      </c>
      <c r="M129" s="9">
        <v>1935</v>
      </c>
      <c r="N129" s="9">
        <v>271</v>
      </c>
      <c r="O129" s="9">
        <v>9509</v>
      </c>
      <c r="P129" s="9">
        <v>327</v>
      </c>
      <c r="Q129" s="9">
        <v>23146</v>
      </c>
      <c r="R129" s="9">
        <v>17813</v>
      </c>
      <c r="S129" s="9">
        <v>44327</v>
      </c>
      <c r="T129" s="9">
        <v>1570</v>
      </c>
      <c r="U129" s="41"/>
      <c r="V129" s="9">
        <v>968</v>
      </c>
      <c r="W129" s="9">
        <v>308</v>
      </c>
      <c r="X129" s="9">
        <v>294</v>
      </c>
      <c r="Y129" s="41"/>
      <c r="Z129" s="41"/>
      <c r="AA129" s="9">
        <v>42758</v>
      </c>
      <c r="AB129" s="9">
        <v>359</v>
      </c>
      <c r="AC129" s="9">
        <v>2844</v>
      </c>
      <c r="AD129" s="9">
        <v>271</v>
      </c>
      <c r="AE129" s="9">
        <v>10726</v>
      </c>
      <c r="AF129" s="39"/>
      <c r="AG129" s="9">
        <v>18516</v>
      </c>
      <c r="AH129" s="9">
        <v>10043</v>
      </c>
      <c r="AI129" s="33">
        <v>1353</v>
      </c>
    </row>
    <row r="130" hidden="1" spans="1:35">
      <c r="A130" s="8" t="s">
        <v>172</v>
      </c>
      <c r="B130" s="8">
        <v>2018</v>
      </c>
      <c r="C130" s="34">
        <v>61930</v>
      </c>
      <c r="D130" s="34">
        <v>2599</v>
      </c>
      <c r="E130" s="41"/>
      <c r="F130" s="34">
        <v>2599</v>
      </c>
      <c r="G130" s="41"/>
      <c r="H130" s="41"/>
      <c r="I130" s="41"/>
      <c r="J130" s="41"/>
      <c r="K130" s="9">
        <v>59331</v>
      </c>
      <c r="L130" s="41"/>
      <c r="M130" s="9">
        <v>3501</v>
      </c>
      <c r="N130" s="41"/>
      <c r="O130" s="9">
        <v>10223</v>
      </c>
      <c r="P130" s="9">
        <v>781</v>
      </c>
      <c r="Q130" s="9">
        <v>23079</v>
      </c>
      <c r="R130" s="9">
        <v>21747</v>
      </c>
      <c r="S130" s="9">
        <v>65225</v>
      </c>
      <c r="T130" s="9">
        <v>2599</v>
      </c>
      <c r="U130" s="41"/>
      <c r="V130" s="9">
        <v>2599</v>
      </c>
      <c r="W130" s="41"/>
      <c r="X130" s="41"/>
      <c r="Y130" s="41"/>
      <c r="Z130" s="41"/>
      <c r="AA130" s="9">
        <v>62625</v>
      </c>
      <c r="AB130" s="41"/>
      <c r="AC130" s="9">
        <v>5557</v>
      </c>
      <c r="AD130" s="39"/>
      <c r="AE130" s="9">
        <v>10951</v>
      </c>
      <c r="AF130" s="9">
        <v>826</v>
      </c>
      <c r="AG130" s="9">
        <v>23508</v>
      </c>
      <c r="AH130" s="9">
        <v>21783</v>
      </c>
      <c r="AI130" s="9">
        <v>169</v>
      </c>
    </row>
    <row r="131" hidden="1" spans="1:35">
      <c r="A131" s="8" t="s">
        <v>177</v>
      </c>
      <c r="B131" s="8">
        <v>2018</v>
      </c>
      <c r="C131" s="9">
        <v>30068</v>
      </c>
      <c r="D131" s="9">
        <v>609</v>
      </c>
      <c r="E131" s="41"/>
      <c r="F131" s="41"/>
      <c r="G131" s="41"/>
      <c r="H131" s="41"/>
      <c r="I131" s="9">
        <v>609</v>
      </c>
      <c r="J131" s="41"/>
      <c r="K131" s="9">
        <v>29459</v>
      </c>
      <c r="L131" s="41"/>
      <c r="M131" s="9">
        <v>3002</v>
      </c>
      <c r="N131" s="41"/>
      <c r="O131" s="34">
        <v>6288</v>
      </c>
      <c r="P131" s="41"/>
      <c r="Q131" s="34">
        <v>12218</v>
      </c>
      <c r="R131" s="9">
        <v>7950</v>
      </c>
      <c r="S131" s="9">
        <v>31708</v>
      </c>
      <c r="T131" s="9">
        <v>1217</v>
      </c>
      <c r="U131" s="41"/>
      <c r="V131" s="41"/>
      <c r="W131" s="41"/>
      <c r="X131" s="41"/>
      <c r="Y131" s="9">
        <v>1217</v>
      </c>
      <c r="Z131" s="41"/>
      <c r="AA131" s="9">
        <v>30491</v>
      </c>
      <c r="AB131" s="41"/>
      <c r="AC131" s="9">
        <v>3180</v>
      </c>
      <c r="AD131" s="39"/>
      <c r="AE131" s="9">
        <v>6410</v>
      </c>
      <c r="AF131" s="39"/>
      <c r="AG131" s="9">
        <v>12864</v>
      </c>
      <c r="AH131" s="9">
        <v>8038</v>
      </c>
      <c r="AI131" s="9">
        <v>118</v>
      </c>
    </row>
    <row r="132" hidden="1" spans="1:35">
      <c r="A132" s="8" t="s">
        <v>182</v>
      </c>
      <c r="B132" s="8">
        <v>2018</v>
      </c>
      <c r="C132" s="9">
        <v>14017</v>
      </c>
      <c r="D132" s="9">
        <v>301</v>
      </c>
      <c r="E132" s="41"/>
      <c r="F132" s="9">
        <v>195</v>
      </c>
      <c r="G132" s="9">
        <v>106</v>
      </c>
      <c r="H132" s="41"/>
      <c r="I132" s="41"/>
      <c r="J132" s="41"/>
      <c r="K132" s="9">
        <v>13717</v>
      </c>
      <c r="L132" s="41"/>
      <c r="M132" s="9">
        <v>1136</v>
      </c>
      <c r="N132" s="41"/>
      <c r="O132" s="9">
        <v>1053</v>
      </c>
      <c r="P132" s="9">
        <v>1570</v>
      </c>
      <c r="Q132" s="9">
        <v>6128</v>
      </c>
      <c r="R132" s="9">
        <v>3830</v>
      </c>
      <c r="S132" s="9">
        <v>18547</v>
      </c>
      <c r="T132" s="9">
        <v>301</v>
      </c>
      <c r="U132" s="41"/>
      <c r="V132" s="9">
        <v>195</v>
      </c>
      <c r="W132" s="9">
        <v>106</v>
      </c>
      <c r="X132" s="41"/>
      <c r="Y132" s="41"/>
      <c r="Z132" s="41"/>
      <c r="AA132" s="9">
        <v>18246</v>
      </c>
      <c r="AB132" s="41"/>
      <c r="AC132" s="9">
        <v>2249</v>
      </c>
      <c r="AD132" s="39"/>
      <c r="AE132" s="9">
        <v>2249</v>
      </c>
      <c r="AF132" s="9">
        <v>2419</v>
      </c>
      <c r="AG132" s="9">
        <v>7317</v>
      </c>
      <c r="AH132" s="9">
        <v>4012</v>
      </c>
      <c r="AI132" s="9">
        <v>127</v>
      </c>
    </row>
    <row r="133" hidden="1" spans="1:35">
      <c r="A133" s="8" t="s">
        <v>187</v>
      </c>
      <c r="B133" s="8">
        <v>2018</v>
      </c>
      <c r="C133" s="9">
        <v>78382</v>
      </c>
      <c r="D133" s="34">
        <v>166</v>
      </c>
      <c r="E133" s="41"/>
      <c r="F133" s="34">
        <v>166</v>
      </c>
      <c r="G133" s="41"/>
      <c r="H133" s="41"/>
      <c r="I133" s="41"/>
      <c r="J133" s="41"/>
      <c r="K133" s="9">
        <v>78216</v>
      </c>
      <c r="L133" s="41"/>
      <c r="M133" s="9">
        <v>6519</v>
      </c>
      <c r="N133" s="9">
        <v>196</v>
      </c>
      <c r="O133" s="41"/>
      <c r="P133" s="9">
        <v>20770</v>
      </c>
      <c r="Q133" s="9">
        <v>25684</v>
      </c>
      <c r="R133" s="9">
        <v>25048</v>
      </c>
      <c r="S133" s="9">
        <v>81047</v>
      </c>
      <c r="T133" s="34">
        <v>166</v>
      </c>
      <c r="U133" s="41"/>
      <c r="V133" s="34">
        <v>166</v>
      </c>
      <c r="W133" s="41"/>
      <c r="X133" s="41"/>
      <c r="Y133" s="41"/>
      <c r="Z133" s="41"/>
      <c r="AA133" s="9">
        <v>80881</v>
      </c>
      <c r="AB133" s="41"/>
      <c r="AC133" s="9">
        <v>6714</v>
      </c>
      <c r="AD133" s="9">
        <v>196</v>
      </c>
      <c r="AE133" s="41"/>
      <c r="AF133" s="9">
        <v>21841</v>
      </c>
      <c r="AG133" s="9">
        <v>26842</v>
      </c>
      <c r="AH133" s="9">
        <v>25287</v>
      </c>
      <c r="AI133" s="9">
        <v>265</v>
      </c>
    </row>
    <row r="134" hidden="1" spans="1:35">
      <c r="A134" s="8" t="s">
        <v>216</v>
      </c>
      <c r="B134" s="8">
        <v>2018</v>
      </c>
      <c r="C134" s="9">
        <v>19720</v>
      </c>
      <c r="D134" s="9">
        <v>10119</v>
      </c>
      <c r="E134" s="41"/>
      <c r="F134" s="9">
        <v>4744</v>
      </c>
      <c r="G134" s="41"/>
      <c r="H134" s="9">
        <v>5375</v>
      </c>
      <c r="I134" s="41"/>
      <c r="J134" s="41"/>
      <c r="K134" s="9">
        <v>9600</v>
      </c>
      <c r="L134" s="41"/>
      <c r="M134" s="41"/>
      <c r="N134" s="9">
        <v>9409</v>
      </c>
      <c r="O134" s="41"/>
      <c r="P134" s="9">
        <v>191</v>
      </c>
      <c r="Q134" s="41"/>
      <c r="R134" s="39"/>
      <c r="S134" s="9">
        <v>21867</v>
      </c>
      <c r="T134" s="9">
        <v>11342</v>
      </c>
      <c r="U134" s="41"/>
      <c r="V134" s="9">
        <v>4744</v>
      </c>
      <c r="W134" s="41"/>
      <c r="X134" s="9">
        <v>6598</v>
      </c>
      <c r="Y134" s="41"/>
      <c r="Z134" s="41"/>
      <c r="AA134" s="9">
        <v>10525</v>
      </c>
      <c r="AB134" s="41"/>
      <c r="AC134" s="41"/>
      <c r="AD134" s="9">
        <v>10326</v>
      </c>
      <c r="AE134" s="41"/>
      <c r="AF134" s="34">
        <v>200</v>
      </c>
      <c r="AG134" s="39"/>
      <c r="AH134" s="40"/>
      <c r="AI134" s="9">
        <v>31</v>
      </c>
    </row>
    <row r="135" hidden="1" spans="1:35">
      <c r="A135" s="8" t="s">
        <v>34</v>
      </c>
      <c r="B135" s="8">
        <v>2019</v>
      </c>
      <c r="C135" s="9">
        <v>1764522</v>
      </c>
      <c r="D135" s="9">
        <v>39167</v>
      </c>
      <c r="E135" s="9">
        <v>3295</v>
      </c>
      <c r="F135" s="9">
        <v>21907</v>
      </c>
      <c r="G135" s="9">
        <v>1334</v>
      </c>
      <c r="H135" s="9">
        <v>11180</v>
      </c>
      <c r="I135" s="9">
        <v>1031</v>
      </c>
      <c r="J135" s="9">
        <v>420</v>
      </c>
      <c r="K135" s="9">
        <v>1725355</v>
      </c>
      <c r="L135" s="9">
        <v>9217</v>
      </c>
      <c r="M135" s="9">
        <v>19107</v>
      </c>
      <c r="N135" s="9">
        <v>162253</v>
      </c>
      <c r="O135" s="9">
        <v>30395</v>
      </c>
      <c r="P135" s="9">
        <v>382006</v>
      </c>
      <c r="Q135" s="9">
        <v>608229</v>
      </c>
      <c r="R135" s="9">
        <v>514148</v>
      </c>
      <c r="S135" s="45">
        <v>1975312</v>
      </c>
      <c r="T135" s="34">
        <v>42364</v>
      </c>
      <c r="U135" s="34">
        <v>3295</v>
      </c>
      <c r="V135" s="34">
        <v>21907</v>
      </c>
      <c r="W135" s="34">
        <v>1334</v>
      </c>
      <c r="X135" s="34">
        <v>13733</v>
      </c>
      <c r="Y135" s="34">
        <v>1639</v>
      </c>
      <c r="Z135" s="9">
        <v>457</v>
      </c>
      <c r="AA135" s="9">
        <v>1932947</v>
      </c>
      <c r="AB135" s="9">
        <v>10872</v>
      </c>
      <c r="AC135" s="9">
        <v>23256</v>
      </c>
      <c r="AD135" s="9">
        <v>195636</v>
      </c>
      <c r="AE135" s="9">
        <v>32314</v>
      </c>
      <c r="AF135" s="9">
        <v>454585</v>
      </c>
      <c r="AG135" s="9">
        <v>684406</v>
      </c>
      <c r="AH135" s="9">
        <v>531880</v>
      </c>
      <c r="AI135" s="8"/>
    </row>
    <row r="136" hidden="1" spans="1:35">
      <c r="A136" s="8" t="s">
        <v>38</v>
      </c>
      <c r="B136" s="8">
        <v>2019</v>
      </c>
      <c r="C136" s="33">
        <v>9393</v>
      </c>
      <c r="D136" s="39"/>
      <c r="E136" s="41"/>
      <c r="F136" s="41"/>
      <c r="G136" s="41"/>
      <c r="H136" s="41"/>
      <c r="I136" s="41"/>
      <c r="J136" s="41"/>
      <c r="K136" s="9">
        <v>9393</v>
      </c>
      <c r="L136" s="41"/>
      <c r="M136" s="41"/>
      <c r="N136" s="9">
        <v>311</v>
      </c>
      <c r="O136" s="39"/>
      <c r="P136" s="9">
        <v>2967</v>
      </c>
      <c r="Q136" s="9">
        <v>4462</v>
      </c>
      <c r="R136" s="9">
        <v>1652</v>
      </c>
      <c r="S136" s="34">
        <v>12011</v>
      </c>
      <c r="T136" s="39"/>
      <c r="U136" s="41"/>
      <c r="V136" s="41"/>
      <c r="W136" s="41"/>
      <c r="X136" s="41"/>
      <c r="Y136" s="41"/>
      <c r="Z136" s="41"/>
      <c r="AA136" s="9">
        <v>12011</v>
      </c>
      <c r="AB136" s="41"/>
      <c r="AC136" s="41"/>
      <c r="AD136" s="9">
        <v>2232</v>
      </c>
      <c r="AE136" s="41"/>
      <c r="AF136" s="9">
        <v>3342</v>
      </c>
      <c r="AG136" s="9">
        <v>4682</v>
      </c>
      <c r="AH136" s="9">
        <v>1754</v>
      </c>
      <c r="AI136" s="8"/>
    </row>
    <row r="137" hidden="1" spans="1:35">
      <c r="A137" s="8" t="s">
        <v>43</v>
      </c>
      <c r="B137" s="8">
        <v>2019</v>
      </c>
      <c r="C137" s="9">
        <v>12570</v>
      </c>
      <c r="D137" s="9">
        <v>392</v>
      </c>
      <c r="E137" s="41"/>
      <c r="F137" s="9">
        <v>392</v>
      </c>
      <c r="G137" s="41"/>
      <c r="H137" s="41"/>
      <c r="I137" s="41"/>
      <c r="J137" s="41"/>
      <c r="K137" s="9">
        <v>12178</v>
      </c>
      <c r="L137" s="9">
        <v>579</v>
      </c>
      <c r="M137" s="41"/>
      <c r="N137" s="9">
        <v>1252</v>
      </c>
      <c r="O137" s="39"/>
      <c r="P137" s="9">
        <v>3267</v>
      </c>
      <c r="Q137" s="9">
        <v>3640</v>
      </c>
      <c r="R137" s="9">
        <v>3441</v>
      </c>
      <c r="S137" s="33">
        <v>12570</v>
      </c>
      <c r="T137" s="33">
        <v>392</v>
      </c>
      <c r="U137" s="41"/>
      <c r="V137" s="33">
        <v>392</v>
      </c>
      <c r="W137" s="41"/>
      <c r="X137" s="41"/>
      <c r="Y137" s="41"/>
      <c r="Z137" s="41"/>
      <c r="AA137" s="9">
        <v>12178</v>
      </c>
      <c r="AB137" s="9">
        <v>579</v>
      </c>
      <c r="AC137" s="41"/>
      <c r="AD137" s="9">
        <v>1252</v>
      </c>
      <c r="AE137" s="41"/>
      <c r="AF137" s="9">
        <v>3267</v>
      </c>
      <c r="AG137" s="9">
        <v>3640</v>
      </c>
      <c r="AH137" s="9">
        <v>3441</v>
      </c>
      <c r="AI137" s="8"/>
    </row>
    <row r="138" hidden="1" spans="1:35">
      <c r="A138" s="8" t="s">
        <v>48</v>
      </c>
      <c r="B138" s="8">
        <v>2019</v>
      </c>
      <c r="C138" s="9">
        <v>98843</v>
      </c>
      <c r="D138" s="9">
        <v>1383</v>
      </c>
      <c r="E138" s="41"/>
      <c r="F138" s="9">
        <v>1183</v>
      </c>
      <c r="G138" s="9">
        <v>200</v>
      </c>
      <c r="H138" s="41"/>
      <c r="I138" s="41"/>
      <c r="J138" s="41"/>
      <c r="K138" s="9">
        <v>97460</v>
      </c>
      <c r="L138" s="9">
        <v>2033</v>
      </c>
      <c r="M138" s="41"/>
      <c r="N138" s="9">
        <v>13171</v>
      </c>
      <c r="O138" s="39"/>
      <c r="P138" s="9">
        <v>20530</v>
      </c>
      <c r="Q138" s="9">
        <v>31090</v>
      </c>
      <c r="R138" s="9">
        <v>30637</v>
      </c>
      <c r="S138" s="9">
        <v>108469</v>
      </c>
      <c r="T138" s="9">
        <v>1383</v>
      </c>
      <c r="U138" s="41"/>
      <c r="V138" s="9">
        <v>1183</v>
      </c>
      <c r="W138" s="9">
        <v>200</v>
      </c>
      <c r="X138" s="41"/>
      <c r="Y138" s="41"/>
      <c r="Z138" s="41"/>
      <c r="AA138" s="9">
        <v>107086</v>
      </c>
      <c r="AB138" s="9">
        <v>2285</v>
      </c>
      <c r="AC138" s="41"/>
      <c r="AD138" s="9">
        <v>13172</v>
      </c>
      <c r="AE138" s="41"/>
      <c r="AF138" s="9">
        <v>24672</v>
      </c>
      <c r="AG138" s="9">
        <v>35007</v>
      </c>
      <c r="AH138" s="9">
        <v>31950</v>
      </c>
      <c r="AI138" s="8"/>
    </row>
    <row r="139" hidden="1" spans="1:35">
      <c r="A139" s="8" t="s">
        <v>53</v>
      </c>
      <c r="B139" s="8">
        <v>2019</v>
      </c>
      <c r="C139" s="9">
        <v>72492</v>
      </c>
      <c r="D139" s="9">
        <v>1370</v>
      </c>
      <c r="E139" s="41"/>
      <c r="F139" s="9">
        <v>1065</v>
      </c>
      <c r="G139" s="9">
        <v>305</v>
      </c>
      <c r="H139" s="41"/>
      <c r="I139" s="41"/>
      <c r="J139" s="41"/>
      <c r="K139" s="9">
        <v>71122</v>
      </c>
      <c r="L139" s="9">
        <v>1018</v>
      </c>
      <c r="M139" s="41"/>
      <c r="N139" s="9">
        <v>8154</v>
      </c>
      <c r="O139" s="39"/>
      <c r="P139" s="9">
        <v>14817</v>
      </c>
      <c r="Q139" s="9">
        <v>21640</v>
      </c>
      <c r="R139" s="9">
        <v>25493</v>
      </c>
      <c r="S139" s="34">
        <v>79269</v>
      </c>
      <c r="T139" s="34">
        <v>1370</v>
      </c>
      <c r="U139" s="41"/>
      <c r="V139" s="34">
        <v>1065</v>
      </c>
      <c r="W139" s="34">
        <v>305</v>
      </c>
      <c r="X139" s="41"/>
      <c r="Y139" s="41"/>
      <c r="Z139" s="41"/>
      <c r="AA139" s="9">
        <v>77900</v>
      </c>
      <c r="AB139" s="9">
        <v>1284</v>
      </c>
      <c r="AC139" s="41"/>
      <c r="AD139" s="9">
        <v>9151</v>
      </c>
      <c r="AE139" s="41"/>
      <c r="AF139" s="9">
        <v>17057</v>
      </c>
      <c r="AG139" s="9">
        <v>23741</v>
      </c>
      <c r="AH139" s="9">
        <v>26667</v>
      </c>
      <c r="AI139" s="8"/>
    </row>
    <row r="140" hidden="1" spans="1:35">
      <c r="A140" s="8" t="s">
        <v>58</v>
      </c>
      <c r="B140" s="8">
        <v>2019</v>
      </c>
      <c r="C140" s="9">
        <v>116073</v>
      </c>
      <c r="D140" s="9">
        <v>1815</v>
      </c>
      <c r="E140" s="41"/>
      <c r="F140" s="9">
        <v>1100</v>
      </c>
      <c r="G140" s="41"/>
      <c r="H140" s="9">
        <v>715</v>
      </c>
      <c r="I140" s="41"/>
      <c r="J140" s="41"/>
      <c r="K140" s="9">
        <v>114257</v>
      </c>
      <c r="L140" s="9">
        <v>468</v>
      </c>
      <c r="M140" s="41"/>
      <c r="N140" s="9">
        <v>12210</v>
      </c>
      <c r="O140" s="39"/>
      <c r="P140" s="9">
        <v>35850</v>
      </c>
      <c r="Q140" s="9">
        <v>42936</v>
      </c>
      <c r="R140" s="9">
        <v>22793</v>
      </c>
      <c r="S140" s="9">
        <v>119677</v>
      </c>
      <c r="T140" s="9">
        <v>1815</v>
      </c>
      <c r="U140" s="41"/>
      <c r="V140" s="9">
        <v>1100</v>
      </c>
      <c r="W140" s="41"/>
      <c r="X140" s="9">
        <v>715</v>
      </c>
      <c r="Y140" s="41"/>
      <c r="Z140" s="41"/>
      <c r="AA140" s="9">
        <v>117862</v>
      </c>
      <c r="AB140" s="9">
        <v>468</v>
      </c>
      <c r="AC140" s="41"/>
      <c r="AD140" s="9">
        <v>13290</v>
      </c>
      <c r="AE140" s="41"/>
      <c r="AF140" s="9">
        <v>37346</v>
      </c>
      <c r="AG140" s="9">
        <v>43956</v>
      </c>
      <c r="AH140" s="9">
        <v>22801</v>
      </c>
      <c r="AI140" s="8"/>
    </row>
    <row r="141" hidden="1" spans="1:35">
      <c r="A141" s="8" t="s">
        <v>63</v>
      </c>
      <c r="B141" s="8">
        <v>2019</v>
      </c>
      <c r="C141" s="9">
        <v>46850</v>
      </c>
      <c r="D141" s="9">
        <v>193</v>
      </c>
      <c r="E141" s="41"/>
      <c r="F141" s="41"/>
      <c r="G141" s="41"/>
      <c r="H141" s="9">
        <v>193</v>
      </c>
      <c r="I141" s="41"/>
      <c r="J141" s="41"/>
      <c r="K141" s="9">
        <v>46658</v>
      </c>
      <c r="L141" s="41"/>
      <c r="M141" s="41"/>
      <c r="N141" s="9">
        <v>6727</v>
      </c>
      <c r="O141" s="39"/>
      <c r="P141" s="9">
        <v>14624</v>
      </c>
      <c r="Q141" s="9">
        <v>25275</v>
      </c>
      <c r="R141" s="9">
        <v>31</v>
      </c>
      <c r="S141" s="34">
        <v>64163</v>
      </c>
      <c r="T141" s="34">
        <v>385</v>
      </c>
      <c r="U141" s="41"/>
      <c r="V141" s="41"/>
      <c r="W141" s="41"/>
      <c r="X141" s="34">
        <v>385</v>
      </c>
      <c r="Y141" s="41"/>
      <c r="Z141" s="41"/>
      <c r="AA141" s="9">
        <v>63778</v>
      </c>
      <c r="AB141" s="41"/>
      <c r="AC141" s="41"/>
      <c r="AD141" s="9">
        <v>9000</v>
      </c>
      <c r="AE141" s="41"/>
      <c r="AF141" s="9">
        <v>19495</v>
      </c>
      <c r="AG141" s="9">
        <v>35249</v>
      </c>
      <c r="AH141" s="9">
        <v>34</v>
      </c>
      <c r="AI141" s="8"/>
    </row>
    <row r="142" hidden="1" spans="1:35">
      <c r="A142" s="8" t="s">
        <v>68</v>
      </c>
      <c r="B142" s="8">
        <v>2019</v>
      </c>
      <c r="C142" s="34">
        <v>32450</v>
      </c>
      <c r="D142" s="39"/>
      <c r="E142" s="41"/>
      <c r="F142" s="41"/>
      <c r="G142" s="41"/>
      <c r="H142" s="41"/>
      <c r="I142" s="41"/>
      <c r="J142" s="41"/>
      <c r="K142" s="9">
        <v>32450</v>
      </c>
      <c r="L142" s="41"/>
      <c r="M142" s="41"/>
      <c r="N142" s="9">
        <v>3167</v>
      </c>
      <c r="O142" s="39"/>
      <c r="P142" s="9">
        <v>10561</v>
      </c>
      <c r="Q142" s="9">
        <v>18679</v>
      </c>
      <c r="R142" s="9">
        <v>44</v>
      </c>
      <c r="S142" s="33">
        <v>39685</v>
      </c>
      <c r="T142" s="39"/>
      <c r="U142" s="41"/>
      <c r="V142" s="41"/>
      <c r="W142" s="41"/>
      <c r="X142" s="41"/>
      <c r="Y142" s="41"/>
      <c r="Z142" s="41"/>
      <c r="AA142" s="9">
        <v>39685</v>
      </c>
      <c r="AB142" s="41"/>
      <c r="AC142" s="41"/>
      <c r="AD142" s="9">
        <v>3829</v>
      </c>
      <c r="AE142" s="41"/>
      <c r="AF142" s="9">
        <v>12926</v>
      </c>
      <c r="AG142" s="9">
        <v>22886</v>
      </c>
      <c r="AH142" s="9">
        <v>44</v>
      </c>
      <c r="AI142" s="8"/>
    </row>
    <row r="143" hidden="1" spans="1:35">
      <c r="A143" s="8" t="s">
        <v>73</v>
      </c>
      <c r="B143" s="8">
        <v>2019</v>
      </c>
      <c r="C143" s="9">
        <v>57367</v>
      </c>
      <c r="D143" s="39"/>
      <c r="E143" s="41"/>
      <c r="F143" s="41"/>
      <c r="G143" s="41"/>
      <c r="H143" s="41"/>
      <c r="I143" s="41"/>
      <c r="J143" s="41"/>
      <c r="K143" s="9">
        <v>57367</v>
      </c>
      <c r="L143" s="41"/>
      <c r="M143" s="41"/>
      <c r="N143" s="9">
        <v>6228</v>
      </c>
      <c r="O143" s="39"/>
      <c r="P143" s="9">
        <v>13523</v>
      </c>
      <c r="Q143" s="9">
        <v>24013</v>
      </c>
      <c r="R143" s="9">
        <v>13602</v>
      </c>
      <c r="S143" s="33">
        <v>61750</v>
      </c>
      <c r="T143" s="39"/>
      <c r="U143" s="41"/>
      <c r="V143" s="41"/>
      <c r="W143" s="41"/>
      <c r="X143" s="41"/>
      <c r="Y143" s="41"/>
      <c r="Z143" s="41"/>
      <c r="AA143" s="9">
        <v>61750</v>
      </c>
      <c r="AB143" s="41"/>
      <c r="AC143" s="41"/>
      <c r="AD143" s="9">
        <v>6229</v>
      </c>
      <c r="AE143" s="41"/>
      <c r="AF143" s="9">
        <v>15846</v>
      </c>
      <c r="AG143" s="9">
        <v>25950</v>
      </c>
      <c r="AH143" s="9">
        <v>13725</v>
      </c>
      <c r="AI143" s="8"/>
    </row>
    <row r="144" spans="1:35">
      <c r="A144" s="8" t="s">
        <v>77</v>
      </c>
      <c r="B144" s="8">
        <v>2019</v>
      </c>
      <c r="C144" s="9">
        <v>7393</v>
      </c>
      <c r="D144" s="9">
        <v>427</v>
      </c>
      <c r="E144" s="41"/>
      <c r="F144" s="34">
        <v>106</v>
      </c>
      <c r="G144" s="41"/>
      <c r="H144" s="34">
        <v>81</v>
      </c>
      <c r="I144" s="41"/>
      <c r="J144" s="9">
        <v>241</v>
      </c>
      <c r="K144" s="9">
        <v>6966</v>
      </c>
      <c r="L144" s="9">
        <v>74</v>
      </c>
      <c r="M144" s="41"/>
      <c r="N144" s="9">
        <v>675</v>
      </c>
      <c r="O144" s="39"/>
      <c r="P144" s="9">
        <v>2123</v>
      </c>
      <c r="Q144" s="9">
        <v>1072</v>
      </c>
      <c r="R144" s="9">
        <v>3021</v>
      </c>
      <c r="S144" s="9">
        <v>10308</v>
      </c>
      <c r="T144" s="9">
        <v>461</v>
      </c>
      <c r="U144" s="41"/>
      <c r="V144" s="34">
        <v>106</v>
      </c>
      <c r="W144" s="41"/>
      <c r="X144" s="34">
        <v>81</v>
      </c>
      <c r="Y144" s="41"/>
      <c r="Z144" s="9">
        <v>274</v>
      </c>
      <c r="AA144" s="9">
        <v>9847</v>
      </c>
      <c r="AB144" s="9">
        <v>147</v>
      </c>
      <c r="AC144" s="41"/>
      <c r="AD144" s="9">
        <v>1152</v>
      </c>
      <c r="AE144" s="41"/>
      <c r="AF144" s="9">
        <v>3868</v>
      </c>
      <c r="AG144" s="9">
        <v>1159</v>
      </c>
      <c r="AH144" s="9">
        <v>3520</v>
      </c>
      <c r="AI144" s="8"/>
    </row>
    <row r="145" hidden="1" spans="1:35">
      <c r="A145" s="8" t="s">
        <v>82</v>
      </c>
      <c r="B145" s="8">
        <v>2019</v>
      </c>
      <c r="C145" s="9">
        <v>79542</v>
      </c>
      <c r="D145" s="9">
        <v>727</v>
      </c>
      <c r="E145" s="41"/>
      <c r="F145" s="9">
        <v>418</v>
      </c>
      <c r="G145" s="41"/>
      <c r="H145" s="9">
        <v>148</v>
      </c>
      <c r="I145" s="41"/>
      <c r="J145" s="9">
        <v>160</v>
      </c>
      <c r="K145" s="9">
        <v>78815</v>
      </c>
      <c r="L145" s="9">
        <v>1045</v>
      </c>
      <c r="M145" s="41"/>
      <c r="N145" s="9">
        <v>9916</v>
      </c>
      <c r="O145" s="39"/>
      <c r="P145" s="9">
        <v>23115</v>
      </c>
      <c r="Q145" s="9">
        <v>28973</v>
      </c>
      <c r="R145" s="9">
        <v>15766</v>
      </c>
      <c r="S145" s="33">
        <v>98644</v>
      </c>
      <c r="T145" s="33">
        <v>727</v>
      </c>
      <c r="U145" s="41"/>
      <c r="V145" s="33">
        <v>418</v>
      </c>
      <c r="W145" s="41"/>
      <c r="X145" s="33">
        <v>148</v>
      </c>
      <c r="Y145" s="41"/>
      <c r="Z145" s="9">
        <v>160</v>
      </c>
      <c r="AA145" s="9">
        <v>97917</v>
      </c>
      <c r="AB145" s="9">
        <v>1045</v>
      </c>
      <c r="AC145" s="41"/>
      <c r="AD145" s="9">
        <v>13130</v>
      </c>
      <c r="AE145" s="41"/>
      <c r="AF145" s="9">
        <v>30771</v>
      </c>
      <c r="AG145" s="9">
        <v>35284</v>
      </c>
      <c r="AH145" s="9">
        <v>17686</v>
      </c>
      <c r="AI145" s="8"/>
    </row>
    <row r="146" hidden="1" spans="1:35">
      <c r="A146" s="8" t="s">
        <v>87</v>
      </c>
      <c r="B146" s="8">
        <v>2019</v>
      </c>
      <c r="C146" s="9">
        <v>46578</v>
      </c>
      <c r="D146" s="9">
        <v>937</v>
      </c>
      <c r="E146" s="41"/>
      <c r="F146" s="9">
        <v>526</v>
      </c>
      <c r="G146" s="41"/>
      <c r="H146" s="9">
        <v>411</v>
      </c>
      <c r="I146" s="41"/>
      <c r="J146" s="41"/>
      <c r="K146" s="9">
        <v>45640</v>
      </c>
      <c r="L146" s="9">
        <v>834</v>
      </c>
      <c r="M146" s="41"/>
      <c r="N146" s="34">
        <v>6168</v>
      </c>
      <c r="O146" s="39"/>
      <c r="P146" s="9">
        <v>13724</v>
      </c>
      <c r="Q146" s="9">
        <v>14806</v>
      </c>
      <c r="R146" s="34">
        <v>10108</v>
      </c>
      <c r="S146" s="9">
        <v>69153</v>
      </c>
      <c r="T146" s="9">
        <v>1002</v>
      </c>
      <c r="U146" s="41"/>
      <c r="V146" s="9">
        <v>526</v>
      </c>
      <c r="W146" s="41"/>
      <c r="X146" s="9">
        <v>472</v>
      </c>
      <c r="Y146" s="41"/>
      <c r="Z146" s="9">
        <v>3</v>
      </c>
      <c r="AA146" s="9">
        <v>68151</v>
      </c>
      <c r="AB146" s="9">
        <v>1186</v>
      </c>
      <c r="AC146" s="41"/>
      <c r="AD146" s="9">
        <v>9652</v>
      </c>
      <c r="AE146" s="41"/>
      <c r="AF146" s="9">
        <v>19467</v>
      </c>
      <c r="AG146" s="9">
        <v>23897</v>
      </c>
      <c r="AH146" s="9">
        <v>13950</v>
      </c>
      <c r="AI146" s="8"/>
    </row>
    <row r="147" hidden="1" spans="1:35">
      <c r="A147" s="8" t="s">
        <v>92</v>
      </c>
      <c r="B147" s="8">
        <v>2019</v>
      </c>
      <c r="C147" s="9">
        <v>68136</v>
      </c>
      <c r="D147" s="9">
        <v>2945</v>
      </c>
      <c r="E147" s="9">
        <v>304</v>
      </c>
      <c r="F147" s="9">
        <v>1460</v>
      </c>
      <c r="G147" s="41"/>
      <c r="H147" s="9">
        <v>1180</v>
      </c>
      <c r="I147" s="41"/>
      <c r="J147" s="41"/>
      <c r="K147" s="9">
        <v>65192</v>
      </c>
      <c r="L147" s="9">
        <v>1231</v>
      </c>
      <c r="M147" s="41"/>
      <c r="N147" s="9">
        <v>5261</v>
      </c>
      <c r="O147" s="39"/>
      <c r="P147" s="9">
        <v>13598</v>
      </c>
      <c r="Q147" s="9">
        <v>18953</v>
      </c>
      <c r="R147" s="9">
        <v>26149</v>
      </c>
      <c r="S147" s="34">
        <v>77308</v>
      </c>
      <c r="T147" s="34">
        <v>3348</v>
      </c>
      <c r="U147" s="34">
        <v>304</v>
      </c>
      <c r="V147" s="34">
        <v>1460</v>
      </c>
      <c r="W147" s="41"/>
      <c r="X147" s="34">
        <v>1583</v>
      </c>
      <c r="Y147" s="41"/>
      <c r="Z147" s="41"/>
      <c r="AA147" s="33">
        <v>73961</v>
      </c>
      <c r="AB147" s="33">
        <v>1231</v>
      </c>
      <c r="AC147" s="41"/>
      <c r="AD147" s="33">
        <v>6689</v>
      </c>
      <c r="AE147" s="41"/>
      <c r="AF147" s="33">
        <v>17463</v>
      </c>
      <c r="AG147" s="33">
        <v>21555</v>
      </c>
      <c r="AH147" s="33">
        <v>27023</v>
      </c>
      <c r="AI147" s="8"/>
    </row>
    <row r="148" hidden="1" spans="1:35">
      <c r="A148" s="8" t="s">
        <v>97</v>
      </c>
      <c r="B148" s="8">
        <v>2019</v>
      </c>
      <c r="C148" s="33">
        <v>45780</v>
      </c>
      <c r="D148" s="39"/>
      <c r="E148" s="41"/>
      <c r="F148" s="41"/>
      <c r="G148" s="41"/>
      <c r="H148" s="41"/>
      <c r="I148" s="41"/>
      <c r="J148" s="41"/>
      <c r="K148" s="9">
        <v>45780</v>
      </c>
      <c r="L148" s="9">
        <v>342</v>
      </c>
      <c r="M148" s="41"/>
      <c r="N148" s="9">
        <v>4480</v>
      </c>
      <c r="O148" s="39"/>
      <c r="P148" s="9">
        <v>10177</v>
      </c>
      <c r="Q148" s="9">
        <v>16582</v>
      </c>
      <c r="R148" s="9">
        <v>14200</v>
      </c>
      <c r="S148" s="33">
        <v>52198</v>
      </c>
      <c r="T148" s="39"/>
      <c r="U148" s="41"/>
      <c r="V148" s="41"/>
      <c r="W148" s="41"/>
      <c r="X148" s="41"/>
      <c r="Y148" s="41"/>
      <c r="Z148" s="41"/>
      <c r="AA148" s="33">
        <v>52198</v>
      </c>
      <c r="AB148" s="33">
        <v>342</v>
      </c>
      <c r="AC148" s="41"/>
      <c r="AD148" s="33">
        <v>5427</v>
      </c>
      <c r="AE148" s="41"/>
      <c r="AF148" s="33">
        <v>13474</v>
      </c>
      <c r="AG148" s="33">
        <v>18522</v>
      </c>
      <c r="AH148" s="33">
        <v>14433</v>
      </c>
      <c r="AI148" s="8"/>
    </row>
    <row r="149" hidden="1" spans="1:35">
      <c r="A149" s="8" t="s">
        <v>102</v>
      </c>
      <c r="B149" s="8">
        <v>2019</v>
      </c>
      <c r="C149" s="9">
        <v>51140</v>
      </c>
      <c r="D149" s="9">
        <v>450</v>
      </c>
      <c r="E149" s="41"/>
      <c r="F149" s="9">
        <v>450</v>
      </c>
      <c r="G149" s="41"/>
      <c r="H149" s="41"/>
      <c r="I149" s="41"/>
      <c r="J149" s="41"/>
      <c r="K149" s="9">
        <v>50691</v>
      </c>
      <c r="L149" s="41"/>
      <c r="M149" s="41"/>
      <c r="N149" s="9">
        <v>4197</v>
      </c>
      <c r="O149" s="39"/>
      <c r="P149" s="9">
        <v>11857</v>
      </c>
      <c r="Q149" s="9">
        <v>16496</v>
      </c>
      <c r="R149" s="9">
        <v>18140</v>
      </c>
      <c r="S149" s="33">
        <v>54354</v>
      </c>
      <c r="T149" s="33">
        <v>450</v>
      </c>
      <c r="U149" s="41"/>
      <c r="V149" s="33">
        <v>450</v>
      </c>
      <c r="W149" s="41"/>
      <c r="X149" s="41"/>
      <c r="Y149" s="41"/>
      <c r="Z149" s="41"/>
      <c r="AA149" s="9">
        <v>53904</v>
      </c>
      <c r="AB149" s="41"/>
      <c r="AC149" s="41"/>
      <c r="AD149" s="9">
        <v>4879</v>
      </c>
      <c r="AE149" s="41"/>
      <c r="AF149" s="9">
        <v>13291</v>
      </c>
      <c r="AG149" s="9">
        <v>17558</v>
      </c>
      <c r="AH149" s="9">
        <v>18176</v>
      </c>
      <c r="AI149" s="8"/>
    </row>
    <row r="150" hidden="1" spans="1:35">
      <c r="A150" s="8" t="s">
        <v>107</v>
      </c>
      <c r="B150" s="8">
        <v>2019</v>
      </c>
      <c r="C150" s="34">
        <v>92993</v>
      </c>
      <c r="D150" s="34">
        <v>1544</v>
      </c>
      <c r="E150" s="41"/>
      <c r="F150" s="34">
        <v>1129</v>
      </c>
      <c r="G150" s="34">
        <v>415</v>
      </c>
      <c r="H150" s="41"/>
      <c r="I150" s="41"/>
      <c r="J150" s="41"/>
      <c r="K150" s="9">
        <v>91449</v>
      </c>
      <c r="L150" s="9">
        <v>711</v>
      </c>
      <c r="M150" s="41"/>
      <c r="N150" s="9">
        <v>7521</v>
      </c>
      <c r="O150" s="39"/>
      <c r="P150" s="9">
        <v>22183</v>
      </c>
      <c r="Q150" s="9">
        <v>28751</v>
      </c>
      <c r="R150" s="9">
        <v>32284</v>
      </c>
      <c r="S150" s="33">
        <v>111322</v>
      </c>
      <c r="T150" s="33">
        <v>1544</v>
      </c>
      <c r="U150" s="41"/>
      <c r="V150" s="33">
        <v>1129</v>
      </c>
      <c r="W150" s="33">
        <v>415</v>
      </c>
      <c r="X150" s="41"/>
      <c r="Y150" s="41"/>
      <c r="Z150" s="41"/>
      <c r="AA150" s="9">
        <v>109778</v>
      </c>
      <c r="AB150" s="9">
        <v>1423</v>
      </c>
      <c r="AC150" s="41"/>
      <c r="AD150" s="9">
        <v>10006</v>
      </c>
      <c r="AE150" s="41"/>
      <c r="AF150" s="9">
        <v>28853</v>
      </c>
      <c r="AG150" s="9">
        <v>34188</v>
      </c>
      <c r="AH150" s="9">
        <v>35309</v>
      </c>
      <c r="AI150" s="8"/>
    </row>
    <row r="151" hidden="1" spans="1:35">
      <c r="A151" s="8" t="s">
        <v>112</v>
      </c>
      <c r="B151" s="8">
        <v>2019</v>
      </c>
      <c r="C151" s="33">
        <v>79079</v>
      </c>
      <c r="D151" s="33">
        <v>1305</v>
      </c>
      <c r="E151" s="33">
        <v>537</v>
      </c>
      <c r="F151" s="33">
        <v>767</v>
      </c>
      <c r="G151" s="41"/>
      <c r="H151" s="41"/>
      <c r="I151" s="41"/>
      <c r="J151" s="41"/>
      <c r="K151" s="9">
        <v>77774</v>
      </c>
      <c r="L151" s="9">
        <v>343</v>
      </c>
      <c r="M151" s="41"/>
      <c r="N151" s="9">
        <v>6156</v>
      </c>
      <c r="O151" s="9">
        <v>95</v>
      </c>
      <c r="P151" s="9">
        <v>20282</v>
      </c>
      <c r="Q151" s="9">
        <v>25444</v>
      </c>
      <c r="R151" s="9">
        <v>25455</v>
      </c>
      <c r="S151" s="33">
        <v>83163</v>
      </c>
      <c r="T151" s="33">
        <v>1305</v>
      </c>
      <c r="U151" s="33">
        <v>537</v>
      </c>
      <c r="V151" s="33">
        <v>767</v>
      </c>
      <c r="W151" s="41"/>
      <c r="X151" s="41"/>
      <c r="Y151" s="41"/>
      <c r="Z151" s="41"/>
      <c r="AA151" s="9">
        <v>81859</v>
      </c>
      <c r="AB151" s="9">
        <v>343</v>
      </c>
      <c r="AC151" s="41"/>
      <c r="AD151" s="9">
        <v>8103</v>
      </c>
      <c r="AE151" s="9">
        <v>140</v>
      </c>
      <c r="AF151" s="9">
        <v>21266</v>
      </c>
      <c r="AG151" s="9">
        <v>26427</v>
      </c>
      <c r="AH151" s="9">
        <v>25579</v>
      </c>
      <c r="AI151" s="8"/>
    </row>
    <row r="152" hidden="1" spans="1:35">
      <c r="A152" s="8" t="s">
        <v>117</v>
      </c>
      <c r="B152" s="8">
        <v>2019</v>
      </c>
      <c r="C152" s="33">
        <v>69557</v>
      </c>
      <c r="D152" s="33">
        <v>2309</v>
      </c>
      <c r="E152" s="41"/>
      <c r="F152" s="33">
        <v>1185</v>
      </c>
      <c r="G152" s="41"/>
      <c r="H152" s="33">
        <v>1125</v>
      </c>
      <c r="I152" s="41"/>
      <c r="J152" s="41"/>
      <c r="K152" s="9">
        <v>67248</v>
      </c>
      <c r="L152" s="9">
        <v>180</v>
      </c>
      <c r="M152" s="41"/>
      <c r="N152" s="9">
        <v>9141</v>
      </c>
      <c r="O152" s="39"/>
      <c r="P152" s="9">
        <v>14315</v>
      </c>
      <c r="Q152" s="9">
        <v>21667</v>
      </c>
      <c r="R152" s="9">
        <v>21945</v>
      </c>
      <c r="S152" s="33">
        <v>73760</v>
      </c>
      <c r="T152" s="33">
        <v>2983</v>
      </c>
      <c r="U152" s="41"/>
      <c r="V152" s="33">
        <v>1185</v>
      </c>
      <c r="W152" s="41"/>
      <c r="X152" s="33">
        <v>1798</v>
      </c>
      <c r="Y152" s="41"/>
      <c r="Z152" s="41"/>
      <c r="AA152" s="9">
        <v>70778</v>
      </c>
      <c r="AB152" s="9">
        <v>180</v>
      </c>
      <c r="AC152" s="41"/>
      <c r="AD152" s="9">
        <v>9974</v>
      </c>
      <c r="AE152" s="41"/>
      <c r="AF152" s="9">
        <v>15570</v>
      </c>
      <c r="AG152" s="9">
        <v>22917</v>
      </c>
      <c r="AH152" s="9">
        <v>22136</v>
      </c>
      <c r="AI152" s="8"/>
    </row>
    <row r="153" hidden="1" spans="1:35">
      <c r="A153" s="8" t="s">
        <v>122</v>
      </c>
      <c r="B153" s="8">
        <v>2019</v>
      </c>
      <c r="C153" s="33">
        <v>65983</v>
      </c>
      <c r="D153" s="33">
        <v>2597</v>
      </c>
      <c r="E153" s="41"/>
      <c r="F153" s="33">
        <v>1740</v>
      </c>
      <c r="G153" s="41"/>
      <c r="H153" s="33">
        <v>857</v>
      </c>
      <c r="I153" s="41"/>
      <c r="J153" s="41"/>
      <c r="K153" s="9">
        <v>63386</v>
      </c>
      <c r="L153" s="41"/>
      <c r="M153" s="41"/>
      <c r="N153" s="9">
        <v>4573</v>
      </c>
      <c r="O153" s="39"/>
      <c r="P153" s="9">
        <v>14463</v>
      </c>
      <c r="Q153" s="9">
        <v>23030</v>
      </c>
      <c r="R153" s="9">
        <v>21320</v>
      </c>
      <c r="S153" s="33">
        <v>71706</v>
      </c>
      <c r="T153" s="33">
        <v>2597</v>
      </c>
      <c r="U153" s="41"/>
      <c r="V153" s="33">
        <v>1740</v>
      </c>
      <c r="W153" s="41"/>
      <c r="X153" s="33">
        <v>857</v>
      </c>
      <c r="Y153" s="41"/>
      <c r="Z153" s="41"/>
      <c r="AA153" s="9">
        <v>69109</v>
      </c>
      <c r="AB153" s="41"/>
      <c r="AC153" s="41"/>
      <c r="AD153" s="9">
        <v>4811</v>
      </c>
      <c r="AE153" s="41"/>
      <c r="AF153" s="9">
        <v>15862</v>
      </c>
      <c r="AG153" s="9">
        <v>24708</v>
      </c>
      <c r="AH153" s="9">
        <v>23729</v>
      </c>
      <c r="AI153" s="8"/>
    </row>
    <row r="154" hidden="1" spans="1:35">
      <c r="A154" s="8" t="s">
        <v>127</v>
      </c>
      <c r="B154" s="8">
        <v>2019</v>
      </c>
      <c r="C154" s="33">
        <v>56914</v>
      </c>
      <c r="D154" s="33">
        <v>19</v>
      </c>
      <c r="E154" s="41"/>
      <c r="F154" s="41"/>
      <c r="G154" s="41"/>
      <c r="H154" s="41"/>
      <c r="I154" s="41"/>
      <c r="J154" s="9">
        <v>19</v>
      </c>
      <c r="K154" s="9">
        <v>56895</v>
      </c>
      <c r="L154" s="41"/>
      <c r="M154" s="41"/>
      <c r="N154" s="9">
        <v>6901</v>
      </c>
      <c r="O154" s="39"/>
      <c r="P154" s="9">
        <v>17005</v>
      </c>
      <c r="Q154" s="9">
        <v>26223</v>
      </c>
      <c r="R154" s="9">
        <v>6767</v>
      </c>
      <c r="S154" s="33">
        <v>82129</v>
      </c>
      <c r="T154" s="33">
        <v>19</v>
      </c>
      <c r="U154" s="41"/>
      <c r="V154" s="41"/>
      <c r="W154" s="41"/>
      <c r="X154" s="41"/>
      <c r="Y154" s="41"/>
      <c r="Z154" s="9">
        <v>19</v>
      </c>
      <c r="AA154" s="9">
        <v>82110</v>
      </c>
      <c r="AB154" s="41"/>
      <c r="AC154" s="41"/>
      <c r="AD154" s="9">
        <v>11120</v>
      </c>
      <c r="AE154" s="41"/>
      <c r="AF154" s="9">
        <v>26706</v>
      </c>
      <c r="AG154" s="9">
        <v>37238</v>
      </c>
      <c r="AH154" s="9">
        <v>7047</v>
      </c>
      <c r="AI154" s="8"/>
    </row>
    <row r="155" hidden="1" spans="1:35">
      <c r="A155" s="8" t="s">
        <v>132</v>
      </c>
      <c r="B155" s="8">
        <v>2019</v>
      </c>
      <c r="C155" s="33">
        <v>74155</v>
      </c>
      <c r="D155" s="39"/>
      <c r="E155" s="41"/>
      <c r="F155" s="41"/>
      <c r="G155" s="41"/>
      <c r="H155" s="41"/>
      <c r="I155" s="41"/>
      <c r="J155" s="41"/>
      <c r="K155" s="33">
        <v>74155</v>
      </c>
      <c r="L155" s="41"/>
      <c r="M155" s="41"/>
      <c r="N155" s="33">
        <v>2373</v>
      </c>
      <c r="O155" s="39"/>
      <c r="P155" s="33">
        <v>15220</v>
      </c>
      <c r="Q155" s="33">
        <v>22303</v>
      </c>
      <c r="R155" s="33">
        <v>34259</v>
      </c>
      <c r="S155" s="33">
        <v>78287</v>
      </c>
      <c r="T155" s="39"/>
      <c r="U155" s="41"/>
      <c r="V155" s="41"/>
      <c r="W155" s="41"/>
      <c r="X155" s="41"/>
      <c r="Y155" s="41"/>
      <c r="Z155" s="41"/>
      <c r="AA155" s="9">
        <v>78287</v>
      </c>
      <c r="AB155" s="41"/>
      <c r="AC155" s="41"/>
      <c r="AD155" s="9">
        <v>2500</v>
      </c>
      <c r="AE155" s="41"/>
      <c r="AF155" s="9">
        <v>18782</v>
      </c>
      <c r="AG155" s="9">
        <v>23580</v>
      </c>
      <c r="AH155" s="9">
        <v>33425</v>
      </c>
      <c r="AI155" s="8"/>
    </row>
    <row r="156" hidden="1" spans="1:35">
      <c r="A156" s="8" t="s">
        <v>137</v>
      </c>
      <c r="B156" s="8">
        <v>2019</v>
      </c>
      <c r="C156" s="33">
        <v>10694</v>
      </c>
      <c r="D156" s="39"/>
      <c r="E156" s="41"/>
      <c r="F156" s="41"/>
      <c r="G156" s="41"/>
      <c r="H156" s="41"/>
      <c r="I156" s="41"/>
      <c r="J156" s="41"/>
      <c r="K156" s="9">
        <v>10694</v>
      </c>
      <c r="L156" s="41"/>
      <c r="M156" s="41"/>
      <c r="N156" s="41"/>
      <c r="O156" s="39"/>
      <c r="P156" s="9">
        <v>4048</v>
      </c>
      <c r="Q156" s="9">
        <v>3998</v>
      </c>
      <c r="R156" s="9">
        <v>2648</v>
      </c>
      <c r="S156" s="33">
        <v>10694</v>
      </c>
      <c r="T156" s="39"/>
      <c r="U156" s="41"/>
      <c r="V156" s="41"/>
      <c r="W156" s="41"/>
      <c r="X156" s="41"/>
      <c r="Y156" s="41"/>
      <c r="Z156" s="41"/>
      <c r="AA156" s="9">
        <v>10694</v>
      </c>
      <c r="AB156" s="41"/>
      <c r="AC156" s="41"/>
      <c r="AD156" s="41"/>
      <c r="AE156" s="41"/>
      <c r="AF156" s="9">
        <v>4048</v>
      </c>
      <c r="AG156" s="9">
        <v>3998</v>
      </c>
      <c r="AH156" s="9">
        <v>2648</v>
      </c>
      <c r="AI156" s="8"/>
    </row>
    <row r="157" hidden="1" spans="1:35">
      <c r="A157" s="8" t="s">
        <v>142</v>
      </c>
      <c r="B157" s="8">
        <v>2019</v>
      </c>
      <c r="C157" s="33">
        <v>33077</v>
      </c>
      <c r="D157" s="33">
        <v>676</v>
      </c>
      <c r="E157" s="41"/>
      <c r="F157" s="33">
        <v>676</v>
      </c>
      <c r="G157" s="41"/>
      <c r="H157" s="41"/>
      <c r="I157" s="41"/>
      <c r="J157" s="41"/>
      <c r="K157" s="9">
        <v>32401</v>
      </c>
      <c r="L157" s="41"/>
      <c r="M157" s="41"/>
      <c r="N157" s="9">
        <v>2868</v>
      </c>
      <c r="O157" s="39"/>
      <c r="P157" s="9">
        <v>7396</v>
      </c>
      <c r="Q157" s="9">
        <v>10399</v>
      </c>
      <c r="R157" s="9">
        <v>11737</v>
      </c>
      <c r="S157" s="9">
        <v>37746</v>
      </c>
      <c r="T157" s="9">
        <v>676</v>
      </c>
      <c r="U157" s="41"/>
      <c r="V157" s="9">
        <v>676</v>
      </c>
      <c r="W157" s="41"/>
      <c r="X157" s="41"/>
      <c r="Y157" s="41"/>
      <c r="Z157" s="41"/>
      <c r="AA157" s="9">
        <v>37070</v>
      </c>
      <c r="AB157" s="41"/>
      <c r="AC157" s="41"/>
      <c r="AD157" s="9">
        <v>3666</v>
      </c>
      <c r="AE157" s="41"/>
      <c r="AF157" s="9">
        <v>9166</v>
      </c>
      <c r="AG157" s="9">
        <v>11965</v>
      </c>
      <c r="AH157" s="9">
        <v>12274</v>
      </c>
      <c r="AI157" s="8"/>
    </row>
    <row r="158" hidden="1" spans="1:35">
      <c r="A158" s="8" t="s">
        <v>147</v>
      </c>
      <c r="B158" s="8">
        <v>2019</v>
      </c>
      <c r="C158" s="34">
        <v>89002</v>
      </c>
      <c r="D158" s="34">
        <v>1094</v>
      </c>
      <c r="E158" s="41"/>
      <c r="F158" s="34">
        <v>854</v>
      </c>
      <c r="G158" s="41"/>
      <c r="H158" s="34">
        <v>240</v>
      </c>
      <c r="I158" s="41"/>
      <c r="J158" s="41"/>
      <c r="K158" s="9">
        <v>87908</v>
      </c>
      <c r="L158" s="41"/>
      <c r="M158" s="41"/>
      <c r="N158" s="9">
        <v>11527</v>
      </c>
      <c r="O158" s="39"/>
      <c r="P158" s="9">
        <v>17999</v>
      </c>
      <c r="Q158" s="9">
        <v>28187</v>
      </c>
      <c r="R158" s="9">
        <v>30195</v>
      </c>
      <c r="S158" s="9">
        <v>99723</v>
      </c>
      <c r="T158" s="9">
        <v>1094</v>
      </c>
      <c r="U158" s="41"/>
      <c r="V158" s="9">
        <v>854</v>
      </c>
      <c r="W158" s="41"/>
      <c r="X158" s="9">
        <v>240</v>
      </c>
      <c r="Y158" s="41"/>
      <c r="Z158" s="41"/>
      <c r="AA158" s="9">
        <v>98628</v>
      </c>
      <c r="AB158" s="41"/>
      <c r="AC158" s="41"/>
      <c r="AD158" s="9">
        <v>16077</v>
      </c>
      <c r="AE158" s="41"/>
      <c r="AF158" s="9">
        <v>21984</v>
      </c>
      <c r="AG158" s="9">
        <v>30132</v>
      </c>
      <c r="AH158" s="9">
        <v>30435</v>
      </c>
      <c r="AI158" s="8"/>
    </row>
    <row r="159" hidden="1" spans="1:35">
      <c r="A159" s="8" t="s">
        <v>152</v>
      </c>
      <c r="B159" s="8">
        <v>2019</v>
      </c>
      <c r="C159" s="33">
        <v>56449</v>
      </c>
      <c r="D159" s="39"/>
      <c r="E159" s="41"/>
      <c r="F159" s="41"/>
      <c r="G159" s="41"/>
      <c r="H159" s="41"/>
      <c r="I159" s="41"/>
      <c r="J159" s="41"/>
      <c r="K159" s="9">
        <v>56449</v>
      </c>
      <c r="L159" s="41"/>
      <c r="M159" s="41"/>
      <c r="N159" s="9">
        <v>4033</v>
      </c>
      <c r="O159" s="39"/>
      <c r="P159" s="9">
        <v>13572</v>
      </c>
      <c r="Q159" s="9">
        <v>18319</v>
      </c>
      <c r="R159" s="9">
        <v>20526</v>
      </c>
      <c r="S159" s="33">
        <v>57959</v>
      </c>
      <c r="T159" s="39"/>
      <c r="U159" s="41"/>
      <c r="V159" s="41"/>
      <c r="W159" s="41"/>
      <c r="X159" s="41"/>
      <c r="Y159" s="41"/>
      <c r="Z159" s="41"/>
      <c r="AA159" s="9">
        <v>57959</v>
      </c>
      <c r="AB159" s="41"/>
      <c r="AC159" s="41"/>
      <c r="AD159" s="9">
        <v>4033</v>
      </c>
      <c r="AE159" s="41"/>
      <c r="AF159" s="9">
        <v>13572</v>
      </c>
      <c r="AG159" s="9">
        <v>19170</v>
      </c>
      <c r="AH159" s="9">
        <v>21184</v>
      </c>
      <c r="AI159" s="8"/>
    </row>
    <row r="160" hidden="1" spans="1:35">
      <c r="A160" s="8" t="s">
        <v>157</v>
      </c>
      <c r="B160" s="8">
        <v>2019</v>
      </c>
      <c r="C160" s="33">
        <v>91072</v>
      </c>
      <c r="D160" s="33">
        <v>562</v>
      </c>
      <c r="E160" s="41"/>
      <c r="F160" s="41"/>
      <c r="G160" s="41"/>
      <c r="H160" s="33">
        <v>562</v>
      </c>
      <c r="I160" s="41"/>
      <c r="J160" s="41"/>
      <c r="K160" s="9">
        <v>90510</v>
      </c>
      <c r="L160" s="41"/>
      <c r="M160" s="41"/>
      <c r="N160" s="9">
        <v>12849</v>
      </c>
      <c r="O160" s="39"/>
      <c r="P160" s="9">
        <v>17216</v>
      </c>
      <c r="Q160" s="9">
        <v>26711</v>
      </c>
      <c r="R160" s="9">
        <v>33733</v>
      </c>
      <c r="S160" s="9">
        <v>91813</v>
      </c>
      <c r="T160" s="9">
        <v>562</v>
      </c>
      <c r="U160" s="41"/>
      <c r="V160" s="41"/>
      <c r="W160" s="41"/>
      <c r="X160" s="9">
        <v>562</v>
      </c>
      <c r="Y160" s="41"/>
      <c r="Z160" s="41"/>
      <c r="AA160" s="9">
        <v>91251</v>
      </c>
      <c r="AB160" s="41"/>
      <c r="AC160" s="41"/>
      <c r="AD160" s="9">
        <v>12951</v>
      </c>
      <c r="AE160" s="41"/>
      <c r="AF160" s="9">
        <v>17294</v>
      </c>
      <c r="AG160" s="9">
        <v>27125</v>
      </c>
      <c r="AH160" s="9">
        <v>33882</v>
      </c>
      <c r="AI160" s="8"/>
    </row>
    <row r="161" hidden="1" spans="1:35">
      <c r="A161" s="8" t="s">
        <v>162</v>
      </c>
      <c r="B161" s="8">
        <v>2019</v>
      </c>
      <c r="C161" s="9">
        <v>24886</v>
      </c>
      <c r="D161" s="9">
        <v>423</v>
      </c>
      <c r="E161" s="41"/>
      <c r="F161" s="41"/>
      <c r="G161" s="41"/>
      <c r="H161" s="41"/>
      <c r="I161" s="9">
        <v>423</v>
      </c>
      <c r="J161" s="41"/>
      <c r="K161" s="9">
        <v>24463</v>
      </c>
      <c r="L161" s="41"/>
      <c r="M161" s="41"/>
      <c r="N161" s="9">
        <v>2434</v>
      </c>
      <c r="O161" s="39"/>
      <c r="P161" s="9">
        <v>2700</v>
      </c>
      <c r="Q161" s="9">
        <v>10612</v>
      </c>
      <c r="R161" s="9">
        <v>8717</v>
      </c>
      <c r="S161" s="9">
        <v>25171</v>
      </c>
      <c r="T161" s="9">
        <v>423</v>
      </c>
      <c r="U161" s="41"/>
      <c r="V161" s="41"/>
      <c r="W161" s="41"/>
      <c r="X161" s="41"/>
      <c r="Y161" s="9">
        <v>423</v>
      </c>
      <c r="Z161" s="41"/>
      <c r="AA161" s="9">
        <v>24748</v>
      </c>
      <c r="AB161" s="41"/>
      <c r="AC161" s="41"/>
      <c r="AD161" s="9">
        <v>2434</v>
      </c>
      <c r="AE161" s="41"/>
      <c r="AF161" s="9">
        <v>2986</v>
      </c>
      <c r="AG161" s="9">
        <v>10612</v>
      </c>
      <c r="AH161" s="9">
        <v>8717</v>
      </c>
      <c r="AI161" s="8"/>
    </row>
    <row r="162" hidden="1" spans="1:35">
      <c r="A162" s="8" t="s">
        <v>167</v>
      </c>
      <c r="B162" s="8">
        <v>2019</v>
      </c>
      <c r="C162" s="9">
        <v>58702</v>
      </c>
      <c r="D162" s="9">
        <v>2158</v>
      </c>
      <c r="E162" s="9">
        <v>405</v>
      </c>
      <c r="F162" s="9">
        <v>1151</v>
      </c>
      <c r="G162" s="9">
        <v>308</v>
      </c>
      <c r="H162" s="9">
        <v>294</v>
      </c>
      <c r="I162" s="41"/>
      <c r="J162" s="41"/>
      <c r="K162" s="9">
        <v>56545</v>
      </c>
      <c r="L162" s="9">
        <v>359</v>
      </c>
      <c r="M162" s="9">
        <v>3004</v>
      </c>
      <c r="N162" s="9">
        <v>271</v>
      </c>
      <c r="O162" s="9">
        <v>10193</v>
      </c>
      <c r="P162" s="9">
        <v>327</v>
      </c>
      <c r="Q162" s="9">
        <v>24223</v>
      </c>
      <c r="R162" s="9">
        <v>18169</v>
      </c>
      <c r="S162" s="9">
        <v>62763</v>
      </c>
      <c r="T162" s="9">
        <v>2158</v>
      </c>
      <c r="U162" s="9">
        <v>405</v>
      </c>
      <c r="V162" s="9">
        <v>1151</v>
      </c>
      <c r="W162" s="9">
        <v>308</v>
      </c>
      <c r="X162" s="9">
        <v>294</v>
      </c>
      <c r="Y162" s="41"/>
      <c r="Z162" s="41"/>
      <c r="AA162" s="9">
        <v>60605</v>
      </c>
      <c r="AB162" s="9">
        <v>359</v>
      </c>
      <c r="AC162" s="9">
        <v>3913</v>
      </c>
      <c r="AD162" s="9">
        <v>271</v>
      </c>
      <c r="AE162" s="9">
        <v>11373</v>
      </c>
      <c r="AF162" s="9">
        <v>327</v>
      </c>
      <c r="AG162" s="9">
        <v>26098</v>
      </c>
      <c r="AH162" s="9">
        <v>18265</v>
      </c>
      <c r="AI162" s="8"/>
    </row>
    <row r="163" hidden="1" spans="1:35">
      <c r="A163" s="8" t="s">
        <v>172</v>
      </c>
      <c r="B163" s="8">
        <v>2019</v>
      </c>
      <c r="C163" s="33">
        <v>66048</v>
      </c>
      <c r="D163" s="33">
        <v>3863</v>
      </c>
      <c r="E163" s="33">
        <v>1264</v>
      </c>
      <c r="F163" s="33">
        <v>2599</v>
      </c>
      <c r="G163" s="41"/>
      <c r="H163" s="41"/>
      <c r="I163" s="41"/>
      <c r="J163" s="41"/>
      <c r="K163" s="9">
        <v>62184</v>
      </c>
      <c r="L163" s="41"/>
      <c r="M163" s="9">
        <v>4619</v>
      </c>
      <c r="N163" s="41"/>
      <c r="O163" s="9">
        <v>11206</v>
      </c>
      <c r="P163" s="9">
        <v>781</v>
      </c>
      <c r="Q163" s="9">
        <v>23521</v>
      </c>
      <c r="R163" s="9">
        <v>22056</v>
      </c>
      <c r="S163" s="9">
        <v>68877</v>
      </c>
      <c r="T163" s="9">
        <v>3863</v>
      </c>
      <c r="U163" s="9">
        <v>1264</v>
      </c>
      <c r="V163" s="9">
        <v>2599</v>
      </c>
      <c r="W163" s="41"/>
      <c r="X163" s="41"/>
      <c r="Y163" s="41"/>
      <c r="Z163" s="41"/>
      <c r="AA163" s="9">
        <v>65014</v>
      </c>
      <c r="AB163" s="41"/>
      <c r="AC163" s="9">
        <v>6528</v>
      </c>
      <c r="AD163" s="41"/>
      <c r="AE163" s="9">
        <v>11613</v>
      </c>
      <c r="AF163" s="9">
        <v>826</v>
      </c>
      <c r="AG163" s="9">
        <v>23950</v>
      </c>
      <c r="AH163" s="9">
        <v>22097</v>
      </c>
      <c r="AI163" s="8"/>
    </row>
    <row r="164" hidden="1" spans="1:35">
      <c r="A164" s="8" t="s">
        <v>177</v>
      </c>
      <c r="B164" s="8">
        <v>2019</v>
      </c>
      <c r="C164" s="9">
        <v>32818</v>
      </c>
      <c r="D164" s="34">
        <v>608</v>
      </c>
      <c r="E164" s="41"/>
      <c r="F164" s="41"/>
      <c r="G164" s="41"/>
      <c r="H164" s="41"/>
      <c r="I164" s="34">
        <v>608</v>
      </c>
      <c r="J164" s="41"/>
      <c r="K164" s="9">
        <v>32210</v>
      </c>
      <c r="L164" s="41"/>
      <c r="M164" s="9">
        <v>3003</v>
      </c>
      <c r="N164" s="41"/>
      <c r="O164" s="9">
        <v>7014</v>
      </c>
      <c r="P164" s="41"/>
      <c r="Q164" s="9">
        <v>13462</v>
      </c>
      <c r="R164" s="9">
        <v>8731</v>
      </c>
      <c r="S164" s="9">
        <v>34553</v>
      </c>
      <c r="T164" s="34">
        <v>1216</v>
      </c>
      <c r="U164" s="41"/>
      <c r="V164" s="41"/>
      <c r="W164" s="41"/>
      <c r="X164" s="41"/>
      <c r="Y164" s="34">
        <v>1216</v>
      </c>
      <c r="Z164" s="41"/>
      <c r="AA164" s="9">
        <v>33337</v>
      </c>
      <c r="AB164" s="41"/>
      <c r="AC164" s="9">
        <v>3180</v>
      </c>
      <c r="AD164" s="41"/>
      <c r="AE164" s="9">
        <v>7142</v>
      </c>
      <c r="AF164" s="41"/>
      <c r="AG164" s="9">
        <v>14087</v>
      </c>
      <c r="AH164" s="9">
        <v>8928</v>
      </c>
      <c r="AI164" s="8"/>
    </row>
    <row r="165" hidden="1" spans="1:35">
      <c r="A165" s="8" t="s">
        <v>182</v>
      </c>
      <c r="B165" s="8">
        <v>2019</v>
      </c>
      <c r="C165" s="9">
        <v>16308</v>
      </c>
      <c r="D165" s="9">
        <v>486</v>
      </c>
      <c r="E165" s="9">
        <v>186</v>
      </c>
      <c r="F165" s="9">
        <v>195</v>
      </c>
      <c r="G165" s="9">
        <v>106</v>
      </c>
      <c r="H165" s="41"/>
      <c r="I165" s="41"/>
      <c r="J165" s="41"/>
      <c r="K165" s="9">
        <v>15822</v>
      </c>
      <c r="L165" s="41"/>
      <c r="M165" s="9">
        <v>1288</v>
      </c>
      <c r="N165" s="41"/>
      <c r="O165" s="9">
        <v>1888</v>
      </c>
      <c r="P165" s="9">
        <v>2205</v>
      </c>
      <c r="Q165" s="9">
        <v>6358</v>
      </c>
      <c r="R165" s="9">
        <v>4083</v>
      </c>
      <c r="S165" s="9">
        <v>19041</v>
      </c>
      <c r="T165" s="9">
        <v>486</v>
      </c>
      <c r="U165" s="34">
        <v>186</v>
      </c>
      <c r="V165" s="9">
        <v>195</v>
      </c>
      <c r="W165" s="34">
        <v>106</v>
      </c>
      <c r="X165" s="41"/>
      <c r="Y165" s="41"/>
      <c r="Z165" s="41"/>
      <c r="AA165" s="9">
        <v>18555</v>
      </c>
      <c r="AB165" s="41"/>
      <c r="AC165" s="9">
        <v>2247</v>
      </c>
      <c r="AD165" s="41"/>
      <c r="AE165" s="9">
        <v>2045</v>
      </c>
      <c r="AF165" s="9">
        <v>2411</v>
      </c>
      <c r="AG165" s="9">
        <v>7574</v>
      </c>
      <c r="AH165" s="9">
        <v>4277</v>
      </c>
      <c r="AI165" s="8"/>
    </row>
    <row r="166" hidden="1" spans="1:35">
      <c r="A166" s="8" t="s">
        <v>187</v>
      </c>
      <c r="B166" s="8">
        <v>2019</v>
      </c>
      <c r="C166" s="9">
        <v>82456</v>
      </c>
      <c r="D166" s="9">
        <v>764</v>
      </c>
      <c r="E166" s="9">
        <v>599</v>
      </c>
      <c r="F166" s="9">
        <v>166</v>
      </c>
      <c r="G166" s="41"/>
      <c r="H166" s="41"/>
      <c r="I166" s="41"/>
      <c r="J166" s="41"/>
      <c r="K166" s="9">
        <v>81692</v>
      </c>
      <c r="L166" s="41"/>
      <c r="M166" s="9">
        <v>7193</v>
      </c>
      <c r="N166" s="9">
        <v>282</v>
      </c>
      <c r="O166" s="39"/>
      <c r="P166" s="9">
        <v>21370</v>
      </c>
      <c r="Q166" s="9">
        <v>26402</v>
      </c>
      <c r="R166" s="9">
        <v>26447</v>
      </c>
      <c r="S166" s="9">
        <v>85176</v>
      </c>
      <c r="T166" s="9">
        <v>764</v>
      </c>
      <c r="U166" s="9">
        <v>599</v>
      </c>
      <c r="V166" s="9">
        <v>166</v>
      </c>
      <c r="W166" s="41"/>
      <c r="X166" s="41"/>
      <c r="Y166" s="41"/>
      <c r="Z166" s="41"/>
      <c r="AA166" s="9">
        <v>84411</v>
      </c>
      <c r="AB166" s="41"/>
      <c r="AC166" s="9">
        <v>7388</v>
      </c>
      <c r="AD166" s="9">
        <v>282</v>
      </c>
      <c r="AE166" s="41"/>
      <c r="AF166" s="9">
        <v>22448</v>
      </c>
      <c r="AG166" s="9">
        <v>27548</v>
      </c>
      <c r="AH166" s="9">
        <v>26746</v>
      </c>
      <c r="AI166" s="8"/>
    </row>
    <row r="167" hidden="1" spans="1:35">
      <c r="A167" s="8" t="s">
        <v>216</v>
      </c>
      <c r="B167" s="8">
        <v>2019</v>
      </c>
      <c r="C167" s="9">
        <v>19720</v>
      </c>
      <c r="D167" s="9">
        <v>10119</v>
      </c>
      <c r="E167" s="41"/>
      <c r="F167" s="9">
        <v>4744</v>
      </c>
      <c r="G167" s="41"/>
      <c r="H167" s="9">
        <v>5375</v>
      </c>
      <c r="I167" s="41"/>
      <c r="J167" s="41"/>
      <c r="K167" s="9">
        <v>9600</v>
      </c>
      <c r="L167" s="41"/>
      <c r="M167" s="41"/>
      <c r="N167" s="9">
        <v>9409</v>
      </c>
      <c r="O167" s="39"/>
      <c r="P167" s="9">
        <v>191</v>
      </c>
      <c r="Q167" s="41"/>
      <c r="R167" s="39"/>
      <c r="S167" s="33">
        <v>21867</v>
      </c>
      <c r="T167" s="33">
        <v>11342</v>
      </c>
      <c r="U167" s="41"/>
      <c r="V167" s="33">
        <v>4744</v>
      </c>
      <c r="W167" s="41"/>
      <c r="X167" s="33">
        <v>6598</v>
      </c>
      <c r="Y167" s="41"/>
      <c r="Z167" s="41"/>
      <c r="AA167" s="9">
        <v>10525</v>
      </c>
      <c r="AB167" s="41"/>
      <c r="AC167" s="41"/>
      <c r="AD167" s="9">
        <v>10326</v>
      </c>
      <c r="AE167" s="41"/>
      <c r="AF167" s="34">
        <v>200</v>
      </c>
      <c r="AG167" s="39"/>
      <c r="AH167" s="39"/>
      <c r="AI167" s="8"/>
    </row>
    <row r="168" hidden="1" spans="1:35">
      <c r="A168" s="8" t="s">
        <v>34</v>
      </c>
      <c r="B168" s="8">
        <v>2020</v>
      </c>
      <c r="C168" s="9">
        <v>1881903</v>
      </c>
      <c r="D168" s="9">
        <v>42284</v>
      </c>
      <c r="E168" s="9">
        <v>3295</v>
      </c>
      <c r="F168" s="9">
        <v>23632</v>
      </c>
      <c r="G168" s="9">
        <v>1334</v>
      </c>
      <c r="H168" s="9">
        <v>12124</v>
      </c>
      <c r="I168" s="9">
        <v>1639</v>
      </c>
      <c r="J168" s="30">
        <v>260</v>
      </c>
      <c r="K168" s="42">
        <v>1839619</v>
      </c>
      <c r="L168" s="9">
        <v>10348</v>
      </c>
      <c r="M168" s="9">
        <v>23000</v>
      </c>
      <c r="N168" s="9">
        <v>170674</v>
      </c>
      <c r="O168" s="9">
        <v>32526</v>
      </c>
      <c r="P168" s="9">
        <v>413786</v>
      </c>
      <c r="Q168" s="9">
        <v>651038</v>
      </c>
      <c r="R168" s="9">
        <v>538248</v>
      </c>
      <c r="S168" s="34">
        <v>2156170</v>
      </c>
      <c r="T168" s="34">
        <v>46324</v>
      </c>
      <c r="U168" s="34">
        <v>3295</v>
      </c>
      <c r="V168" s="34">
        <v>24980</v>
      </c>
      <c r="W168" s="34">
        <v>1334</v>
      </c>
      <c r="X168" s="34">
        <v>14783</v>
      </c>
      <c r="Y168" s="34">
        <v>1639</v>
      </c>
      <c r="Z168" s="9">
        <v>293</v>
      </c>
      <c r="AA168" s="9">
        <v>2109846</v>
      </c>
      <c r="AB168" s="9">
        <v>13361</v>
      </c>
      <c r="AC168" s="9">
        <v>25046</v>
      </c>
      <c r="AD168" s="9">
        <v>203058</v>
      </c>
      <c r="AE168" s="9">
        <v>36597</v>
      </c>
      <c r="AF168" s="9">
        <v>488543</v>
      </c>
      <c r="AG168" s="9">
        <v>752563</v>
      </c>
      <c r="AH168" s="9">
        <v>590678</v>
      </c>
      <c r="AI168" s="8"/>
    </row>
    <row r="169" hidden="1" spans="1:35">
      <c r="A169" s="8" t="s">
        <v>38</v>
      </c>
      <c r="B169" s="8">
        <v>2020</v>
      </c>
      <c r="C169" s="9">
        <v>9261</v>
      </c>
      <c r="D169" s="41"/>
      <c r="E169" s="41"/>
      <c r="F169" s="41"/>
      <c r="G169" s="41"/>
      <c r="H169" s="41"/>
      <c r="I169" s="41"/>
      <c r="J169" s="41"/>
      <c r="K169" s="9">
        <v>9261</v>
      </c>
      <c r="L169" s="41"/>
      <c r="M169" s="41"/>
      <c r="N169" s="9">
        <v>312</v>
      </c>
      <c r="O169" s="41"/>
      <c r="P169" s="9">
        <v>2978</v>
      </c>
      <c r="Q169" s="9">
        <v>4323</v>
      </c>
      <c r="R169" s="9">
        <v>1648</v>
      </c>
      <c r="S169" s="34">
        <v>11656</v>
      </c>
      <c r="T169" s="41"/>
      <c r="U169" s="41"/>
      <c r="V169" s="41"/>
      <c r="W169" s="41"/>
      <c r="X169" s="41"/>
      <c r="Y169" s="41"/>
      <c r="Z169" s="41"/>
      <c r="AA169" s="9">
        <v>11656</v>
      </c>
      <c r="AB169" s="41"/>
      <c r="AC169" s="41"/>
      <c r="AD169" s="9">
        <v>1812</v>
      </c>
      <c r="AE169" s="41"/>
      <c r="AF169" s="9">
        <v>3367</v>
      </c>
      <c r="AG169" s="9">
        <v>4610</v>
      </c>
      <c r="AH169" s="9">
        <v>1867</v>
      </c>
      <c r="AI169" s="8"/>
    </row>
    <row r="170" hidden="1" spans="1:35">
      <c r="A170" s="8" t="s">
        <v>43</v>
      </c>
      <c r="B170" s="8">
        <v>2020</v>
      </c>
      <c r="C170" s="9">
        <v>14628</v>
      </c>
      <c r="D170" s="9">
        <v>392</v>
      </c>
      <c r="E170" s="41"/>
      <c r="F170" s="9">
        <v>392</v>
      </c>
      <c r="G170" s="41"/>
      <c r="H170" s="41"/>
      <c r="I170" s="41"/>
      <c r="J170" s="41"/>
      <c r="K170" s="9">
        <v>14236</v>
      </c>
      <c r="L170" s="9">
        <v>579</v>
      </c>
      <c r="M170" s="41"/>
      <c r="N170" s="9">
        <v>1093</v>
      </c>
      <c r="O170" s="41"/>
      <c r="P170" s="9">
        <v>3627</v>
      </c>
      <c r="Q170" s="9">
        <v>4193</v>
      </c>
      <c r="R170" s="9">
        <v>4744</v>
      </c>
      <c r="S170" s="33">
        <v>14628</v>
      </c>
      <c r="T170" s="33">
        <v>392</v>
      </c>
      <c r="U170" s="41"/>
      <c r="V170" s="33">
        <v>392</v>
      </c>
      <c r="W170" s="41"/>
      <c r="X170" s="41"/>
      <c r="Y170" s="41"/>
      <c r="Z170" s="8"/>
      <c r="AA170" s="8">
        <v>14236</v>
      </c>
      <c r="AB170" s="9">
        <v>579</v>
      </c>
      <c r="AC170" s="41"/>
      <c r="AD170" s="9">
        <v>1093</v>
      </c>
      <c r="AE170" s="41"/>
      <c r="AF170" s="9">
        <v>3627</v>
      </c>
      <c r="AG170" s="9">
        <v>4193</v>
      </c>
      <c r="AH170" s="9">
        <v>4744</v>
      </c>
      <c r="AI170" s="8"/>
    </row>
    <row r="171" hidden="1" spans="1:35">
      <c r="A171" s="8" t="s">
        <v>48</v>
      </c>
      <c r="B171" s="8">
        <v>2020</v>
      </c>
      <c r="C171" s="9">
        <v>105627</v>
      </c>
      <c r="D171" s="9">
        <v>1598</v>
      </c>
      <c r="E171" s="41"/>
      <c r="F171" s="9">
        <v>1183</v>
      </c>
      <c r="G171" s="9">
        <v>200</v>
      </c>
      <c r="H171" s="9">
        <v>215</v>
      </c>
      <c r="I171" s="41"/>
      <c r="J171" s="41"/>
      <c r="K171" s="9">
        <v>104029</v>
      </c>
      <c r="L171" s="9">
        <v>2322</v>
      </c>
      <c r="M171" s="41"/>
      <c r="N171" s="9">
        <v>13482</v>
      </c>
      <c r="O171" s="41"/>
      <c r="P171" s="9">
        <v>23321</v>
      </c>
      <c r="Q171" s="9">
        <v>33610</v>
      </c>
      <c r="R171" s="9">
        <v>31293</v>
      </c>
      <c r="S171" s="9">
        <v>117437</v>
      </c>
      <c r="T171" s="9">
        <v>2041</v>
      </c>
      <c r="U171" s="41"/>
      <c r="V171" s="9">
        <v>1183</v>
      </c>
      <c r="W171" s="9">
        <v>200</v>
      </c>
      <c r="X171" s="9">
        <v>658</v>
      </c>
      <c r="Y171" s="41"/>
      <c r="Z171" s="41"/>
      <c r="AA171" s="9">
        <v>115396</v>
      </c>
      <c r="AB171" s="9">
        <v>2573</v>
      </c>
      <c r="AC171" s="41"/>
      <c r="AD171" s="9">
        <v>13790</v>
      </c>
      <c r="AE171" s="41"/>
      <c r="AF171" s="9">
        <v>27487</v>
      </c>
      <c r="AG171" s="9">
        <v>38125</v>
      </c>
      <c r="AH171" s="9">
        <v>33421</v>
      </c>
      <c r="AI171" s="8"/>
    </row>
    <row r="172" hidden="1" spans="1:35">
      <c r="A172" s="8" t="s">
        <v>53</v>
      </c>
      <c r="B172" s="8">
        <v>2020</v>
      </c>
      <c r="C172" s="9">
        <v>78353</v>
      </c>
      <c r="D172" s="9">
        <v>1370</v>
      </c>
      <c r="E172" s="41"/>
      <c r="F172" s="9">
        <v>1065</v>
      </c>
      <c r="G172" s="9">
        <v>305</v>
      </c>
      <c r="H172" s="41"/>
      <c r="I172" s="41"/>
      <c r="J172" s="41"/>
      <c r="K172" s="9">
        <v>76983</v>
      </c>
      <c r="L172" s="9">
        <v>1651</v>
      </c>
      <c r="M172" s="41"/>
      <c r="N172" s="9">
        <v>8801</v>
      </c>
      <c r="O172" s="41"/>
      <c r="P172" s="9">
        <v>16532</v>
      </c>
      <c r="Q172" s="9">
        <v>22899</v>
      </c>
      <c r="R172" s="9">
        <v>27099</v>
      </c>
      <c r="S172" s="9">
        <v>86612</v>
      </c>
      <c r="T172" s="9">
        <v>1370</v>
      </c>
      <c r="U172" s="41"/>
      <c r="V172" s="9">
        <v>1065</v>
      </c>
      <c r="W172" s="9">
        <v>305</v>
      </c>
      <c r="X172" s="41"/>
      <c r="Y172" s="41"/>
      <c r="Z172" s="41"/>
      <c r="AA172" s="9">
        <v>85242</v>
      </c>
      <c r="AB172" s="9">
        <v>2002</v>
      </c>
      <c r="AC172" s="41"/>
      <c r="AD172" s="9">
        <v>10375</v>
      </c>
      <c r="AE172" s="41"/>
      <c r="AF172" s="9">
        <v>18977</v>
      </c>
      <c r="AG172" s="9">
        <v>25264</v>
      </c>
      <c r="AH172" s="9">
        <v>28623</v>
      </c>
      <c r="AI172" s="8"/>
    </row>
    <row r="173" hidden="1" spans="1:35">
      <c r="A173" s="8" t="s">
        <v>58</v>
      </c>
      <c r="B173" s="8">
        <v>2020</v>
      </c>
      <c r="C173" s="9">
        <v>120786</v>
      </c>
      <c r="D173" s="9">
        <v>1328</v>
      </c>
      <c r="E173" s="41"/>
      <c r="F173" s="9">
        <v>613</v>
      </c>
      <c r="G173" s="41"/>
      <c r="H173" s="9">
        <v>715</v>
      </c>
      <c r="I173" s="41"/>
      <c r="J173" s="41"/>
      <c r="K173" s="9">
        <v>119458</v>
      </c>
      <c r="L173" s="9">
        <v>468</v>
      </c>
      <c r="M173" s="41"/>
      <c r="N173" s="9">
        <v>13411</v>
      </c>
      <c r="O173" s="41"/>
      <c r="P173" s="9">
        <v>36791</v>
      </c>
      <c r="Q173" s="9">
        <v>45332</v>
      </c>
      <c r="R173" s="9">
        <v>23456</v>
      </c>
      <c r="S173" s="33">
        <v>128164</v>
      </c>
      <c r="T173" s="33">
        <v>1695</v>
      </c>
      <c r="U173" s="41"/>
      <c r="V173" s="33">
        <v>980</v>
      </c>
      <c r="W173" s="41"/>
      <c r="X173" s="33">
        <v>715</v>
      </c>
      <c r="Y173" s="41"/>
      <c r="Z173" s="41"/>
      <c r="AA173" s="9">
        <v>126468</v>
      </c>
      <c r="AB173" s="9">
        <v>503</v>
      </c>
      <c r="AC173" s="41"/>
      <c r="AD173" s="9">
        <v>14241</v>
      </c>
      <c r="AE173" s="41"/>
      <c r="AF173" s="9">
        <v>39698</v>
      </c>
      <c r="AG173" s="9">
        <v>48314</v>
      </c>
      <c r="AH173" s="9">
        <v>23712</v>
      </c>
      <c r="AI173" s="8"/>
    </row>
    <row r="174" hidden="1" spans="1:35">
      <c r="A174" s="8" t="s">
        <v>63</v>
      </c>
      <c r="B174" s="8">
        <v>2020</v>
      </c>
      <c r="C174" s="9">
        <v>48280</v>
      </c>
      <c r="D174" s="9">
        <v>193</v>
      </c>
      <c r="E174" s="41"/>
      <c r="F174" s="41"/>
      <c r="G174" s="41"/>
      <c r="H174" s="9">
        <v>193</v>
      </c>
      <c r="I174" s="41"/>
      <c r="J174" s="41"/>
      <c r="K174" s="9">
        <v>48087</v>
      </c>
      <c r="L174" s="41"/>
      <c r="M174" s="41"/>
      <c r="N174" s="9">
        <v>7038</v>
      </c>
      <c r="O174" s="41"/>
      <c r="P174" s="9">
        <v>15239</v>
      </c>
      <c r="Q174" s="9">
        <v>25776</v>
      </c>
      <c r="R174" s="9">
        <v>35</v>
      </c>
      <c r="S174" s="33">
        <v>66842</v>
      </c>
      <c r="T174" s="33">
        <v>385</v>
      </c>
      <c r="U174" s="41"/>
      <c r="V174" s="41"/>
      <c r="W174" s="41"/>
      <c r="X174" s="33">
        <v>385</v>
      </c>
      <c r="Y174" s="41"/>
      <c r="Z174" s="41"/>
      <c r="AA174" s="9">
        <v>66457</v>
      </c>
      <c r="AB174" s="41"/>
      <c r="AC174" s="41"/>
      <c r="AD174" s="9">
        <v>9291</v>
      </c>
      <c r="AE174" s="41"/>
      <c r="AF174" s="9">
        <v>20081</v>
      </c>
      <c r="AG174" s="9">
        <v>37046</v>
      </c>
      <c r="AH174" s="9">
        <v>38</v>
      </c>
      <c r="AI174" s="8"/>
    </row>
    <row r="175" hidden="1" spans="1:35">
      <c r="A175" s="8" t="s">
        <v>68</v>
      </c>
      <c r="B175" s="8">
        <v>2020</v>
      </c>
      <c r="C175" s="9">
        <v>35166</v>
      </c>
      <c r="D175" s="41"/>
      <c r="E175" s="41"/>
      <c r="F175" s="41"/>
      <c r="G175" s="41"/>
      <c r="H175" s="41"/>
      <c r="I175" s="41"/>
      <c r="J175" s="41"/>
      <c r="K175" s="9">
        <v>35166</v>
      </c>
      <c r="L175" s="41"/>
      <c r="M175" s="41"/>
      <c r="N175" s="9">
        <v>3920</v>
      </c>
      <c r="O175" s="41"/>
      <c r="P175" s="9">
        <v>11192</v>
      </c>
      <c r="Q175" s="9">
        <v>20010</v>
      </c>
      <c r="R175" s="9">
        <v>44</v>
      </c>
      <c r="S175" s="34">
        <v>41451</v>
      </c>
      <c r="T175" s="41"/>
      <c r="U175" s="41"/>
      <c r="V175" s="41"/>
      <c r="W175" s="41"/>
      <c r="X175" s="41"/>
      <c r="Y175" s="41"/>
      <c r="Z175" s="41"/>
      <c r="AA175" s="9">
        <v>41451</v>
      </c>
      <c r="AB175" s="41"/>
      <c r="AC175" s="41"/>
      <c r="AD175" s="9">
        <v>4550</v>
      </c>
      <c r="AE175" s="41"/>
      <c r="AF175" s="9">
        <v>13142</v>
      </c>
      <c r="AG175" s="9">
        <v>23715</v>
      </c>
      <c r="AH175" s="9">
        <v>44</v>
      </c>
      <c r="AI175" s="8"/>
    </row>
    <row r="176" hidden="1" spans="1:35">
      <c r="A176" s="8" t="s">
        <v>73</v>
      </c>
      <c r="B176" s="8">
        <v>2020</v>
      </c>
      <c r="C176" s="9">
        <v>58647</v>
      </c>
      <c r="D176" s="41"/>
      <c r="E176" s="41"/>
      <c r="F176" s="41"/>
      <c r="G176" s="41"/>
      <c r="H176" s="41"/>
      <c r="I176" s="41"/>
      <c r="J176" s="41"/>
      <c r="K176" s="9">
        <v>58647</v>
      </c>
      <c r="L176" s="41"/>
      <c r="M176" s="41"/>
      <c r="N176" s="9">
        <v>6229</v>
      </c>
      <c r="O176" s="41"/>
      <c r="P176" s="9">
        <v>13872</v>
      </c>
      <c r="Q176" s="9">
        <v>25032</v>
      </c>
      <c r="R176" s="9">
        <v>13515</v>
      </c>
      <c r="S176" s="34">
        <v>63560</v>
      </c>
      <c r="T176" s="41"/>
      <c r="U176" s="41"/>
      <c r="V176" s="41"/>
      <c r="W176" s="41"/>
      <c r="X176" s="41"/>
      <c r="Y176" s="41"/>
      <c r="Z176" s="46" t="s">
        <v>218</v>
      </c>
      <c r="AA176" s="9">
        <v>63560</v>
      </c>
      <c r="AB176" s="41"/>
      <c r="AC176" s="41"/>
      <c r="AD176" s="9">
        <v>6229</v>
      </c>
      <c r="AE176" s="41"/>
      <c r="AF176" s="9">
        <v>16126</v>
      </c>
      <c r="AG176" s="9">
        <v>27287</v>
      </c>
      <c r="AH176" s="9">
        <v>13918</v>
      </c>
      <c r="AI176" s="8"/>
    </row>
    <row r="177" spans="1:35">
      <c r="A177" s="8" t="s">
        <v>77</v>
      </c>
      <c r="B177" s="8">
        <v>2020</v>
      </c>
      <c r="C177" s="9">
        <v>7140</v>
      </c>
      <c r="D177" s="9">
        <v>427</v>
      </c>
      <c r="E177" s="41"/>
      <c r="F177" s="9">
        <v>106</v>
      </c>
      <c r="G177" s="41"/>
      <c r="H177" s="9">
        <v>81</v>
      </c>
      <c r="I177" s="41"/>
      <c r="J177" s="43">
        <v>241</v>
      </c>
      <c r="K177" s="9">
        <v>6713</v>
      </c>
      <c r="L177" s="9">
        <v>74</v>
      </c>
      <c r="M177" s="41"/>
      <c r="N177" s="9">
        <v>675</v>
      </c>
      <c r="O177" s="41"/>
      <c r="P177" s="9">
        <v>2136</v>
      </c>
      <c r="Q177" s="9">
        <v>918</v>
      </c>
      <c r="R177" s="9">
        <v>2910</v>
      </c>
      <c r="S177" s="9">
        <v>10322</v>
      </c>
      <c r="T177" s="9">
        <v>461</v>
      </c>
      <c r="U177" s="41"/>
      <c r="V177" s="9">
        <v>106</v>
      </c>
      <c r="W177" s="41"/>
      <c r="X177" s="9">
        <v>81</v>
      </c>
      <c r="Y177" s="41"/>
      <c r="Z177" s="9">
        <v>274</v>
      </c>
      <c r="AA177" s="9">
        <v>9861</v>
      </c>
      <c r="AB177" s="9">
        <v>147</v>
      </c>
      <c r="AC177" s="41"/>
      <c r="AD177" s="9">
        <v>1152</v>
      </c>
      <c r="AE177" s="41"/>
      <c r="AF177" s="9">
        <v>3894</v>
      </c>
      <c r="AG177" s="9">
        <v>1202</v>
      </c>
      <c r="AH177" s="9">
        <v>3466</v>
      </c>
      <c r="AI177" s="8"/>
    </row>
    <row r="178" hidden="1" spans="1:35">
      <c r="A178" s="8" t="s">
        <v>82</v>
      </c>
      <c r="B178" s="8">
        <v>2020</v>
      </c>
      <c r="C178" s="9">
        <v>79516</v>
      </c>
      <c r="D178" s="9">
        <v>566</v>
      </c>
      <c r="E178" s="41"/>
      <c r="F178" s="9">
        <v>418</v>
      </c>
      <c r="G178" s="41"/>
      <c r="H178" s="9">
        <v>148</v>
      </c>
      <c r="I178" s="41"/>
      <c r="J178" s="41"/>
      <c r="K178" s="9">
        <v>78950</v>
      </c>
      <c r="L178" s="9">
        <v>1045</v>
      </c>
      <c r="M178" s="41"/>
      <c r="N178" s="9">
        <v>11256</v>
      </c>
      <c r="O178" s="41"/>
      <c r="P178" s="9">
        <v>26132</v>
      </c>
      <c r="Q178" s="9">
        <v>27920</v>
      </c>
      <c r="R178" s="9">
        <v>12597</v>
      </c>
      <c r="S178" s="33">
        <v>107906</v>
      </c>
      <c r="T178" s="33">
        <v>566</v>
      </c>
      <c r="U178" s="41"/>
      <c r="V178" s="33">
        <v>418</v>
      </c>
      <c r="W178" s="41"/>
      <c r="X178" s="33">
        <v>148</v>
      </c>
      <c r="Y178" s="41"/>
      <c r="Z178" s="41"/>
      <c r="AA178" s="9">
        <v>107340</v>
      </c>
      <c r="AB178" s="9">
        <v>1045</v>
      </c>
      <c r="AC178" s="41"/>
      <c r="AD178" s="9">
        <v>13159</v>
      </c>
      <c r="AE178" s="41"/>
      <c r="AF178" s="9">
        <v>32444</v>
      </c>
      <c r="AG178" s="9">
        <v>39074</v>
      </c>
      <c r="AH178" s="9">
        <v>21618</v>
      </c>
      <c r="AI178" s="8"/>
    </row>
    <row r="179" hidden="1" spans="1:35">
      <c r="A179" s="8" t="s">
        <v>87</v>
      </c>
      <c r="B179" s="8">
        <v>2020</v>
      </c>
      <c r="C179" s="9">
        <v>48366</v>
      </c>
      <c r="D179" s="9">
        <v>937</v>
      </c>
      <c r="E179" s="41"/>
      <c r="F179" s="9">
        <v>526</v>
      </c>
      <c r="G179" s="41"/>
      <c r="H179" s="9">
        <v>411</v>
      </c>
      <c r="I179" s="41"/>
      <c r="J179" s="41"/>
      <c r="K179" s="9">
        <v>47428</v>
      </c>
      <c r="L179" s="9">
        <v>834</v>
      </c>
      <c r="M179" s="41"/>
      <c r="N179" s="9">
        <v>6114</v>
      </c>
      <c r="O179" s="41"/>
      <c r="P179" s="9">
        <v>13749</v>
      </c>
      <c r="Q179" s="9">
        <v>16085</v>
      </c>
      <c r="R179" s="9">
        <v>10646</v>
      </c>
      <c r="S179" s="33">
        <v>73225</v>
      </c>
      <c r="T179" s="33">
        <v>999</v>
      </c>
      <c r="U179" s="41"/>
      <c r="V179" s="33">
        <v>526</v>
      </c>
      <c r="W179" s="41"/>
      <c r="X179" s="33">
        <v>472</v>
      </c>
      <c r="Y179" s="41"/>
      <c r="Z179" s="41"/>
      <c r="AA179" s="9">
        <v>72226</v>
      </c>
      <c r="AB179" s="34">
        <v>1186</v>
      </c>
      <c r="AC179" s="41"/>
      <c r="AD179" s="9">
        <v>9195</v>
      </c>
      <c r="AE179" s="41"/>
      <c r="AF179" s="34">
        <v>20012</v>
      </c>
      <c r="AG179" s="34">
        <v>26060</v>
      </c>
      <c r="AH179" s="9">
        <v>15773</v>
      </c>
      <c r="AI179" s="8"/>
    </row>
    <row r="180" hidden="1" spans="1:35">
      <c r="A180" s="8" t="s">
        <v>92</v>
      </c>
      <c r="B180" s="8">
        <v>2020</v>
      </c>
      <c r="C180" s="9">
        <v>70608</v>
      </c>
      <c r="D180" s="9">
        <v>2945</v>
      </c>
      <c r="E180" s="9">
        <v>304</v>
      </c>
      <c r="F180" s="9">
        <v>1458</v>
      </c>
      <c r="G180" s="41"/>
      <c r="H180" s="9">
        <v>1183</v>
      </c>
      <c r="I180" s="41"/>
      <c r="J180" s="41"/>
      <c r="K180" s="9">
        <v>67663</v>
      </c>
      <c r="L180" s="9">
        <v>618</v>
      </c>
      <c r="M180" s="41"/>
      <c r="N180" s="9">
        <v>4389</v>
      </c>
      <c r="O180" s="41"/>
      <c r="P180" s="9">
        <v>14724</v>
      </c>
      <c r="Q180" s="9">
        <v>19022</v>
      </c>
      <c r="R180" s="9">
        <v>28910</v>
      </c>
      <c r="S180" s="33">
        <v>83036</v>
      </c>
      <c r="T180" s="33">
        <v>3348</v>
      </c>
      <c r="U180" s="33">
        <v>304</v>
      </c>
      <c r="V180" s="33">
        <v>1458</v>
      </c>
      <c r="W180" s="41"/>
      <c r="X180" s="33">
        <v>1586</v>
      </c>
      <c r="Y180" s="41"/>
      <c r="Z180" s="41"/>
      <c r="AA180" s="9">
        <v>79688</v>
      </c>
      <c r="AB180" s="9">
        <v>1232</v>
      </c>
      <c r="AC180" s="41"/>
      <c r="AD180" s="9">
        <v>6881</v>
      </c>
      <c r="AE180" s="41"/>
      <c r="AF180" s="9">
        <v>18891</v>
      </c>
      <c r="AG180" s="9">
        <v>22244</v>
      </c>
      <c r="AH180" s="9">
        <v>30440</v>
      </c>
      <c r="AI180" s="8"/>
    </row>
    <row r="181" hidden="1" spans="1:35">
      <c r="A181" s="8" t="s">
        <v>97</v>
      </c>
      <c r="B181" s="8">
        <v>2020</v>
      </c>
      <c r="C181" s="34">
        <v>48563</v>
      </c>
      <c r="D181" s="41"/>
      <c r="E181" s="41"/>
      <c r="F181" s="41"/>
      <c r="G181" s="41"/>
      <c r="H181" s="41"/>
      <c r="I181" s="41"/>
      <c r="J181" s="41"/>
      <c r="K181" s="9">
        <v>48563</v>
      </c>
      <c r="L181" s="9">
        <v>342</v>
      </c>
      <c r="M181" s="41"/>
      <c r="N181" s="9">
        <v>5522</v>
      </c>
      <c r="O181" s="41"/>
      <c r="P181" s="9">
        <v>10744</v>
      </c>
      <c r="Q181" s="9">
        <v>17487</v>
      </c>
      <c r="R181" s="9">
        <v>14468</v>
      </c>
      <c r="S181" s="33">
        <v>54913</v>
      </c>
      <c r="T181" s="41"/>
      <c r="U181" s="41"/>
      <c r="V181" s="41"/>
      <c r="W181" s="41"/>
      <c r="X181" s="41"/>
      <c r="Y181" s="41"/>
      <c r="Z181" s="41"/>
      <c r="AA181" s="9">
        <v>54913</v>
      </c>
      <c r="AB181" s="9">
        <v>342</v>
      </c>
      <c r="AC181" s="41"/>
      <c r="AD181" s="9">
        <v>5671</v>
      </c>
      <c r="AE181" s="41"/>
      <c r="AF181" s="9">
        <v>14119</v>
      </c>
      <c r="AG181" s="9">
        <v>19899</v>
      </c>
      <c r="AH181" s="9">
        <v>14882</v>
      </c>
      <c r="AI181" s="8"/>
    </row>
    <row r="182" hidden="1" spans="1:35">
      <c r="A182" s="8" t="s">
        <v>102</v>
      </c>
      <c r="B182" s="8">
        <v>2020</v>
      </c>
      <c r="C182" s="9">
        <v>59448</v>
      </c>
      <c r="D182" s="9">
        <v>450</v>
      </c>
      <c r="E182" s="41"/>
      <c r="F182" s="9">
        <v>450</v>
      </c>
      <c r="G182" s="41"/>
      <c r="H182" s="41"/>
      <c r="I182" s="41"/>
      <c r="J182" s="41"/>
      <c r="K182" s="9">
        <v>58998</v>
      </c>
      <c r="L182" s="41"/>
      <c r="M182" s="41"/>
      <c r="N182" s="9">
        <v>4177</v>
      </c>
      <c r="O182" s="41"/>
      <c r="P182" s="9">
        <v>14484</v>
      </c>
      <c r="Q182" s="9">
        <v>19890</v>
      </c>
      <c r="R182" s="9">
        <v>20447</v>
      </c>
      <c r="S182" s="33">
        <v>60536</v>
      </c>
      <c r="T182" s="33">
        <v>450</v>
      </c>
      <c r="U182" s="41"/>
      <c r="V182" s="33">
        <v>450</v>
      </c>
      <c r="W182" s="41"/>
      <c r="X182" s="41"/>
      <c r="Y182" s="41"/>
      <c r="Z182" s="41"/>
      <c r="AA182" s="9">
        <v>60086</v>
      </c>
      <c r="AB182" s="41"/>
      <c r="AC182" s="41"/>
      <c r="AD182" s="9">
        <v>5117</v>
      </c>
      <c r="AE182" s="41"/>
      <c r="AF182" s="9">
        <v>14484</v>
      </c>
      <c r="AG182" s="9">
        <v>19917</v>
      </c>
      <c r="AH182" s="9">
        <v>20569</v>
      </c>
      <c r="AI182" s="8"/>
    </row>
    <row r="183" hidden="1" spans="1:35">
      <c r="A183" s="8" t="s">
        <v>107</v>
      </c>
      <c r="B183" s="8">
        <v>2020</v>
      </c>
      <c r="C183" s="34">
        <v>93809</v>
      </c>
      <c r="D183" s="34">
        <v>1540</v>
      </c>
      <c r="E183" s="41"/>
      <c r="F183" s="34">
        <v>1124</v>
      </c>
      <c r="G183" s="34">
        <v>415</v>
      </c>
      <c r="H183" s="41"/>
      <c r="I183" s="41"/>
      <c r="J183" s="41"/>
      <c r="K183" s="9">
        <v>92270</v>
      </c>
      <c r="L183" s="9">
        <v>1159</v>
      </c>
      <c r="M183" s="41"/>
      <c r="N183" s="9">
        <v>7510</v>
      </c>
      <c r="O183" s="41"/>
      <c r="P183" s="9">
        <v>24972</v>
      </c>
      <c r="Q183" s="9">
        <v>28655</v>
      </c>
      <c r="R183" s="9">
        <v>29974</v>
      </c>
      <c r="S183" s="34">
        <v>121596</v>
      </c>
      <c r="T183" s="34">
        <v>1540</v>
      </c>
      <c r="U183" s="41"/>
      <c r="V183" s="34">
        <v>1124</v>
      </c>
      <c r="W183" s="34">
        <v>415</v>
      </c>
      <c r="X183" s="41"/>
      <c r="Y183" s="41"/>
      <c r="Z183" s="41"/>
      <c r="AA183" s="9">
        <v>120056</v>
      </c>
      <c r="AB183" s="9">
        <v>2317</v>
      </c>
      <c r="AC183" s="41"/>
      <c r="AD183" s="9">
        <v>10544</v>
      </c>
      <c r="AE183" s="41"/>
      <c r="AF183" s="9">
        <v>31419</v>
      </c>
      <c r="AG183" s="9">
        <v>37104</v>
      </c>
      <c r="AH183" s="9">
        <v>38671</v>
      </c>
      <c r="AI183" s="8"/>
    </row>
    <row r="184" hidden="1" spans="1:35">
      <c r="A184" s="8" t="s">
        <v>112</v>
      </c>
      <c r="B184" s="8">
        <v>2020</v>
      </c>
      <c r="C184" s="33">
        <v>84383</v>
      </c>
      <c r="D184" s="33">
        <v>1634</v>
      </c>
      <c r="E184" s="33">
        <v>537</v>
      </c>
      <c r="F184" s="33">
        <v>1097</v>
      </c>
      <c r="G184" s="41"/>
      <c r="H184" s="41"/>
      <c r="I184" s="41"/>
      <c r="J184" s="41"/>
      <c r="K184" s="9">
        <v>82749</v>
      </c>
      <c r="L184" s="9">
        <v>717</v>
      </c>
      <c r="M184" s="41"/>
      <c r="N184" s="9">
        <v>6173</v>
      </c>
      <c r="O184" s="9">
        <v>95</v>
      </c>
      <c r="P184" s="9">
        <v>20625</v>
      </c>
      <c r="Q184" s="9">
        <v>29935</v>
      </c>
      <c r="R184" s="9">
        <v>25203</v>
      </c>
      <c r="S184" s="33">
        <v>94838</v>
      </c>
      <c r="T184" s="33">
        <v>1634</v>
      </c>
      <c r="U184" s="33">
        <v>537</v>
      </c>
      <c r="V184" s="33">
        <v>1097</v>
      </c>
      <c r="W184" s="41"/>
      <c r="X184" s="41"/>
      <c r="Y184" s="41"/>
      <c r="Z184" s="41"/>
      <c r="AA184" s="9">
        <v>93204</v>
      </c>
      <c r="AB184" s="9">
        <v>894</v>
      </c>
      <c r="AC184" s="41"/>
      <c r="AD184" s="9">
        <v>8186</v>
      </c>
      <c r="AE184" s="9">
        <v>140</v>
      </c>
      <c r="AF184" s="9">
        <v>22425</v>
      </c>
      <c r="AG184" s="9">
        <v>33299</v>
      </c>
      <c r="AH184" s="9">
        <v>28259</v>
      </c>
      <c r="AI184" s="8"/>
    </row>
    <row r="185" hidden="1" spans="1:35">
      <c r="A185" s="8" t="s">
        <v>117</v>
      </c>
      <c r="B185" s="8">
        <v>2020</v>
      </c>
      <c r="C185" s="33">
        <v>70921</v>
      </c>
      <c r="D185" s="33">
        <v>1665</v>
      </c>
      <c r="E185" s="41"/>
      <c r="F185" s="33">
        <v>204</v>
      </c>
      <c r="G185" s="41"/>
      <c r="H185" s="33">
        <v>1461</v>
      </c>
      <c r="I185" s="41"/>
      <c r="J185" s="41"/>
      <c r="K185" s="9">
        <v>69256</v>
      </c>
      <c r="L185" s="34">
        <v>180</v>
      </c>
      <c r="M185" s="41"/>
      <c r="N185" s="9">
        <v>9563</v>
      </c>
      <c r="O185" s="41"/>
      <c r="P185" s="9">
        <v>14147</v>
      </c>
      <c r="Q185" s="9">
        <v>22744</v>
      </c>
      <c r="R185" s="34">
        <v>22622</v>
      </c>
      <c r="S185" s="33">
        <v>78669</v>
      </c>
      <c r="T185" s="33">
        <v>2983</v>
      </c>
      <c r="U185" s="41"/>
      <c r="V185" s="33">
        <v>1185</v>
      </c>
      <c r="W185" s="41"/>
      <c r="X185" s="33">
        <v>1798</v>
      </c>
      <c r="Y185" s="41"/>
      <c r="Z185" s="41"/>
      <c r="AA185" s="9">
        <v>75686</v>
      </c>
      <c r="AB185" s="34">
        <v>180</v>
      </c>
      <c r="AC185" s="41"/>
      <c r="AD185" s="9">
        <v>10400</v>
      </c>
      <c r="AE185" s="41"/>
      <c r="AF185" s="34">
        <v>16266</v>
      </c>
      <c r="AG185" s="9">
        <v>24641</v>
      </c>
      <c r="AH185" s="9">
        <v>24199</v>
      </c>
      <c r="AI185" s="8"/>
    </row>
    <row r="186" hidden="1" spans="1:35">
      <c r="A186" s="8" t="s">
        <v>122</v>
      </c>
      <c r="B186" s="8">
        <v>2020</v>
      </c>
      <c r="C186" s="33">
        <v>73514</v>
      </c>
      <c r="D186" s="33">
        <v>2597</v>
      </c>
      <c r="E186" s="41"/>
      <c r="F186" s="33">
        <v>1740</v>
      </c>
      <c r="G186" s="41"/>
      <c r="H186" s="33">
        <v>857</v>
      </c>
      <c r="I186" s="41"/>
      <c r="J186" s="41"/>
      <c r="K186" s="9">
        <v>70917</v>
      </c>
      <c r="L186" s="41"/>
      <c r="M186" s="41"/>
      <c r="N186" s="9">
        <v>5326</v>
      </c>
      <c r="O186" s="41"/>
      <c r="P186" s="9">
        <v>15849</v>
      </c>
      <c r="Q186" s="9">
        <v>24778</v>
      </c>
      <c r="R186" s="9">
        <v>24964</v>
      </c>
      <c r="S186" s="9">
        <v>77063</v>
      </c>
      <c r="T186" s="9">
        <v>2597</v>
      </c>
      <c r="U186" s="41"/>
      <c r="V186" s="9">
        <v>1740</v>
      </c>
      <c r="W186" s="41"/>
      <c r="X186" s="9">
        <v>857</v>
      </c>
      <c r="Y186" s="41"/>
      <c r="Z186" s="41"/>
      <c r="AA186" s="9">
        <v>74466</v>
      </c>
      <c r="AB186" s="41"/>
      <c r="AC186" s="41"/>
      <c r="AD186" s="9">
        <v>5326</v>
      </c>
      <c r="AE186" s="41"/>
      <c r="AF186" s="9">
        <v>16541</v>
      </c>
      <c r="AG186" s="9">
        <v>26238</v>
      </c>
      <c r="AH186" s="9">
        <v>26360</v>
      </c>
      <c r="AI186" s="8"/>
    </row>
    <row r="187" hidden="1" spans="1:35">
      <c r="A187" s="8" t="s">
        <v>127</v>
      </c>
      <c r="B187" s="8">
        <v>2020</v>
      </c>
      <c r="C187" s="33">
        <v>58878</v>
      </c>
      <c r="D187" s="33">
        <v>19</v>
      </c>
      <c r="E187" s="41"/>
      <c r="F187" s="41"/>
      <c r="G187" s="41"/>
      <c r="H187" s="41"/>
      <c r="I187" s="41"/>
      <c r="J187" s="44">
        <v>19</v>
      </c>
      <c r="K187" s="9">
        <v>58859</v>
      </c>
      <c r="L187" s="41"/>
      <c r="M187" s="41"/>
      <c r="N187" s="9">
        <v>7238</v>
      </c>
      <c r="O187" s="41"/>
      <c r="P187" s="9">
        <v>18024</v>
      </c>
      <c r="Q187" s="9">
        <v>26854</v>
      </c>
      <c r="R187" s="9">
        <v>6743</v>
      </c>
      <c r="S187" s="33">
        <v>86482</v>
      </c>
      <c r="T187" s="33">
        <v>19</v>
      </c>
      <c r="U187" s="41"/>
      <c r="V187" s="41"/>
      <c r="W187" s="41"/>
      <c r="X187" s="41"/>
      <c r="Y187" s="41"/>
      <c r="Z187" s="9">
        <v>19</v>
      </c>
      <c r="AA187" s="9">
        <v>86463</v>
      </c>
      <c r="AB187" s="41"/>
      <c r="AC187" s="41"/>
      <c r="AD187" s="9">
        <v>11710</v>
      </c>
      <c r="AE187" s="41"/>
      <c r="AF187" s="9">
        <v>28743</v>
      </c>
      <c r="AG187" s="9">
        <v>38495</v>
      </c>
      <c r="AH187" s="9">
        <v>7515</v>
      </c>
      <c r="AI187" s="8"/>
    </row>
    <row r="188" hidden="1" spans="1:35">
      <c r="A188" s="8" t="s">
        <v>132</v>
      </c>
      <c r="B188" s="8">
        <v>2020</v>
      </c>
      <c r="C188" s="33">
        <v>77365</v>
      </c>
      <c r="D188" s="41"/>
      <c r="E188" s="41"/>
      <c r="F188" s="41"/>
      <c r="G188" s="41"/>
      <c r="H188" s="41"/>
      <c r="I188" s="41"/>
      <c r="J188" s="41"/>
      <c r="K188" s="9">
        <v>77365</v>
      </c>
      <c r="L188" s="41"/>
      <c r="M188" s="41"/>
      <c r="N188" s="9">
        <v>2228</v>
      </c>
      <c r="O188" s="41"/>
      <c r="P188" s="9">
        <v>16239</v>
      </c>
      <c r="Q188" s="9">
        <v>23893</v>
      </c>
      <c r="R188" s="9">
        <v>35006</v>
      </c>
      <c r="S188" s="34">
        <v>83416</v>
      </c>
      <c r="T188" s="41"/>
      <c r="U188" s="41"/>
      <c r="V188" s="41"/>
      <c r="W188" s="41"/>
      <c r="X188" s="41"/>
      <c r="Y188" s="41"/>
      <c r="Z188" s="41"/>
      <c r="AA188" s="9">
        <v>83416</v>
      </c>
      <c r="AB188" s="41"/>
      <c r="AC188" s="41"/>
      <c r="AD188" s="9">
        <v>2334</v>
      </c>
      <c r="AE188" s="41"/>
      <c r="AF188" s="9">
        <v>19713</v>
      </c>
      <c r="AG188" s="9">
        <v>25973</v>
      </c>
      <c r="AH188" s="9">
        <v>35395</v>
      </c>
      <c r="AI188" s="8"/>
    </row>
    <row r="189" hidden="1" spans="1:35">
      <c r="A189" s="8" t="s">
        <v>137</v>
      </c>
      <c r="B189" s="8">
        <v>2020</v>
      </c>
      <c r="C189" s="34">
        <v>11022</v>
      </c>
      <c r="D189" s="41"/>
      <c r="E189" s="41"/>
      <c r="F189" s="41"/>
      <c r="G189" s="41"/>
      <c r="H189" s="41"/>
      <c r="I189" s="41"/>
      <c r="J189" s="41"/>
      <c r="K189" s="9">
        <v>11022</v>
      </c>
      <c r="L189" s="41"/>
      <c r="M189" s="41"/>
      <c r="N189" s="41"/>
      <c r="O189" s="41"/>
      <c r="P189" s="9">
        <v>4221</v>
      </c>
      <c r="Q189" s="9">
        <v>4126</v>
      </c>
      <c r="R189" s="9">
        <v>2674</v>
      </c>
      <c r="S189" s="34">
        <v>11022</v>
      </c>
      <c r="T189" s="41"/>
      <c r="U189" s="41"/>
      <c r="V189" s="41"/>
      <c r="W189" s="41"/>
      <c r="X189" s="41"/>
      <c r="Y189" s="41"/>
      <c r="Z189" s="41"/>
      <c r="AA189" s="9">
        <v>11022</v>
      </c>
      <c r="AB189" s="41"/>
      <c r="AC189" s="41"/>
      <c r="AD189" s="41"/>
      <c r="AE189" s="41"/>
      <c r="AF189" s="9">
        <v>4221</v>
      </c>
      <c r="AG189" s="9">
        <v>4126</v>
      </c>
      <c r="AH189" s="9">
        <v>2674</v>
      </c>
      <c r="AI189" s="8"/>
    </row>
    <row r="190" hidden="1" spans="1:35">
      <c r="A190" s="8" t="s">
        <v>142</v>
      </c>
      <c r="B190" s="8">
        <v>2020</v>
      </c>
      <c r="C190" s="33">
        <v>36445</v>
      </c>
      <c r="D190" s="33">
        <v>678</v>
      </c>
      <c r="E190" s="41"/>
      <c r="F190" s="33">
        <v>678</v>
      </c>
      <c r="G190" s="41"/>
      <c r="H190" s="41"/>
      <c r="I190" s="41"/>
      <c r="J190" s="41"/>
      <c r="K190" s="9">
        <v>35768</v>
      </c>
      <c r="L190" s="41"/>
      <c r="M190" s="41"/>
      <c r="N190" s="9">
        <v>3638</v>
      </c>
      <c r="O190" s="41"/>
      <c r="P190" s="9">
        <v>8039</v>
      </c>
      <c r="Q190" s="9">
        <v>11472</v>
      </c>
      <c r="R190" s="9">
        <v>12619</v>
      </c>
      <c r="S190" s="9">
        <v>39730</v>
      </c>
      <c r="T190" s="9">
        <v>678</v>
      </c>
      <c r="U190" s="41"/>
      <c r="V190" s="9">
        <v>678</v>
      </c>
      <c r="W190" s="41"/>
      <c r="X190" s="41"/>
      <c r="Y190" s="41"/>
      <c r="Z190" s="41"/>
      <c r="AA190" s="9">
        <v>39052</v>
      </c>
      <c r="AB190" s="41"/>
      <c r="AC190" s="41"/>
      <c r="AD190" s="9">
        <v>3794</v>
      </c>
      <c r="AE190" s="41"/>
      <c r="AF190" s="9">
        <v>9854</v>
      </c>
      <c r="AG190" s="9">
        <v>12541</v>
      </c>
      <c r="AH190" s="9">
        <v>12862</v>
      </c>
      <c r="AI190" s="8"/>
    </row>
    <row r="191" hidden="1" spans="1:35">
      <c r="A191" s="8" t="s">
        <v>147</v>
      </c>
      <c r="B191" s="8">
        <v>2020</v>
      </c>
      <c r="C191" s="33">
        <v>101563</v>
      </c>
      <c r="D191" s="33">
        <v>1094</v>
      </c>
      <c r="E191" s="41"/>
      <c r="F191" s="33">
        <v>854</v>
      </c>
      <c r="G191" s="41"/>
      <c r="H191" s="33">
        <v>240</v>
      </c>
      <c r="I191" s="41"/>
      <c r="J191" s="41"/>
      <c r="K191" s="9">
        <v>100469</v>
      </c>
      <c r="L191" s="41"/>
      <c r="M191" s="41"/>
      <c r="N191" s="9">
        <v>11681</v>
      </c>
      <c r="O191" s="41"/>
      <c r="P191" s="9">
        <v>23099</v>
      </c>
      <c r="Q191" s="9">
        <v>32010</v>
      </c>
      <c r="R191" s="9">
        <v>33679</v>
      </c>
      <c r="S191" s="9">
        <v>112379</v>
      </c>
      <c r="T191" s="9">
        <v>1094</v>
      </c>
      <c r="U191" s="41"/>
      <c r="V191" s="9">
        <v>854</v>
      </c>
      <c r="W191" s="41"/>
      <c r="X191" s="9">
        <v>240</v>
      </c>
      <c r="Y191" s="41"/>
      <c r="Z191" s="41"/>
      <c r="AA191" s="9">
        <v>111284</v>
      </c>
      <c r="AB191" s="41"/>
      <c r="AC191" s="41"/>
      <c r="AD191" s="9">
        <v>16103</v>
      </c>
      <c r="AE191" s="41"/>
      <c r="AF191" s="9">
        <v>25805</v>
      </c>
      <c r="AG191" s="9">
        <v>34002</v>
      </c>
      <c r="AH191" s="9">
        <v>35375</v>
      </c>
      <c r="AI191" s="8"/>
    </row>
    <row r="192" hidden="1" spans="1:35">
      <c r="A192" s="8" t="s">
        <v>152</v>
      </c>
      <c r="B192" s="8">
        <v>2020</v>
      </c>
      <c r="C192" s="33">
        <v>55817</v>
      </c>
      <c r="D192" s="41"/>
      <c r="E192" s="41"/>
      <c r="F192" s="41"/>
      <c r="G192" s="41"/>
      <c r="H192" s="41"/>
      <c r="I192" s="41"/>
      <c r="J192" s="41"/>
      <c r="K192" s="9">
        <v>55817</v>
      </c>
      <c r="L192" s="41"/>
      <c r="M192" s="41"/>
      <c r="N192" s="9">
        <v>4141</v>
      </c>
      <c r="O192" s="41"/>
      <c r="P192" s="9">
        <v>13635</v>
      </c>
      <c r="Q192" s="9">
        <v>19761</v>
      </c>
      <c r="R192" s="9">
        <v>18279</v>
      </c>
      <c r="S192" s="34">
        <v>56490</v>
      </c>
      <c r="T192" s="41"/>
      <c r="U192" s="41"/>
      <c r="V192" s="41"/>
      <c r="W192" s="41"/>
      <c r="X192" s="41"/>
      <c r="Y192" s="41"/>
      <c r="Z192" s="41"/>
      <c r="AA192" s="9">
        <v>56490</v>
      </c>
      <c r="AB192" s="41"/>
      <c r="AC192" s="41"/>
      <c r="AD192" s="9">
        <v>4141</v>
      </c>
      <c r="AE192" s="41"/>
      <c r="AF192" s="9">
        <v>13659</v>
      </c>
      <c r="AG192" s="9">
        <v>20192</v>
      </c>
      <c r="AH192" s="9">
        <v>18498</v>
      </c>
      <c r="AI192" s="8"/>
    </row>
    <row r="193" hidden="1" spans="1:35">
      <c r="A193" s="8" t="s">
        <v>157</v>
      </c>
      <c r="B193" s="8">
        <v>2020</v>
      </c>
      <c r="C193" s="33">
        <v>93482</v>
      </c>
      <c r="D193" s="33">
        <v>562</v>
      </c>
      <c r="E193" s="41"/>
      <c r="F193" s="41"/>
      <c r="G193" s="41"/>
      <c r="H193" s="33">
        <v>562</v>
      </c>
      <c r="I193" s="41"/>
      <c r="J193" s="41"/>
      <c r="K193" s="9">
        <v>92920</v>
      </c>
      <c r="L193" s="41"/>
      <c r="M193" s="41"/>
      <c r="N193" s="9">
        <v>14362</v>
      </c>
      <c r="O193" s="41"/>
      <c r="P193" s="9">
        <v>17798</v>
      </c>
      <c r="Q193" s="9">
        <v>27343</v>
      </c>
      <c r="R193" s="9">
        <v>33416</v>
      </c>
      <c r="S193" s="9">
        <v>94441</v>
      </c>
      <c r="T193" s="9">
        <v>562</v>
      </c>
      <c r="U193" s="41"/>
      <c r="V193" s="41"/>
      <c r="W193" s="41"/>
      <c r="X193" s="9">
        <v>562</v>
      </c>
      <c r="Y193" s="41"/>
      <c r="Z193" s="41"/>
      <c r="AA193" s="9">
        <v>93879</v>
      </c>
      <c r="AB193" s="41"/>
      <c r="AC193" s="41"/>
      <c r="AD193" s="9">
        <v>14652</v>
      </c>
      <c r="AE193" s="41"/>
      <c r="AF193" s="9">
        <v>17891</v>
      </c>
      <c r="AG193" s="9">
        <v>27791</v>
      </c>
      <c r="AH193" s="9">
        <v>33545</v>
      </c>
      <c r="AI193" s="8"/>
    </row>
    <row r="194" hidden="1" spans="1:35">
      <c r="A194" s="8" t="s">
        <v>162</v>
      </c>
      <c r="B194" s="8">
        <v>2020</v>
      </c>
      <c r="C194" s="9">
        <v>37165</v>
      </c>
      <c r="D194" s="9">
        <v>423</v>
      </c>
      <c r="E194" s="41"/>
      <c r="F194" s="41"/>
      <c r="G194" s="41"/>
      <c r="H194" s="41"/>
      <c r="I194" s="9">
        <v>423</v>
      </c>
      <c r="J194" s="41"/>
      <c r="K194" s="9">
        <v>36742</v>
      </c>
      <c r="L194" s="41"/>
      <c r="M194" s="41"/>
      <c r="N194" s="9">
        <v>2434</v>
      </c>
      <c r="O194" s="41"/>
      <c r="P194" s="9">
        <v>4594</v>
      </c>
      <c r="Q194" s="9">
        <v>13462</v>
      </c>
      <c r="R194" s="9">
        <v>16252</v>
      </c>
      <c r="S194" s="9">
        <v>37340</v>
      </c>
      <c r="T194" s="9">
        <v>423</v>
      </c>
      <c r="U194" s="41"/>
      <c r="V194" s="41"/>
      <c r="W194" s="41"/>
      <c r="X194" s="41"/>
      <c r="Y194" s="9">
        <v>423</v>
      </c>
      <c r="Z194" s="41"/>
      <c r="AA194" s="9">
        <v>36917</v>
      </c>
      <c r="AB194" s="41"/>
      <c r="AC194" s="41"/>
      <c r="AD194" s="9">
        <v>2434</v>
      </c>
      <c r="AE194" s="41"/>
      <c r="AF194" s="9">
        <v>4651</v>
      </c>
      <c r="AG194" s="9">
        <v>13543</v>
      </c>
      <c r="AH194" s="9">
        <v>16289</v>
      </c>
      <c r="AI194" s="8"/>
    </row>
    <row r="195" hidden="1" spans="1:35">
      <c r="A195" s="8" t="s">
        <v>167</v>
      </c>
      <c r="B195" s="8">
        <v>2020</v>
      </c>
      <c r="C195" s="9">
        <v>61718</v>
      </c>
      <c r="D195" s="9">
        <v>2675</v>
      </c>
      <c r="E195" s="9">
        <v>405</v>
      </c>
      <c r="F195" s="9">
        <v>1668</v>
      </c>
      <c r="G195" s="9">
        <v>308</v>
      </c>
      <c r="H195" s="9">
        <v>294</v>
      </c>
      <c r="I195" s="41"/>
      <c r="J195" s="41"/>
      <c r="K195" s="9">
        <v>59043</v>
      </c>
      <c r="L195" s="9">
        <v>359</v>
      </c>
      <c r="M195" s="9">
        <v>3543</v>
      </c>
      <c r="N195" s="9">
        <v>271</v>
      </c>
      <c r="O195" s="9">
        <v>10459</v>
      </c>
      <c r="P195" s="9">
        <v>327</v>
      </c>
      <c r="Q195" s="9">
        <v>25693</v>
      </c>
      <c r="R195" s="9">
        <v>18391</v>
      </c>
      <c r="S195" s="9">
        <v>65416</v>
      </c>
      <c r="T195" s="9">
        <v>2675</v>
      </c>
      <c r="U195" s="9">
        <v>405</v>
      </c>
      <c r="V195" s="9">
        <v>1668</v>
      </c>
      <c r="W195" s="9">
        <v>308</v>
      </c>
      <c r="X195" s="9">
        <v>294</v>
      </c>
      <c r="Y195" s="41"/>
      <c r="Z195" s="41"/>
      <c r="AA195" s="9">
        <v>62741</v>
      </c>
      <c r="AB195" s="9">
        <v>359</v>
      </c>
      <c r="AC195" s="9">
        <v>4452</v>
      </c>
      <c r="AD195" s="9">
        <v>271</v>
      </c>
      <c r="AE195" s="9">
        <v>11428</v>
      </c>
      <c r="AF195" s="9">
        <v>327</v>
      </c>
      <c r="AG195" s="9">
        <v>27422</v>
      </c>
      <c r="AH195" s="9">
        <v>18483</v>
      </c>
      <c r="AI195" s="8"/>
    </row>
    <row r="196" hidden="1" spans="1:35">
      <c r="A196" s="8" t="s">
        <v>172</v>
      </c>
      <c r="B196" s="8">
        <v>2020</v>
      </c>
      <c r="C196" s="34">
        <v>74433</v>
      </c>
      <c r="D196" s="34">
        <v>4303</v>
      </c>
      <c r="E196" s="34">
        <v>1264</v>
      </c>
      <c r="F196" s="34">
        <v>3039</v>
      </c>
      <c r="G196" s="41"/>
      <c r="H196" s="41"/>
      <c r="I196" s="41"/>
      <c r="J196" s="41"/>
      <c r="K196" s="9">
        <v>70130</v>
      </c>
      <c r="L196" s="41"/>
      <c r="M196" s="9">
        <v>6592</v>
      </c>
      <c r="N196" s="41"/>
      <c r="O196" s="9">
        <v>11236</v>
      </c>
      <c r="P196" s="9">
        <v>801</v>
      </c>
      <c r="Q196" s="9">
        <v>27946</v>
      </c>
      <c r="R196" s="9">
        <v>23555</v>
      </c>
      <c r="S196" s="9">
        <v>80564</v>
      </c>
      <c r="T196" s="9">
        <v>4303</v>
      </c>
      <c r="U196" s="9">
        <v>1264</v>
      </c>
      <c r="V196" s="9">
        <v>3039</v>
      </c>
      <c r="W196" s="41"/>
      <c r="X196" s="41"/>
      <c r="Y196" s="41"/>
      <c r="Z196" s="41"/>
      <c r="AA196" s="9">
        <v>76261</v>
      </c>
      <c r="AB196" s="41"/>
      <c r="AC196" s="9">
        <v>6592</v>
      </c>
      <c r="AD196" s="41"/>
      <c r="AE196" s="9">
        <v>12450</v>
      </c>
      <c r="AF196" s="9">
        <v>843</v>
      </c>
      <c r="AG196" s="9">
        <v>29439</v>
      </c>
      <c r="AH196" s="9">
        <v>26938</v>
      </c>
      <c r="AI196" s="8"/>
    </row>
    <row r="197" hidden="1" spans="1:35">
      <c r="A197" s="8" t="s">
        <v>177</v>
      </c>
      <c r="B197" s="8">
        <v>2020</v>
      </c>
      <c r="C197" s="9">
        <v>28655</v>
      </c>
      <c r="D197" s="9">
        <v>1678</v>
      </c>
      <c r="E197" s="41"/>
      <c r="F197" s="9">
        <v>462</v>
      </c>
      <c r="G197" s="41"/>
      <c r="H197" s="41"/>
      <c r="I197" s="9">
        <v>1216</v>
      </c>
      <c r="J197" s="41"/>
      <c r="K197" s="9">
        <v>26976</v>
      </c>
      <c r="L197" s="41"/>
      <c r="M197" s="9">
        <v>4033</v>
      </c>
      <c r="N197" s="41"/>
      <c r="O197" s="9">
        <v>7390</v>
      </c>
      <c r="P197" s="41"/>
      <c r="Q197" s="9">
        <v>9952</v>
      </c>
      <c r="R197" s="9">
        <v>5601</v>
      </c>
      <c r="S197" s="9">
        <v>40934</v>
      </c>
      <c r="T197" s="9">
        <v>1678</v>
      </c>
      <c r="U197" s="41"/>
      <c r="V197" s="9">
        <v>462</v>
      </c>
      <c r="W197" s="41"/>
      <c r="X197" s="41"/>
      <c r="Y197" s="9">
        <v>1216</v>
      </c>
      <c r="Z197" s="41"/>
      <c r="AA197" s="9">
        <v>39256</v>
      </c>
      <c r="AB197" s="41"/>
      <c r="AC197" s="9">
        <v>4091</v>
      </c>
      <c r="AD197" s="41"/>
      <c r="AE197" s="9">
        <v>7405</v>
      </c>
      <c r="AF197" s="41"/>
      <c r="AG197" s="9">
        <v>15937</v>
      </c>
      <c r="AH197" s="9">
        <v>11823</v>
      </c>
      <c r="AI197" s="8"/>
    </row>
    <row r="198" hidden="1" spans="1:35">
      <c r="A198" s="8" t="s">
        <v>182</v>
      </c>
      <c r="B198" s="8">
        <v>2020</v>
      </c>
      <c r="C198" s="9">
        <v>23608</v>
      </c>
      <c r="D198" s="9">
        <v>486</v>
      </c>
      <c r="E198" s="9">
        <v>186</v>
      </c>
      <c r="F198" s="9">
        <v>195</v>
      </c>
      <c r="G198" s="9">
        <v>106</v>
      </c>
      <c r="H198" s="41"/>
      <c r="I198" s="41"/>
      <c r="J198" s="41"/>
      <c r="K198" s="9">
        <v>23121</v>
      </c>
      <c r="L198" s="41"/>
      <c r="M198" s="9">
        <v>1320</v>
      </c>
      <c r="N198" s="41"/>
      <c r="O198" s="9">
        <v>3346</v>
      </c>
      <c r="P198" s="9">
        <v>2303</v>
      </c>
      <c r="Q198" s="9">
        <v>8692</v>
      </c>
      <c r="R198" s="9">
        <v>7460</v>
      </c>
      <c r="S198" s="9">
        <v>32268</v>
      </c>
      <c r="T198" s="9">
        <v>486</v>
      </c>
      <c r="U198" s="9">
        <v>186</v>
      </c>
      <c r="V198" s="9">
        <v>195</v>
      </c>
      <c r="W198" s="9">
        <v>106</v>
      </c>
      <c r="X198" s="41"/>
      <c r="Y198" s="41"/>
      <c r="Z198" s="8"/>
      <c r="AA198" s="8">
        <v>31782</v>
      </c>
      <c r="AB198" s="41"/>
      <c r="AC198" s="9">
        <v>2400</v>
      </c>
      <c r="AD198" s="41"/>
      <c r="AE198" s="9">
        <v>5174</v>
      </c>
      <c r="AF198" s="9">
        <v>4606</v>
      </c>
      <c r="AG198" s="9">
        <v>11718</v>
      </c>
      <c r="AH198" s="9">
        <v>7883</v>
      </c>
      <c r="AI198" s="8"/>
    </row>
    <row r="199" hidden="1" spans="1:35">
      <c r="A199" s="8" t="s">
        <v>187</v>
      </c>
      <c r="B199" s="8">
        <v>2020</v>
      </c>
      <c r="C199" s="9">
        <v>93178</v>
      </c>
      <c r="D199" s="9">
        <v>764</v>
      </c>
      <c r="E199" s="9">
        <v>599</v>
      </c>
      <c r="F199" s="9">
        <v>166</v>
      </c>
      <c r="G199" s="41"/>
      <c r="H199" s="41"/>
      <c r="I199" s="41"/>
      <c r="J199" s="41"/>
      <c r="K199" s="9">
        <v>92414</v>
      </c>
      <c r="L199" s="41"/>
      <c r="M199" s="9">
        <v>7512</v>
      </c>
      <c r="N199" s="9">
        <v>282</v>
      </c>
      <c r="O199" s="41"/>
      <c r="P199" s="9">
        <v>23401</v>
      </c>
      <c r="Q199" s="9">
        <v>31222</v>
      </c>
      <c r="R199" s="9">
        <v>29997</v>
      </c>
      <c r="S199" s="9">
        <v>99530</v>
      </c>
      <c r="T199" s="9">
        <v>764</v>
      </c>
      <c r="U199" s="9">
        <v>599</v>
      </c>
      <c r="V199" s="9">
        <v>166</v>
      </c>
      <c r="W199" s="41"/>
      <c r="X199" s="41"/>
      <c r="Y199" s="41"/>
      <c r="Z199" s="38"/>
      <c r="AA199" s="9">
        <v>98765</v>
      </c>
      <c r="AB199" s="41"/>
      <c r="AC199" s="9">
        <v>7512</v>
      </c>
      <c r="AD199" s="9">
        <v>282</v>
      </c>
      <c r="AE199" s="41"/>
      <c r="AF199" s="9">
        <v>25027</v>
      </c>
      <c r="AG199" s="9">
        <v>33149</v>
      </c>
      <c r="AH199" s="9">
        <v>32795</v>
      </c>
      <c r="AI199" s="8"/>
    </row>
    <row r="200" hidden="1" spans="1:35">
      <c r="A200" s="8" t="s">
        <v>216</v>
      </c>
      <c r="B200" s="8">
        <v>2020</v>
      </c>
      <c r="C200" s="9">
        <v>21559</v>
      </c>
      <c r="D200" s="9">
        <v>11958</v>
      </c>
      <c r="E200" s="41"/>
      <c r="F200" s="9">
        <v>6194</v>
      </c>
      <c r="G200" s="41"/>
      <c r="H200" s="9">
        <v>5764</v>
      </c>
      <c r="I200" s="41"/>
      <c r="J200" s="41"/>
      <c r="K200" s="9">
        <v>9600</v>
      </c>
      <c r="L200" s="41"/>
      <c r="M200" s="41"/>
      <c r="N200" s="9">
        <v>9409</v>
      </c>
      <c r="O200" s="41"/>
      <c r="P200" s="9">
        <v>191</v>
      </c>
      <c r="Q200" s="41"/>
      <c r="R200" s="39"/>
      <c r="S200" s="34">
        <v>23707</v>
      </c>
      <c r="T200" s="34">
        <v>13181</v>
      </c>
      <c r="U200" s="41"/>
      <c r="V200" s="34">
        <v>6194</v>
      </c>
      <c r="W200" s="41"/>
      <c r="X200" s="34">
        <v>6987</v>
      </c>
      <c r="Y200" s="41"/>
      <c r="Z200" s="41"/>
      <c r="AA200" s="9">
        <v>10525</v>
      </c>
      <c r="AB200" s="41"/>
      <c r="AC200" s="41"/>
      <c r="AD200" s="9">
        <v>10326</v>
      </c>
      <c r="AE200" s="41"/>
      <c r="AF200" s="9">
        <v>200</v>
      </c>
      <c r="AG200" s="41"/>
      <c r="AH200" s="39"/>
      <c r="AI200" s="8"/>
    </row>
    <row r="201" hidden="1" spans="1:35">
      <c r="A201" s="8" t="s">
        <v>34</v>
      </c>
      <c r="B201" s="8">
        <v>2021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>
        <v>2227423</v>
      </c>
      <c r="T201" s="9">
        <v>47829</v>
      </c>
      <c r="U201" s="9">
        <v>3295</v>
      </c>
      <c r="V201" s="9">
        <v>27304</v>
      </c>
      <c r="W201" s="9">
        <v>1334</v>
      </c>
      <c r="X201" s="9">
        <v>14590</v>
      </c>
      <c r="Y201" s="9">
        <v>1031</v>
      </c>
      <c r="Z201" s="9">
        <v>274</v>
      </c>
      <c r="AA201" s="9">
        <v>2179595</v>
      </c>
      <c r="AB201" s="9">
        <v>14626</v>
      </c>
      <c r="AC201" s="9">
        <v>26754</v>
      </c>
      <c r="AD201" s="9">
        <v>211042</v>
      </c>
      <c r="AE201" s="9">
        <v>35569</v>
      </c>
      <c r="AF201" s="9">
        <v>508091</v>
      </c>
      <c r="AG201" s="9">
        <v>778479</v>
      </c>
      <c r="AH201" s="9">
        <v>605033</v>
      </c>
      <c r="AI201" s="9"/>
    </row>
    <row r="202" hidden="1" spans="1:35">
      <c r="A202" s="8" t="s">
        <v>38</v>
      </c>
      <c r="B202" s="8">
        <v>2021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>
        <v>11351</v>
      </c>
      <c r="T202" s="9"/>
      <c r="U202" s="9"/>
      <c r="V202" s="9"/>
      <c r="W202" s="9"/>
      <c r="X202" s="9"/>
      <c r="Y202" s="9"/>
      <c r="Z202" s="9"/>
      <c r="AA202" s="9">
        <v>11351</v>
      </c>
      <c r="AB202" s="9"/>
      <c r="AC202" s="9"/>
      <c r="AD202" s="9">
        <v>1858</v>
      </c>
      <c r="AE202" s="9"/>
      <c r="AF202" s="9">
        <v>3379</v>
      </c>
      <c r="AG202" s="9">
        <v>4223</v>
      </c>
      <c r="AH202" s="9">
        <v>1891</v>
      </c>
      <c r="AI202" s="9"/>
    </row>
    <row r="203" hidden="1" spans="1:35">
      <c r="A203" s="8" t="s">
        <v>43</v>
      </c>
      <c r="B203" s="8">
        <v>2021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>
        <v>15673</v>
      </c>
      <c r="T203" s="9">
        <v>392</v>
      </c>
      <c r="U203" s="9"/>
      <c r="V203" s="9">
        <v>392</v>
      </c>
      <c r="W203" s="9"/>
      <c r="X203" s="9"/>
      <c r="Y203" s="9"/>
      <c r="Z203" s="9"/>
      <c r="AA203" s="9">
        <v>15281</v>
      </c>
      <c r="AB203" s="9">
        <v>579</v>
      </c>
      <c r="AC203" s="9"/>
      <c r="AD203" s="9">
        <v>1299</v>
      </c>
      <c r="AE203" s="9"/>
      <c r="AF203" s="9">
        <v>3876</v>
      </c>
      <c r="AG203" s="9">
        <v>4642</v>
      </c>
      <c r="AH203" s="9">
        <v>4887</v>
      </c>
      <c r="AI203" s="9"/>
    </row>
    <row r="204" hidden="1" spans="1:35">
      <c r="A204" s="8" t="s">
        <v>48</v>
      </c>
      <c r="B204" s="8">
        <v>2021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>
        <v>121883</v>
      </c>
      <c r="T204" s="9">
        <v>2041</v>
      </c>
      <c r="U204" s="9"/>
      <c r="V204" s="9">
        <v>1183</v>
      </c>
      <c r="W204" s="9">
        <v>200</v>
      </c>
      <c r="X204" s="9">
        <v>658</v>
      </c>
      <c r="Y204" s="9"/>
      <c r="Z204" s="9"/>
      <c r="AA204" s="9">
        <v>119842</v>
      </c>
      <c r="AB204" s="9">
        <v>3138</v>
      </c>
      <c r="AC204" s="9"/>
      <c r="AD204" s="9">
        <v>14169</v>
      </c>
      <c r="AE204" s="9"/>
      <c r="AF204" s="9">
        <v>28714</v>
      </c>
      <c r="AG204" s="9">
        <v>39097</v>
      </c>
      <c r="AH204" s="9">
        <v>34724</v>
      </c>
      <c r="AI204" s="9"/>
    </row>
    <row r="205" hidden="1" spans="1:35">
      <c r="A205" s="8" t="s">
        <v>53</v>
      </c>
      <c r="B205" s="8">
        <v>2021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>
        <v>88415</v>
      </c>
      <c r="T205" s="9">
        <v>1671</v>
      </c>
      <c r="U205" s="9"/>
      <c r="V205" s="9">
        <v>1367</v>
      </c>
      <c r="W205" s="9">
        <v>305</v>
      </c>
      <c r="X205" s="9"/>
      <c r="Y205" s="9"/>
      <c r="Z205" s="9"/>
      <c r="AA205" s="9">
        <v>86744</v>
      </c>
      <c r="AB205" s="9">
        <v>2002</v>
      </c>
      <c r="AC205" s="9"/>
      <c r="AD205" s="9">
        <v>10380</v>
      </c>
      <c r="AE205" s="9"/>
      <c r="AF205" s="9">
        <v>19543</v>
      </c>
      <c r="AG205" s="9">
        <v>26211</v>
      </c>
      <c r="AH205" s="9">
        <v>28608</v>
      </c>
      <c r="AI205" s="9"/>
    </row>
    <row r="206" hidden="1" spans="1:35">
      <c r="A206" s="8" t="s">
        <v>58</v>
      </c>
      <c r="B206" s="8">
        <v>2021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>
        <v>128927</v>
      </c>
      <c r="T206" s="9">
        <v>1695</v>
      </c>
      <c r="U206" s="9"/>
      <c r="V206" s="9">
        <v>980</v>
      </c>
      <c r="W206" s="9"/>
      <c r="X206" s="9">
        <v>715</v>
      </c>
      <c r="Y206" s="9"/>
      <c r="Z206" s="9"/>
      <c r="AA206" s="9">
        <v>127232</v>
      </c>
      <c r="AB206" s="9">
        <v>522</v>
      </c>
      <c r="AC206" s="9"/>
      <c r="AD206" s="9">
        <v>13962</v>
      </c>
      <c r="AE206" s="9"/>
      <c r="AF206" s="9">
        <v>40224</v>
      </c>
      <c r="AG206" s="9">
        <v>48577</v>
      </c>
      <c r="AH206" s="9">
        <v>23947</v>
      </c>
      <c r="AI206" s="9"/>
    </row>
    <row r="207" hidden="1" spans="1:35">
      <c r="A207" s="8" t="s">
        <v>63</v>
      </c>
      <c r="B207" s="8">
        <v>2021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>
        <v>68023</v>
      </c>
      <c r="T207" s="9">
        <v>193</v>
      </c>
      <c r="U207" s="9"/>
      <c r="V207" s="9"/>
      <c r="W207" s="9"/>
      <c r="X207" s="9">
        <v>193</v>
      </c>
      <c r="Y207" s="9"/>
      <c r="Z207" s="9"/>
      <c r="AA207" s="9">
        <v>67831</v>
      </c>
      <c r="AB207" s="9"/>
      <c r="AC207" s="9"/>
      <c r="AD207" s="9">
        <v>9263</v>
      </c>
      <c r="AE207" s="9"/>
      <c r="AF207" s="9">
        <v>20455</v>
      </c>
      <c r="AG207" s="9">
        <v>38073</v>
      </c>
      <c r="AH207" s="9">
        <v>40</v>
      </c>
      <c r="AI207" s="9"/>
    </row>
    <row r="208" hidden="1" spans="1:35">
      <c r="A208" s="8" t="s">
        <v>68</v>
      </c>
      <c r="B208" s="8">
        <v>2021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>
        <v>42680</v>
      </c>
      <c r="T208" s="9"/>
      <c r="U208" s="9"/>
      <c r="V208" s="9"/>
      <c r="W208" s="9"/>
      <c r="X208" s="9"/>
      <c r="Y208" s="9"/>
      <c r="Z208" s="9"/>
      <c r="AA208" s="9">
        <v>42680</v>
      </c>
      <c r="AB208" s="9"/>
      <c r="AC208" s="9"/>
      <c r="AD208" s="9">
        <v>4601</v>
      </c>
      <c r="AE208" s="9"/>
      <c r="AF208" s="9">
        <v>13696</v>
      </c>
      <c r="AG208" s="9">
        <v>24340</v>
      </c>
      <c r="AH208" s="9">
        <v>44</v>
      </c>
      <c r="AI208" s="9"/>
    </row>
    <row r="209" hidden="1" spans="1:35">
      <c r="A209" s="8" t="s">
        <v>73</v>
      </c>
      <c r="B209" s="8">
        <v>2021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>
        <v>64898</v>
      </c>
      <c r="T209" s="9"/>
      <c r="U209" s="9"/>
      <c r="V209" s="9"/>
      <c r="W209" s="9"/>
      <c r="X209" s="9"/>
      <c r="Y209" s="9"/>
      <c r="Z209" s="9"/>
      <c r="AA209" s="9">
        <v>64898</v>
      </c>
      <c r="AB209" s="9"/>
      <c r="AC209" s="9"/>
      <c r="AD209" s="9">
        <v>6240</v>
      </c>
      <c r="AE209" s="9"/>
      <c r="AF209" s="9">
        <v>16632</v>
      </c>
      <c r="AG209" s="9">
        <v>27625</v>
      </c>
      <c r="AH209" s="9">
        <v>14400</v>
      </c>
      <c r="AI209" s="9"/>
    </row>
    <row r="210" spans="1:35">
      <c r="A210" s="8" t="s">
        <v>77</v>
      </c>
      <c r="B210" s="8">
        <v>2021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>
        <v>10507</v>
      </c>
      <c r="T210" s="9">
        <v>461</v>
      </c>
      <c r="U210" s="9"/>
      <c r="V210" s="9">
        <v>106</v>
      </c>
      <c r="W210" s="9"/>
      <c r="X210" s="9">
        <v>81</v>
      </c>
      <c r="Y210" s="9"/>
      <c r="Z210" s="9">
        <v>274</v>
      </c>
      <c r="AA210" s="9">
        <v>10045</v>
      </c>
      <c r="AB210" s="9">
        <v>147</v>
      </c>
      <c r="AC210" s="9"/>
      <c r="AD210" s="9">
        <v>1152</v>
      </c>
      <c r="AE210" s="9"/>
      <c r="AF210" s="9">
        <v>3972</v>
      </c>
      <c r="AG210" s="9">
        <v>1259</v>
      </c>
      <c r="AH210" s="9">
        <v>3515</v>
      </c>
      <c r="AI210" s="9"/>
    </row>
    <row r="211" hidden="1" spans="1:35">
      <c r="A211" s="8" t="s">
        <v>82</v>
      </c>
      <c r="B211" s="8">
        <v>2021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>
        <v>112838</v>
      </c>
      <c r="T211" s="9">
        <v>566</v>
      </c>
      <c r="U211" s="9"/>
      <c r="V211" s="9">
        <v>418</v>
      </c>
      <c r="W211" s="9"/>
      <c r="X211" s="9">
        <v>148</v>
      </c>
      <c r="Y211" s="9"/>
      <c r="Z211" s="9"/>
      <c r="AA211" s="9">
        <v>112272</v>
      </c>
      <c r="AB211" s="9">
        <v>1045</v>
      </c>
      <c r="AC211" s="9"/>
      <c r="AD211" s="9">
        <v>14378</v>
      </c>
      <c r="AE211" s="9"/>
      <c r="AF211" s="9">
        <v>34852</v>
      </c>
      <c r="AG211" s="9">
        <v>40842</v>
      </c>
      <c r="AH211" s="9">
        <v>21155</v>
      </c>
      <c r="AI211" s="9"/>
    </row>
    <row r="212" hidden="1" spans="1:35">
      <c r="A212" s="8" t="s">
        <v>87</v>
      </c>
      <c r="B212" s="8">
        <v>2021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>
        <v>73353</v>
      </c>
      <c r="T212" s="9">
        <v>999</v>
      </c>
      <c r="U212" s="9"/>
      <c r="V212" s="9">
        <v>526</v>
      </c>
      <c r="W212" s="9"/>
      <c r="X212" s="9">
        <v>472</v>
      </c>
      <c r="Y212" s="9"/>
      <c r="Z212" s="9"/>
      <c r="AA212" s="9">
        <v>72355</v>
      </c>
      <c r="AB212" s="9">
        <v>1186</v>
      </c>
      <c r="AC212" s="9"/>
      <c r="AD212" s="9">
        <v>8988</v>
      </c>
      <c r="AE212" s="9"/>
      <c r="AF212" s="9">
        <v>20881</v>
      </c>
      <c r="AG212" s="9">
        <v>26278</v>
      </c>
      <c r="AH212" s="9">
        <v>15021</v>
      </c>
      <c r="AI212" s="9"/>
    </row>
    <row r="213" hidden="1" spans="1:35">
      <c r="A213" s="8" t="s">
        <v>92</v>
      </c>
      <c r="B213" s="8">
        <v>2021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>
        <v>87399</v>
      </c>
      <c r="T213" s="9">
        <v>3348</v>
      </c>
      <c r="U213" s="9">
        <v>304</v>
      </c>
      <c r="V213" s="9">
        <v>1458</v>
      </c>
      <c r="W213" s="9"/>
      <c r="X213" s="9">
        <v>1586</v>
      </c>
      <c r="Y213" s="9"/>
      <c r="Z213" s="9"/>
      <c r="AA213" s="9">
        <v>84051</v>
      </c>
      <c r="AB213" s="9">
        <v>1232</v>
      </c>
      <c r="AC213" s="9"/>
      <c r="AD213" s="9">
        <v>7098</v>
      </c>
      <c r="AE213" s="9"/>
      <c r="AF213" s="9">
        <v>19698</v>
      </c>
      <c r="AG213" s="9">
        <v>24285</v>
      </c>
      <c r="AH213" s="9">
        <v>31738</v>
      </c>
      <c r="AI213" s="9"/>
    </row>
    <row r="214" hidden="1" spans="1:35">
      <c r="A214" s="8" t="s">
        <v>97</v>
      </c>
      <c r="B214" s="8">
        <v>2021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>
        <v>56935</v>
      </c>
      <c r="T214" s="9"/>
      <c r="U214" s="9"/>
      <c r="V214" s="9"/>
      <c r="W214" s="9"/>
      <c r="X214" s="9"/>
      <c r="Y214" s="9"/>
      <c r="Z214" s="9"/>
      <c r="AA214" s="9">
        <v>56935</v>
      </c>
      <c r="AB214" s="9">
        <v>342</v>
      </c>
      <c r="AC214" s="9"/>
      <c r="AD214" s="9">
        <v>5746</v>
      </c>
      <c r="AE214" s="9"/>
      <c r="AF214" s="9">
        <v>14598</v>
      </c>
      <c r="AG214" s="9">
        <v>21175</v>
      </c>
      <c r="AH214" s="9">
        <v>15074</v>
      </c>
      <c r="AI214" s="9"/>
    </row>
    <row r="215" hidden="1" spans="1:35">
      <c r="A215" s="8" t="s">
        <v>102</v>
      </c>
      <c r="B215" s="8">
        <v>2021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>
        <v>65179</v>
      </c>
      <c r="T215" s="9">
        <v>769</v>
      </c>
      <c r="U215" s="9"/>
      <c r="V215" s="9">
        <v>769</v>
      </c>
      <c r="W215" s="9"/>
      <c r="X215" s="9"/>
      <c r="Y215" s="9"/>
      <c r="Z215" s="9"/>
      <c r="AA215" s="9">
        <v>64409</v>
      </c>
      <c r="AB215" s="9">
        <v>454</v>
      </c>
      <c r="AC215" s="9"/>
      <c r="AD215" s="9">
        <v>5872</v>
      </c>
      <c r="AE215" s="9"/>
      <c r="AF215" s="9">
        <v>15971</v>
      </c>
      <c r="AG215" s="9">
        <v>20767</v>
      </c>
      <c r="AH215" s="9">
        <v>21346</v>
      </c>
      <c r="AI215" s="9"/>
    </row>
    <row r="216" hidden="1" spans="1:35">
      <c r="A216" s="8" t="s">
        <v>107</v>
      </c>
      <c r="B216" s="8">
        <v>2021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>
        <v>128201</v>
      </c>
      <c r="T216" s="9">
        <v>1540</v>
      </c>
      <c r="U216" s="9"/>
      <c r="V216" s="9">
        <v>1124</v>
      </c>
      <c r="W216" s="9">
        <v>415</v>
      </c>
      <c r="X216" s="9"/>
      <c r="Y216" s="9"/>
      <c r="Z216" s="9"/>
      <c r="AA216" s="9">
        <v>126661</v>
      </c>
      <c r="AB216" s="9">
        <v>2317</v>
      </c>
      <c r="AC216" s="9"/>
      <c r="AD216" s="9">
        <v>11305</v>
      </c>
      <c r="AE216" s="9"/>
      <c r="AF216" s="9">
        <v>32448</v>
      </c>
      <c r="AG216" s="9">
        <v>39561</v>
      </c>
      <c r="AH216" s="9">
        <v>41030</v>
      </c>
      <c r="AI216" s="9"/>
    </row>
    <row r="217" hidden="1" spans="1:35">
      <c r="A217" s="8" t="s">
        <v>112</v>
      </c>
      <c r="B217" s="8">
        <v>2021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>
        <v>97794</v>
      </c>
      <c r="T217" s="9">
        <v>2138</v>
      </c>
      <c r="U217" s="9">
        <v>537</v>
      </c>
      <c r="V217" s="9">
        <v>1601</v>
      </c>
      <c r="W217" s="9"/>
      <c r="X217" s="9"/>
      <c r="Y217" s="9"/>
      <c r="Z217" s="9"/>
      <c r="AA217" s="9">
        <v>95656</v>
      </c>
      <c r="AB217" s="9">
        <v>894</v>
      </c>
      <c r="AC217" s="9"/>
      <c r="AD217" s="9">
        <v>8354</v>
      </c>
      <c r="AE217" s="9">
        <v>140</v>
      </c>
      <c r="AF217" s="9">
        <v>23039</v>
      </c>
      <c r="AG217" s="9">
        <v>34150</v>
      </c>
      <c r="AH217" s="9">
        <v>29079</v>
      </c>
      <c r="AI217" s="9"/>
    </row>
    <row r="218" hidden="1" spans="1:35">
      <c r="A218" s="8" t="s">
        <v>117</v>
      </c>
      <c r="B218" s="8">
        <v>2021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>
        <v>81195</v>
      </c>
      <c r="T218" s="9">
        <v>3133</v>
      </c>
      <c r="U218" s="9"/>
      <c r="V218" s="9">
        <v>1335</v>
      </c>
      <c r="W218" s="9"/>
      <c r="X218" s="9">
        <v>1798</v>
      </c>
      <c r="Y218" s="9"/>
      <c r="Z218" s="9"/>
      <c r="AA218" s="9">
        <v>78062</v>
      </c>
      <c r="AB218" s="9">
        <v>180</v>
      </c>
      <c r="AC218" s="9"/>
      <c r="AD218" s="9">
        <v>10589</v>
      </c>
      <c r="AE218" s="9"/>
      <c r="AF218" s="9">
        <v>17007</v>
      </c>
      <c r="AG218" s="9">
        <v>25652</v>
      </c>
      <c r="AH218" s="9">
        <v>24633</v>
      </c>
      <c r="AI218" s="9"/>
    </row>
    <row r="219" hidden="1" spans="1:35">
      <c r="A219" s="8" t="s">
        <v>122</v>
      </c>
      <c r="B219" s="8">
        <v>2021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>
        <v>80323</v>
      </c>
      <c r="T219" s="9">
        <v>3672</v>
      </c>
      <c r="U219" s="9"/>
      <c r="V219" s="9">
        <v>2816</v>
      </c>
      <c r="W219" s="9"/>
      <c r="X219" s="9">
        <v>857</v>
      </c>
      <c r="Y219" s="9"/>
      <c r="Z219" s="9"/>
      <c r="AA219" s="9">
        <v>76650</v>
      </c>
      <c r="AB219" s="9">
        <v>228</v>
      </c>
      <c r="AC219" s="9"/>
      <c r="AD219" s="9">
        <v>5763</v>
      </c>
      <c r="AE219" s="9"/>
      <c r="AF219" s="9">
        <v>17616</v>
      </c>
      <c r="AG219" s="9">
        <v>26975</v>
      </c>
      <c r="AH219" s="9">
        <v>26068</v>
      </c>
      <c r="AI219" s="9"/>
    </row>
    <row r="220" hidden="1" spans="1:35">
      <c r="A220" s="8" t="s">
        <v>127</v>
      </c>
      <c r="B220" s="8">
        <v>2021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>
        <v>91940</v>
      </c>
      <c r="T220" s="9"/>
      <c r="U220" s="9"/>
      <c r="V220" s="9"/>
      <c r="W220" s="9"/>
      <c r="X220" s="9"/>
      <c r="Y220" s="9"/>
      <c r="Z220" s="9"/>
      <c r="AA220" s="9">
        <v>91940</v>
      </c>
      <c r="AB220" s="9"/>
      <c r="AC220" s="9"/>
      <c r="AD220" s="9">
        <v>13479</v>
      </c>
      <c r="AE220" s="9"/>
      <c r="AF220" s="9">
        <v>31555</v>
      </c>
      <c r="AG220" s="9">
        <v>39957</v>
      </c>
      <c r="AH220" s="9">
        <v>6949</v>
      </c>
      <c r="AI220" s="9"/>
    </row>
    <row r="221" hidden="1" spans="1:35">
      <c r="A221" s="8" t="s">
        <v>132</v>
      </c>
      <c r="B221" s="8">
        <v>2021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>
        <v>85115</v>
      </c>
      <c r="T221" s="9"/>
      <c r="U221" s="9"/>
      <c r="V221" s="9"/>
      <c r="W221" s="9"/>
      <c r="X221" s="9"/>
      <c r="Y221" s="9"/>
      <c r="Z221" s="9"/>
      <c r="AA221" s="9">
        <v>85115</v>
      </c>
      <c r="AB221" s="9"/>
      <c r="AC221" s="9"/>
      <c r="AD221" s="9">
        <v>2339</v>
      </c>
      <c r="AE221" s="9"/>
      <c r="AF221" s="9">
        <v>20713</v>
      </c>
      <c r="AG221" s="9">
        <v>26466</v>
      </c>
      <c r="AH221" s="9">
        <v>35597</v>
      </c>
      <c r="AI221" s="9"/>
    </row>
    <row r="222" hidden="1" spans="1:35">
      <c r="A222" s="8" t="s">
        <v>137</v>
      </c>
      <c r="B222" s="8">
        <v>2021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>
        <v>11289</v>
      </c>
      <c r="T222" s="9"/>
      <c r="U222" s="9"/>
      <c r="V222" s="9"/>
      <c r="W222" s="9"/>
      <c r="X222" s="9"/>
      <c r="Y222" s="9"/>
      <c r="Z222" s="9"/>
      <c r="AA222" s="9">
        <v>11289</v>
      </c>
      <c r="AB222" s="9"/>
      <c r="AC222" s="9"/>
      <c r="AD222" s="9"/>
      <c r="AE222" s="9"/>
      <c r="AF222" s="9">
        <v>4251</v>
      </c>
      <c r="AG222" s="9">
        <v>4262</v>
      </c>
      <c r="AH222" s="9">
        <v>2776</v>
      </c>
      <c r="AI222" s="9"/>
    </row>
    <row r="223" hidden="1" spans="1:35">
      <c r="A223" s="8" t="s">
        <v>142</v>
      </c>
      <c r="B223" s="8">
        <v>2021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>
        <v>40713</v>
      </c>
      <c r="T223" s="9">
        <v>676</v>
      </c>
      <c r="U223" s="9"/>
      <c r="V223" s="9">
        <v>676</v>
      </c>
      <c r="W223" s="9"/>
      <c r="X223" s="9"/>
      <c r="Y223" s="9"/>
      <c r="Z223" s="9"/>
      <c r="AA223" s="9">
        <v>40037</v>
      </c>
      <c r="AB223" s="9"/>
      <c r="AC223" s="9"/>
      <c r="AD223" s="9">
        <v>3831</v>
      </c>
      <c r="AE223" s="9"/>
      <c r="AF223" s="9">
        <v>10309</v>
      </c>
      <c r="AG223" s="9">
        <v>12738</v>
      </c>
      <c r="AH223" s="9">
        <v>13160</v>
      </c>
      <c r="AI223" s="9"/>
    </row>
    <row r="224" hidden="1" spans="1:35">
      <c r="A224" s="8" t="s">
        <v>147</v>
      </c>
      <c r="B224" s="8">
        <v>2021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>
        <v>119123</v>
      </c>
      <c r="T224" s="9">
        <v>1302</v>
      </c>
      <c r="U224" s="9"/>
      <c r="V224" s="9">
        <v>1061</v>
      </c>
      <c r="W224" s="9"/>
      <c r="X224" s="9">
        <v>240</v>
      </c>
      <c r="Y224" s="9"/>
      <c r="Z224" s="9"/>
      <c r="AA224" s="9">
        <v>117822</v>
      </c>
      <c r="AB224" s="9"/>
      <c r="AC224" s="9"/>
      <c r="AD224" s="9">
        <v>18052</v>
      </c>
      <c r="AE224" s="9"/>
      <c r="AF224" s="9">
        <v>26243</v>
      </c>
      <c r="AG224" s="9">
        <v>35954</v>
      </c>
      <c r="AH224" s="9">
        <v>37573</v>
      </c>
      <c r="AI224" s="9"/>
    </row>
    <row r="225" hidden="1" spans="1:35">
      <c r="A225" s="8" t="s">
        <v>152</v>
      </c>
      <c r="B225" s="8">
        <v>2021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>
        <v>56042</v>
      </c>
      <c r="T225" s="9"/>
      <c r="U225" s="9"/>
      <c r="V225" s="9"/>
      <c r="W225" s="9"/>
      <c r="X225" s="9"/>
      <c r="Y225" s="9"/>
      <c r="Z225" s="9"/>
      <c r="AA225" s="9">
        <v>56042</v>
      </c>
      <c r="AB225" s="9"/>
      <c r="AC225" s="9"/>
      <c r="AD225" s="9">
        <v>4107</v>
      </c>
      <c r="AE225" s="9"/>
      <c r="AF225" s="9">
        <v>14199</v>
      </c>
      <c r="AG225" s="9">
        <v>19207</v>
      </c>
      <c r="AH225" s="9">
        <v>18529</v>
      </c>
      <c r="AI225" s="9"/>
    </row>
    <row r="226" hidden="1" spans="1:35">
      <c r="A226" s="8" t="s">
        <v>157</v>
      </c>
      <c r="B226" s="8">
        <v>2021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>
        <v>97210</v>
      </c>
      <c r="T226" s="9">
        <v>562</v>
      </c>
      <c r="U226" s="9"/>
      <c r="V226" s="9"/>
      <c r="W226" s="9"/>
      <c r="X226" s="9">
        <v>562</v>
      </c>
      <c r="Y226" s="9"/>
      <c r="Z226" s="9"/>
      <c r="AA226" s="9">
        <v>96648</v>
      </c>
      <c r="AB226" s="9"/>
      <c r="AC226" s="9"/>
      <c r="AD226" s="9">
        <v>14852</v>
      </c>
      <c r="AE226" s="9"/>
      <c r="AF226" s="9">
        <v>19479</v>
      </c>
      <c r="AG226" s="9">
        <v>28599</v>
      </c>
      <c r="AH226" s="9">
        <v>33718</v>
      </c>
      <c r="AI226" s="9"/>
    </row>
    <row r="227" hidden="1" spans="1:35">
      <c r="A227" s="8" t="s">
        <v>162</v>
      </c>
      <c r="B227" s="8">
        <v>2021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>
        <v>37457</v>
      </c>
      <c r="T227" s="9">
        <v>423</v>
      </c>
      <c r="U227" s="9"/>
      <c r="V227" s="9"/>
      <c r="W227" s="9"/>
      <c r="X227" s="9"/>
      <c r="Y227" s="9">
        <v>423</v>
      </c>
      <c r="Z227" s="9"/>
      <c r="AA227" s="9">
        <v>37034</v>
      </c>
      <c r="AB227" s="9"/>
      <c r="AC227" s="9"/>
      <c r="AD227" s="9">
        <v>2488</v>
      </c>
      <c r="AE227" s="9"/>
      <c r="AF227" s="9">
        <v>4818</v>
      </c>
      <c r="AG227" s="9">
        <v>13350</v>
      </c>
      <c r="AH227" s="9">
        <v>16378</v>
      </c>
      <c r="AI227" s="9"/>
    </row>
    <row r="228" hidden="1" spans="1:35">
      <c r="A228" s="8" t="s">
        <v>167</v>
      </c>
      <c r="B228" s="8">
        <v>2021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>
        <v>65771</v>
      </c>
      <c r="T228" s="9">
        <v>2675</v>
      </c>
      <c r="U228" s="9">
        <v>405</v>
      </c>
      <c r="V228" s="9">
        <v>1668</v>
      </c>
      <c r="W228" s="9">
        <v>308</v>
      </c>
      <c r="X228" s="9">
        <v>294</v>
      </c>
      <c r="Y228" s="9"/>
      <c r="Z228" s="9"/>
      <c r="AA228" s="9">
        <v>63096</v>
      </c>
      <c r="AB228" s="9">
        <v>359</v>
      </c>
      <c r="AC228" s="9">
        <v>4452</v>
      </c>
      <c r="AD228" s="9">
        <v>271</v>
      </c>
      <c r="AE228" s="9">
        <v>11428</v>
      </c>
      <c r="AF228" s="9">
        <v>327</v>
      </c>
      <c r="AG228" s="9">
        <v>27689</v>
      </c>
      <c r="AH228" s="9">
        <v>18571</v>
      </c>
      <c r="AI228" s="9"/>
    </row>
    <row r="229" hidden="1" spans="1:35">
      <c r="A229" s="8" t="s">
        <v>172</v>
      </c>
      <c r="B229" s="8">
        <v>2021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>
        <v>80778</v>
      </c>
      <c r="T229" s="9">
        <v>4303</v>
      </c>
      <c r="U229" s="9">
        <v>1264</v>
      </c>
      <c r="V229" s="9">
        <v>3039</v>
      </c>
      <c r="W229" s="9"/>
      <c r="X229" s="9"/>
      <c r="Y229" s="9"/>
      <c r="Z229" s="9"/>
      <c r="AA229" s="9">
        <v>76475</v>
      </c>
      <c r="AB229" s="9"/>
      <c r="AC229" s="9">
        <v>6592</v>
      </c>
      <c r="AD229" s="9"/>
      <c r="AE229" s="9">
        <v>12952</v>
      </c>
      <c r="AF229" s="9">
        <v>832</v>
      </c>
      <c r="AG229" s="9">
        <v>29357</v>
      </c>
      <c r="AH229" s="9">
        <v>26743</v>
      </c>
      <c r="AI229" s="9"/>
    </row>
    <row r="230" hidden="1" spans="1:35">
      <c r="A230" s="8" t="s">
        <v>177</v>
      </c>
      <c r="B230" s="8">
        <v>2021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>
        <v>44175</v>
      </c>
      <c r="T230" s="9">
        <v>839</v>
      </c>
      <c r="U230" s="9"/>
      <c r="V230" s="9">
        <v>231</v>
      </c>
      <c r="W230" s="9"/>
      <c r="X230" s="9"/>
      <c r="Y230" s="9">
        <v>608</v>
      </c>
      <c r="Z230" s="9"/>
      <c r="AA230" s="9">
        <v>43335</v>
      </c>
      <c r="AB230" s="9"/>
      <c r="AC230" s="9">
        <v>4128</v>
      </c>
      <c r="AD230" s="9"/>
      <c r="AE230" s="9">
        <v>7601</v>
      </c>
      <c r="AF230" s="9"/>
      <c r="AG230" s="9">
        <v>18201</v>
      </c>
      <c r="AH230" s="9">
        <v>13406</v>
      </c>
      <c r="AI230" s="9"/>
    </row>
    <row r="231" hidden="1" spans="1:35">
      <c r="A231" s="8" t="s">
        <v>182</v>
      </c>
      <c r="B231" s="8">
        <v>2021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>
        <v>33638</v>
      </c>
      <c r="T231" s="9">
        <v>486</v>
      </c>
      <c r="U231" s="9">
        <v>186</v>
      </c>
      <c r="V231" s="9">
        <v>195</v>
      </c>
      <c r="W231" s="9">
        <v>106</v>
      </c>
      <c r="X231" s="9"/>
      <c r="Y231" s="9"/>
      <c r="Z231" s="9"/>
      <c r="AA231" s="9">
        <v>33151</v>
      </c>
      <c r="AB231" s="9"/>
      <c r="AC231" s="9">
        <v>2811</v>
      </c>
      <c r="AD231" s="9"/>
      <c r="AE231" s="9">
        <v>3448</v>
      </c>
      <c r="AF231" s="9">
        <v>2573</v>
      </c>
      <c r="AG231" s="9">
        <v>13273</v>
      </c>
      <c r="AH231" s="9">
        <v>11046</v>
      </c>
      <c r="AI231" s="9"/>
    </row>
    <row r="232" hidden="1" spans="1:35">
      <c r="A232" s="8" t="s">
        <v>187</v>
      </c>
      <c r="B232" s="8">
        <v>2021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>
        <v>104844</v>
      </c>
      <c r="T232" s="9">
        <v>764</v>
      </c>
      <c r="U232" s="9">
        <v>599</v>
      </c>
      <c r="V232" s="9">
        <v>166</v>
      </c>
      <c r="W232" s="9"/>
      <c r="X232" s="9"/>
      <c r="Y232" s="9"/>
      <c r="Z232" s="9"/>
      <c r="AA232" s="9">
        <v>104080</v>
      </c>
      <c r="AB232" s="9"/>
      <c r="AC232" s="9">
        <v>8772</v>
      </c>
      <c r="AD232" s="9">
        <v>282</v>
      </c>
      <c r="AE232" s="9"/>
      <c r="AF232" s="9">
        <v>25946</v>
      </c>
      <c r="AG232" s="9">
        <v>35695</v>
      </c>
      <c r="AH232" s="9">
        <v>33386</v>
      </c>
      <c r="AI232" s="9"/>
    </row>
    <row r="233" hidden="1" spans="1:35">
      <c r="A233" s="8" t="s">
        <v>216</v>
      </c>
      <c r="B233" s="8">
        <v>2021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>
        <v>23755</v>
      </c>
      <c r="T233" s="9">
        <v>13181</v>
      </c>
      <c r="U233" s="9"/>
      <c r="V233" s="9">
        <v>6194</v>
      </c>
      <c r="W233" s="9"/>
      <c r="X233" s="9">
        <v>6987</v>
      </c>
      <c r="Y233" s="9"/>
      <c r="Z233" s="9"/>
      <c r="AA233" s="9">
        <v>10574</v>
      </c>
      <c r="AB233" s="9"/>
      <c r="AC233" s="9"/>
      <c r="AD233" s="9">
        <v>10326</v>
      </c>
      <c r="AE233" s="9"/>
      <c r="AF233" s="9">
        <v>248</v>
      </c>
      <c r="AG233" s="9"/>
      <c r="AH233" s="9"/>
      <c r="AI233" s="9"/>
    </row>
    <row r="234" hidden="1" spans="1:35">
      <c r="A234" s="8" t="s">
        <v>34</v>
      </c>
      <c r="B234" s="9">
        <v>2022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>
        <v>2286830</v>
      </c>
      <c r="T234" s="9">
        <v>55219</v>
      </c>
      <c r="U234" s="9">
        <v>3903</v>
      </c>
      <c r="V234" s="9">
        <v>32517</v>
      </c>
      <c r="W234" s="9">
        <v>1441</v>
      </c>
      <c r="X234" s="9">
        <v>16033</v>
      </c>
      <c r="Y234" s="9">
        <v>1031</v>
      </c>
      <c r="Z234" s="9">
        <v>293</v>
      </c>
      <c r="AA234" s="9">
        <v>2231612</v>
      </c>
      <c r="AB234" s="9">
        <v>16089</v>
      </c>
      <c r="AC234" s="9">
        <v>28161</v>
      </c>
      <c r="AD234" s="9">
        <v>219274</v>
      </c>
      <c r="AE234" s="9">
        <v>37023</v>
      </c>
      <c r="AF234" s="9">
        <v>520929</v>
      </c>
      <c r="AG234" s="9">
        <v>803413</v>
      </c>
      <c r="AH234" s="9">
        <v>606723</v>
      </c>
      <c r="AI234" s="9">
        <v>103134</v>
      </c>
    </row>
    <row r="235" hidden="1" spans="1:35">
      <c r="A235" s="8" t="s">
        <v>38</v>
      </c>
      <c r="B235" s="9">
        <v>2022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>
        <v>11434</v>
      </c>
      <c r="T235" s="9"/>
      <c r="U235" s="9">
        <v>0</v>
      </c>
      <c r="V235" s="9"/>
      <c r="W235" s="9">
        <v>0</v>
      </c>
      <c r="X235" s="9"/>
      <c r="Y235" s="9"/>
      <c r="Z235" s="9">
        <v>11434</v>
      </c>
      <c r="AA235" s="9"/>
      <c r="AB235" s="9">
        <v>1863</v>
      </c>
      <c r="AC235" s="9">
        <v>3390</v>
      </c>
      <c r="AD235" s="9">
        <v>4412</v>
      </c>
      <c r="AE235" s="9">
        <v>1768</v>
      </c>
      <c r="AF235" s="9">
        <v>10831</v>
      </c>
      <c r="AG235" s="9"/>
      <c r="AH235" s="9"/>
      <c r="AI235" s="9"/>
    </row>
    <row r="236" hidden="1" spans="1:35">
      <c r="A236" s="8" t="s">
        <v>43</v>
      </c>
      <c r="B236" s="9">
        <v>2022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>
        <v>15941</v>
      </c>
      <c r="T236" s="9"/>
      <c r="U236" s="9">
        <v>392</v>
      </c>
      <c r="V236" s="9"/>
      <c r="W236" s="9">
        <v>392</v>
      </c>
      <c r="X236" s="9"/>
      <c r="Y236" s="9"/>
      <c r="Z236" s="9">
        <v>15549</v>
      </c>
      <c r="AA236" s="9">
        <v>579</v>
      </c>
      <c r="AB236" s="9">
        <v>1299</v>
      </c>
      <c r="AC236" s="9">
        <v>4008</v>
      </c>
      <c r="AD236" s="9">
        <v>4722</v>
      </c>
      <c r="AE236" s="9">
        <v>4942</v>
      </c>
      <c r="AF236" s="9">
        <v>9383</v>
      </c>
      <c r="AG236" s="9"/>
      <c r="AH236" s="9"/>
      <c r="AI236" s="9"/>
    </row>
    <row r="237" hidden="1" spans="1:35">
      <c r="A237" s="8" t="s">
        <v>48</v>
      </c>
      <c r="B237" s="9">
        <v>2022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>
        <v>123003</v>
      </c>
      <c r="T237" s="9"/>
      <c r="U237" s="9">
        <v>2044</v>
      </c>
      <c r="V237" s="9">
        <v>1183</v>
      </c>
      <c r="W237" s="9">
        <v>200</v>
      </c>
      <c r="X237" s="9">
        <v>661</v>
      </c>
      <c r="Y237" s="9"/>
      <c r="Z237" s="9">
        <v>120958</v>
      </c>
      <c r="AA237" s="9">
        <v>3138</v>
      </c>
      <c r="AB237" s="9">
        <v>13699</v>
      </c>
      <c r="AC237" s="9">
        <v>29152</v>
      </c>
      <c r="AD237" s="9">
        <v>39876</v>
      </c>
      <c r="AE237" s="9">
        <v>34822</v>
      </c>
      <c r="AF237" s="9">
        <v>10590</v>
      </c>
      <c r="AG237" s="9"/>
      <c r="AH237" s="9"/>
      <c r="AI237" s="9"/>
    </row>
    <row r="238" hidden="1" spans="1:35">
      <c r="A238" s="8" t="s">
        <v>53</v>
      </c>
      <c r="B238" s="9">
        <v>2022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>
        <v>91116</v>
      </c>
      <c r="T238" s="9">
        <v>1671</v>
      </c>
      <c r="U238" s="9"/>
      <c r="V238" s="9">
        <v>1367</v>
      </c>
      <c r="W238" s="9">
        <v>305</v>
      </c>
      <c r="X238" s="9"/>
      <c r="Y238" s="9"/>
      <c r="Z238" s="9">
        <v>89444</v>
      </c>
      <c r="AA238" s="9">
        <v>2002</v>
      </c>
      <c r="AB238" s="9">
        <v>10445</v>
      </c>
      <c r="AC238" s="9">
        <v>20325</v>
      </c>
      <c r="AD238" s="9">
        <v>27058</v>
      </c>
      <c r="AE238" s="9">
        <v>29614</v>
      </c>
      <c r="AF238" s="9">
        <v>1380</v>
      </c>
      <c r="AG238" s="9"/>
      <c r="AH238" s="9"/>
      <c r="AI238" s="9"/>
    </row>
    <row r="239" hidden="1" spans="1:35">
      <c r="A239" s="8" t="s">
        <v>58</v>
      </c>
      <c r="B239" s="9">
        <v>2022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>
        <v>133703</v>
      </c>
      <c r="T239" s="9"/>
      <c r="U239" s="9">
        <v>701</v>
      </c>
      <c r="V239" s="9"/>
      <c r="W239" s="9">
        <v>701</v>
      </c>
      <c r="X239" s="9"/>
      <c r="Y239" s="9"/>
      <c r="Z239" s="9">
        <v>133003</v>
      </c>
      <c r="AA239" s="9">
        <v>547</v>
      </c>
      <c r="AB239" s="9">
        <v>16233</v>
      </c>
      <c r="AC239" s="9">
        <v>42215</v>
      </c>
      <c r="AD239" s="9">
        <v>49144</v>
      </c>
      <c r="AE239" s="9">
        <v>24594</v>
      </c>
      <c r="AF239" s="9">
        <v>1506</v>
      </c>
      <c r="AG239" s="9"/>
      <c r="AH239" s="9"/>
      <c r="AI239" s="9"/>
    </row>
    <row r="240" hidden="1" spans="1:35">
      <c r="A240" s="8" t="s">
        <v>63</v>
      </c>
      <c r="B240" s="9">
        <v>2022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>
        <v>70099</v>
      </c>
      <c r="T240" s="9"/>
      <c r="U240" s="9">
        <v>193</v>
      </c>
      <c r="V240" s="9"/>
      <c r="W240" s="9">
        <v>193</v>
      </c>
      <c r="X240" s="9"/>
      <c r="Y240" s="9"/>
      <c r="Z240" s="9">
        <v>69906</v>
      </c>
      <c r="AA240" s="9">
        <v>9498</v>
      </c>
      <c r="AB240" s="9">
        <v>21580</v>
      </c>
      <c r="AC240" s="9">
        <v>38793</v>
      </c>
      <c r="AD240" s="9">
        <v>35</v>
      </c>
      <c r="AE240" s="9">
        <v>1723</v>
      </c>
      <c r="AF240" s="9"/>
      <c r="AG240" s="9"/>
      <c r="AH240" s="9"/>
      <c r="AI240" s="9"/>
    </row>
    <row r="241" hidden="1" spans="1:35">
      <c r="A241" s="8" t="s">
        <v>68</v>
      </c>
      <c r="B241" s="9">
        <v>2022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>
        <v>43297</v>
      </c>
      <c r="T241" s="9"/>
      <c r="U241" s="9"/>
      <c r="V241" s="9"/>
      <c r="W241" s="9"/>
      <c r="X241" s="9"/>
      <c r="Y241" s="9"/>
      <c r="Z241" s="9">
        <v>43297</v>
      </c>
      <c r="AA241" s="9">
        <v>13669</v>
      </c>
      <c r="AB241" s="9">
        <v>25088</v>
      </c>
      <c r="AC241" s="9">
        <v>41</v>
      </c>
      <c r="AD241" s="9">
        <v>394</v>
      </c>
      <c r="AE241" s="9"/>
      <c r="AF241" s="9"/>
      <c r="AG241" s="9"/>
      <c r="AH241" s="9"/>
      <c r="AI241" s="9"/>
    </row>
    <row r="242" hidden="1" spans="1:35">
      <c r="A242" s="8" t="s">
        <v>73</v>
      </c>
      <c r="B242" s="9">
        <v>2022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>
        <v>65812</v>
      </c>
      <c r="T242" s="9"/>
      <c r="U242" s="9"/>
      <c r="V242" s="9"/>
      <c r="W242" s="9"/>
      <c r="X242" s="9"/>
      <c r="Y242" s="9"/>
      <c r="Z242" s="9">
        <v>65812</v>
      </c>
      <c r="AA242" s="9">
        <v>6366</v>
      </c>
      <c r="AB242" s="9">
        <v>19663</v>
      </c>
      <c r="AC242" s="9">
        <v>27171</v>
      </c>
      <c r="AD242" s="9">
        <v>408</v>
      </c>
      <c r="AE242" s="9">
        <v>3092</v>
      </c>
      <c r="AF242" s="9"/>
      <c r="AG242" s="9"/>
      <c r="AH242" s="9"/>
      <c r="AI242" s="9"/>
    </row>
    <row r="243" spans="1:35">
      <c r="A243" s="8" t="s">
        <v>77</v>
      </c>
      <c r="B243" s="9">
        <v>2022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>
        <v>10496</v>
      </c>
      <c r="T243" s="9">
        <v>461</v>
      </c>
      <c r="U243" s="9"/>
      <c r="V243" s="9">
        <v>106</v>
      </c>
      <c r="W243" s="9"/>
      <c r="X243" s="9">
        <v>81</v>
      </c>
      <c r="Y243" s="9"/>
      <c r="Z243" s="9">
        <v>274</v>
      </c>
      <c r="AA243" s="9">
        <v>10034</v>
      </c>
      <c r="AB243" s="9">
        <v>147</v>
      </c>
      <c r="AC243" s="8"/>
      <c r="AD243" s="9">
        <v>1152</v>
      </c>
      <c r="AE243" s="8"/>
      <c r="AF243" s="9">
        <v>4111</v>
      </c>
      <c r="AG243" s="9">
        <v>1272</v>
      </c>
      <c r="AH243" s="9">
        <v>3353</v>
      </c>
      <c r="AI243" s="9">
        <v>16927</v>
      </c>
    </row>
    <row r="244" hidden="1" spans="1:35">
      <c r="A244" s="8" t="s">
        <v>82</v>
      </c>
      <c r="B244" s="9">
        <v>2022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>
        <v>112836</v>
      </c>
      <c r="T244" s="9"/>
      <c r="U244" s="9">
        <v>790</v>
      </c>
      <c r="V244" s="9">
        <v>639</v>
      </c>
      <c r="W244" s="9">
        <v>151</v>
      </c>
      <c r="X244" s="9"/>
      <c r="Y244" s="9"/>
      <c r="Z244" s="9">
        <v>112046</v>
      </c>
      <c r="AA244" s="9">
        <v>1045</v>
      </c>
      <c r="AB244" s="9">
        <v>14097</v>
      </c>
      <c r="AC244" s="9">
        <v>34772</v>
      </c>
      <c r="AD244" s="9">
        <v>41782</v>
      </c>
      <c r="AE244" s="9">
        <v>20350</v>
      </c>
      <c r="AF244" s="9">
        <v>9959</v>
      </c>
      <c r="AG244" s="9"/>
      <c r="AH244" s="9"/>
      <c r="AI244" s="9"/>
    </row>
    <row r="245" hidden="1" spans="1:35">
      <c r="A245" s="8" t="s">
        <v>87</v>
      </c>
      <c r="B245" s="9">
        <v>2022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>
        <v>75612</v>
      </c>
      <c r="T245" s="9"/>
      <c r="U245" s="9">
        <v>1112</v>
      </c>
      <c r="V245" s="9">
        <v>640</v>
      </c>
      <c r="W245" s="9">
        <v>472</v>
      </c>
      <c r="X245" s="9"/>
      <c r="Y245" s="9"/>
      <c r="Z245" s="9">
        <v>74500</v>
      </c>
      <c r="AA245" s="9">
        <v>1186</v>
      </c>
      <c r="AB245" s="9">
        <v>9126</v>
      </c>
      <c r="AC245" s="9">
        <v>21585</v>
      </c>
      <c r="AD245" s="9">
        <v>27404</v>
      </c>
      <c r="AE245" s="9">
        <v>15197</v>
      </c>
      <c r="AF245" s="9">
        <v>9174</v>
      </c>
      <c r="AG245" s="9"/>
      <c r="AH245" s="9"/>
      <c r="AI245" s="9"/>
    </row>
    <row r="246" hidden="1" spans="1:35">
      <c r="A246" s="8" t="s">
        <v>92</v>
      </c>
      <c r="B246" s="9">
        <v>2022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>
        <v>93521</v>
      </c>
      <c r="T246" s="9">
        <v>7878</v>
      </c>
      <c r="U246" s="9"/>
      <c r="V246" s="9">
        <v>912</v>
      </c>
      <c r="W246" s="9">
        <v>3228</v>
      </c>
      <c r="X246" s="9">
        <v>3738</v>
      </c>
      <c r="Y246" s="9"/>
      <c r="Z246" s="9">
        <v>85642</v>
      </c>
      <c r="AA246" s="9">
        <v>1232</v>
      </c>
      <c r="AB246" s="9">
        <v>7285</v>
      </c>
      <c r="AC246" s="9">
        <v>20091</v>
      </c>
      <c r="AD246" s="9">
        <v>25006</v>
      </c>
      <c r="AE246" s="9">
        <v>32028</v>
      </c>
      <c r="AF246" s="9">
        <v>2660</v>
      </c>
      <c r="AG246" s="9"/>
      <c r="AH246" s="9"/>
      <c r="AI246" s="9"/>
    </row>
    <row r="247" hidden="1" spans="1:35">
      <c r="A247" s="8" t="s">
        <v>97</v>
      </c>
      <c r="B247" s="9">
        <v>2022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>
        <v>58995</v>
      </c>
      <c r="T247" s="9"/>
      <c r="U247" s="9"/>
      <c r="V247" s="9"/>
      <c r="W247" s="9"/>
      <c r="X247" s="9"/>
      <c r="Y247" s="9"/>
      <c r="Z247" s="9">
        <v>58995</v>
      </c>
      <c r="AA247" s="9">
        <v>342</v>
      </c>
      <c r="AB247" s="9">
        <v>6055</v>
      </c>
      <c r="AC247" s="9">
        <v>15210</v>
      </c>
      <c r="AD247" s="9">
        <v>21955</v>
      </c>
      <c r="AE247" s="9">
        <v>15433</v>
      </c>
      <c r="AF247" s="9">
        <v>2051</v>
      </c>
      <c r="AG247" s="9"/>
      <c r="AH247" s="9"/>
      <c r="AI247" s="9"/>
    </row>
    <row r="248" hidden="1" spans="1:35">
      <c r="A248" s="8" t="s">
        <v>102</v>
      </c>
      <c r="B248" s="9">
        <v>2022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>
        <v>67049</v>
      </c>
      <c r="T248" s="9"/>
      <c r="U248" s="9">
        <v>769</v>
      </c>
      <c r="V248" s="9"/>
      <c r="W248" s="9">
        <v>769</v>
      </c>
      <c r="X248" s="9"/>
      <c r="Y248" s="9"/>
      <c r="Z248" s="9">
        <v>66279</v>
      </c>
      <c r="AA248" s="9">
        <v>454</v>
      </c>
      <c r="AB248" s="9">
        <v>6075</v>
      </c>
      <c r="AC248" s="9">
        <v>16335</v>
      </c>
      <c r="AD248" s="9">
        <v>21370</v>
      </c>
      <c r="AE248" s="9">
        <v>22044</v>
      </c>
      <c r="AF248" s="9">
        <v>1760</v>
      </c>
      <c r="AG248" s="9"/>
      <c r="AH248" s="9"/>
      <c r="AI248" s="9"/>
    </row>
    <row r="249" hidden="1" spans="1:35">
      <c r="A249" s="8" t="s">
        <v>107</v>
      </c>
      <c r="B249" s="9">
        <v>2022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>
        <v>130630</v>
      </c>
      <c r="T249" s="9">
        <v>1544</v>
      </c>
      <c r="U249" s="9"/>
      <c r="V249" s="9">
        <v>1127</v>
      </c>
      <c r="W249" s="9">
        <v>417</v>
      </c>
      <c r="X249" s="9"/>
      <c r="Y249" s="9"/>
      <c r="Z249" s="9">
        <v>129086</v>
      </c>
      <c r="AA249" s="9">
        <v>2317</v>
      </c>
      <c r="AB249" s="9">
        <v>11511</v>
      </c>
      <c r="AC249" s="9">
        <v>30720</v>
      </c>
      <c r="AD249" s="9">
        <v>40989</v>
      </c>
      <c r="AE249" s="9">
        <v>4951</v>
      </c>
      <c r="AF249" s="9">
        <v>3126</v>
      </c>
      <c r="AG249" s="9"/>
      <c r="AH249" s="9"/>
      <c r="AI249" s="9"/>
    </row>
    <row r="250" hidden="1" spans="1:35">
      <c r="A250" s="8" t="s">
        <v>112</v>
      </c>
      <c r="B250" s="9">
        <v>2022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>
        <v>99904</v>
      </c>
      <c r="T250" s="9">
        <v>2196</v>
      </c>
      <c r="U250" s="9"/>
      <c r="V250" s="9">
        <v>537</v>
      </c>
      <c r="W250" s="9">
        <v>1659</v>
      </c>
      <c r="X250" s="9"/>
      <c r="Y250" s="9"/>
      <c r="Z250" s="9">
        <v>97708</v>
      </c>
      <c r="AA250" s="9">
        <v>1008</v>
      </c>
      <c r="AB250" s="9">
        <v>9153</v>
      </c>
      <c r="AC250" s="9">
        <v>140</v>
      </c>
      <c r="AD250" s="9">
        <v>23115</v>
      </c>
      <c r="AE250" s="9">
        <v>34805</v>
      </c>
      <c r="AF250" s="9">
        <v>29487</v>
      </c>
      <c r="AG250" s="9">
        <v>2156</v>
      </c>
      <c r="AH250" s="9"/>
      <c r="AI250" s="9"/>
    </row>
    <row r="251" hidden="1" spans="1:35">
      <c r="A251" s="8" t="s">
        <v>117</v>
      </c>
      <c r="B251" s="9">
        <v>2022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>
        <v>85098</v>
      </c>
      <c r="T251" s="9">
        <v>4700</v>
      </c>
      <c r="U251" s="9"/>
      <c r="V251" s="9">
        <v>2902</v>
      </c>
      <c r="W251" s="9">
        <v>1798</v>
      </c>
      <c r="X251" s="9"/>
      <c r="Y251" s="9"/>
      <c r="Z251" s="9">
        <v>80398</v>
      </c>
      <c r="AA251" s="9">
        <v>1161</v>
      </c>
      <c r="AB251" s="9">
        <v>11061</v>
      </c>
      <c r="AC251" s="9">
        <v>17215</v>
      </c>
      <c r="AD251" s="9">
        <v>25962</v>
      </c>
      <c r="AE251" s="9">
        <v>24999</v>
      </c>
      <c r="AF251" s="9">
        <v>1963</v>
      </c>
      <c r="AG251" s="9"/>
      <c r="AH251" s="9"/>
      <c r="AI251" s="9"/>
    </row>
    <row r="252" hidden="1" spans="1:35">
      <c r="A252" s="8" t="s">
        <v>122</v>
      </c>
      <c r="B252" s="9">
        <v>2022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>
        <v>82968</v>
      </c>
      <c r="T252" s="9">
        <v>3768</v>
      </c>
      <c r="U252" s="9"/>
      <c r="V252" s="9">
        <v>2911</v>
      </c>
      <c r="W252" s="9">
        <v>857</v>
      </c>
      <c r="X252" s="9"/>
      <c r="Y252" s="9"/>
      <c r="Z252" s="9">
        <v>79200</v>
      </c>
      <c r="AA252" s="9">
        <v>575</v>
      </c>
      <c r="AB252" s="9">
        <v>6074</v>
      </c>
      <c r="AC252" s="9">
        <v>18507</v>
      </c>
      <c r="AD252" s="9">
        <v>28062</v>
      </c>
      <c r="AE252" s="9">
        <v>25983</v>
      </c>
      <c r="AF252" s="9">
        <v>1329</v>
      </c>
      <c r="AG252" s="9"/>
      <c r="AH252" s="9"/>
      <c r="AI252" s="9"/>
    </row>
    <row r="253" hidden="1" spans="1:35">
      <c r="A253" s="8" t="s">
        <v>127</v>
      </c>
      <c r="B253" s="9">
        <v>2022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>
        <v>90385</v>
      </c>
      <c r="T253" s="9"/>
      <c r="U253" s="9">
        <v>19</v>
      </c>
      <c r="V253" s="9"/>
      <c r="W253" s="9">
        <v>19</v>
      </c>
      <c r="X253" s="9"/>
      <c r="Y253" s="9"/>
      <c r="Z253" s="9">
        <v>19</v>
      </c>
      <c r="AA253" s="9">
        <v>90366</v>
      </c>
      <c r="AB253" s="9">
        <v>14964</v>
      </c>
      <c r="AC253" s="9">
        <v>30395</v>
      </c>
      <c r="AD253" s="9">
        <v>37983</v>
      </c>
      <c r="AE253" s="9">
        <v>7024</v>
      </c>
      <c r="AF253" s="9">
        <v>9828</v>
      </c>
      <c r="AG253" s="9"/>
      <c r="AH253" s="9"/>
      <c r="AI253" s="9"/>
    </row>
    <row r="254" hidden="1" spans="1:35">
      <c r="A254" s="8" t="s">
        <v>132</v>
      </c>
      <c r="B254" s="9">
        <v>2022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>
        <v>84373</v>
      </c>
      <c r="T254" s="9"/>
      <c r="U254" s="9"/>
      <c r="V254" s="9"/>
      <c r="W254" s="9"/>
      <c r="X254" s="9"/>
      <c r="Y254" s="9"/>
      <c r="Z254" s="9">
        <v>84373</v>
      </c>
      <c r="AA254" s="9">
        <v>2535</v>
      </c>
      <c r="AB254" s="9">
        <v>21727</v>
      </c>
      <c r="AC254" s="9">
        <v>26856</v>
      </c>
      <c r="AD254" s="9">
        <v>33254</v>
      </c>
      <c r="AE254" s="9">
        <v>2909</v>
      </c>
      <c r="AF254" s="9"/>
      <c r="AG254" s="9"/>
      <c r="AH254" s="9"/>
      <c r="AI254" s="9"/>
    </row>
    <row r="255" hidden="1" spans="1:35">
      <c r="A255" s="8" t="s">
        <v>137</v>
      </c>
      <c r="B255" s="9">
        <v>2022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>
        <v>11605</v>
      </c>
      <c r="T255" s="9"/>
      <c r="U255" s="9"/>
      <c r="V255" s="9"/>
      <c r="W255" s="9"/>
      <c r="X255" s="9"/>
      <c r="Y255" s="9"/>
      <c r="Z255" s="9">
        <v>11605</v>
      </c>
      <c r="AA255" s="9">
        <v>4606</v>
      </c>
      <c r="AB255" s="9">
        <v>4202</v>
      </c>
      <c r="AC255" s="9">
        <v>2798</v>
      </c>
      <c r="AD255" s="9"/>
      <c r="AE255" s="9"/>
      <c r="AF255" s="9"/>
      <c r="AG255" s="9"/>
      <c r="AH255" s="9"/>
      <c r="AI255" s="9"/>
    </row>
    <row r="256" hidden="1" spans="1:35">
      <c r="A256" s="8" t="s">
        <v>142</v>
      </c>
      <c r="B256" s="9">
        <v>2022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>
        <v>42959</v>
      </c>
      <c r="T256" s="9">
        <v>1338</v>
      </c>
      <c r="U256" s="9"/>
      <c r="V256" s="9">
        <v>1338</v>
      </c>
      <c r="W256" s="9"/>
      <c r="X256" s="9"/>
      <c r="Y256" s="9"/>
      <c r="Z256" s="9">
        <v>41621</v>
      </c>
      <c r="AA256" s="9">
        <v>3972</v>
      </c>
      <c r="AB256" s="9">
        <v>10786</v>
      </c>
      <c r="AC256" s="9">
        <v>13486</v>
      </c>
      <c r="AD256" s="9">
        <v>13377</v>
      </c>
      <c r="AE256" s="9">
        <v>1910</v>
      </c>
      <c r="AF256" s="9"/>
      <c r="AG256" s="9"/>
      <c r="AH256" s="9"/>
      <c r="AI256" s="9"/>
    </row>
    <row r="257" hidden="1" spans="1:35">
      <c r="A257" s="8" t="s">
        <v>147</v>
      </c>
      <c r="B257" s="9">
        <v>2022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>
        <v>122676</v>
      </c>
      <c r="T257" s="9">
        <v>2080</v>
      </c>
      <c r="U257" s="9"/>
      <c r="V257" s="9">
        <v>1840</v>
      </c>
      <c r="W257" s="9">
        <v>240</v>
      </c>
      <c r="X257" s="9"/>
      <c r="Y257" s="9"/>
      <c r="Z257" s="9">
        <v>120596</v>
      </c>
      <c r="AA257" s="9">
        <v>19308</v>
      </c>
      <c r="AB257" s="9">
        <v>28206</v>
      </c>
      <c r="AC257" s="9">
        <v>35682</v>
      </c>
      <c r="AD257" s="9">
        <v>37220</v>
      </c>
      <c r="AE257" s="9">
        <v>3415</v>
      </c>
      <c r="AF257" s="9"/>
      <c r="AG257" s="9"/>
      <c r="AH257" s="9"/>
      <c r="AI257" s="9"/>
    </row>
    <row r="258" hidden="1" spans="1:35">
      <c r="A258" s="8" t="s">
        <v>152</v>
      </c>
      <c r="B258" s="9">
        <v>2022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>
        <v>62644</v>
      </c>
      <c r="T258" s="9"/>
      <c r="U258" s="9">
        <v>562</v>
      </c>
      <c r="V258" s="9"/>
      <c r="W258" s="9">
        <v>562</v>
      </c>
      <c r="X258" s="9"/>
      <c r="Y258" s="9"/>
      <c r="Z258" s="9">
        <v>62644</v>
      </c>
      <c r="AA258" s="9">
        <v>4537</v>
      </c>
      <c r="AB258" s="9">
        <v>15128</v>
      </c>
      <c r="AC258" s="9">
        <v>22273</v>
      </c>
      <c r="AD258" s="9">
        <v>957</v>
      </c>
      <c r="AE258" s="9"/>
      <c r="AF258" s="9"/>
      <c r="AG258" s="9"/>
      <c r="AH258" s="9"/>
      <c r="AI258" s="9"/>
    </row>
    <row r="259" hidden="1" spans="1:35">
      <c r="A259" s="8" t="s">
        <v>157</v>
      </c>
      <c r="B259" s="9">
        <v>2022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>
        <v>99060</v>
      </c>
      <c r="T259" s="9"/>
      <c r="U259" s="9">
        <v>562</v>
      </c>
      <c r="V259" s="9"/>
      <c r="W259" s="9">
        <v>562</v>
      </c>
      <c r="X259" s="9"/>
      <c r="Y259" s="9"/>
      <c r="Z259" s="9">
        <v>98498</v>
      </c>
      <c r="AA259" s="9">
        <v>15102</v>
      </c>
      <c r="AB259" s="9">
        <v>19993</v>
      </c>
      <c r="AC259" s="9">
        <v>29188</v>
      </c>
      <c r="AD259" s="9">
        <v>34215</v>
      </c>
      <c r="AE259" s="9">
        <v>645</v>
      </c>
      <c r="AF259" s="9"/>
      <c r="AG259" s="9"/>
      <c r="AH259" s="9"/>
      <c r="AI259" s="9"/>
    </row>
    <row r="260" hidden="1" spans="1:35">
      <c r="A260" s="8" t="s">
        <v>162</v>
      </c>
      <c r="B260" s="9">
        <v>2022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>
        <v>37234</v>
      </c>
      <c r="T260" s="9"/>
      <c r="U260" s="9">
        <v>423</v>
      </c>
      <c r="V260" s="9"/>
      <c r="W260" s="9">
        <v>423</v>
      </c>
      <c r="X260" s="9"/>
      <c r="Y260" s="9"/>
      <c r="Z260" s="9">
        <v>36811</v>
      </c>
      <c r="AA260" s="9">
        <v>2488</v>
      </c>
      <c r="AB260" s="9">
        <v>4863</v>
      </c>
      <c r="AC260" s="9">
        <v>13454</v>
      </c>
      <c r="AD260" s="9">
        <v>15917</v>
      </c>
      <c r="AE260" s="9"/>
      <c r="AF260" s="9"/>
      <c r="AG260" s="9"/>
      <c r="AH260" s="9"/>
      <c r="AI260" s="9"/>
    </row>
    <row r="261" hidden="1" spans="1:35">
      <c r="A261" s="8" t="s">
        <v>167</v>
      </c>
      <c r="B261" s="9">
        <v>2022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>
        <v>74534</v>
      </c>
      <c r="T261" s="9">
        <v>2897</v>
      </c>
      <c r="U261" s="9"/>
      <c r="V261" s="9">
        <v>1890</v>
      </c>
      <c r="W261" s="9">
        <v>308</v>
      </c>
      <c r="X261" s="9">
        <v>294</v>
      </c>
      <c r="Y261" s="9"/>
      <c r="Z261" s="9">
        <v>71638</v>
      </c>
      <c r="AA261" s="9">
        <v>354</v>
      </c>
      <c r="AB261" s="9">
        <v>4718</v>
      </c>
      <c r="AC261" s="9">
        <v>13182</v>
      </c>
      <c r="AD261" s="9">
        <v>431</v>
      </c>
      <c r="AE261" s="9">
        <v>34871</v>
      </c>
      <c r="AF261" s="9">
        <v>18082</v>
      </c>
      <c r="AG261" s="9">
        <v>3036</v>
      </c>
      <c r="AH261" s="9"/>
      <c r="AI261" s="9"/>
    </row>
    <row r="262" hidden="1" spans="1:35">
      <c r="A262" s="8" t="s">
        <v>172</v>
      </c>
      <c r="B262" s="9">
        <v>2022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>
        <v>81892</v>
      </c>
      <c r="T262" s="9">
        <v>4303</v>
      </c>
      <c r="U262" s="9"/>
      <c r="V262" s="9">
        <v>1264</v>
      </c>
      <c r="W262" s="9">
        <v>3039</v>
      </c>
      <c r="X262" s="9"/>
      <c r="Y262" s="9"/>
      <c r="Z262" s="9">
        <v>77589</v>
      </c>
      <c r="AA262" s="9">
        <v>6660</v>
      </c>
      <c r="AB262" s="9">
        <v>12745</v>
      </c>
      <c r="AC262" s="9">
        <v>832</v>
      </c>
      <c r="AD262" s="9">
        <v>30501</v>
      </c>
      <c r="AE262" s="9">
        <v>26851</v>
      </c>
      <c r="AF262" s="9">
        <v>230</v>
      </c>
      <c r="AG262" s="9"/>
      <c r="AH262" s="9"/>
      <c r="AI262" s="9"/>
    </row>
    <row r="263" hidden="1" spans="1:35">
      <c r="A263" s="8" t="s">
        <v>177</v>
      </c>
      <c r="B263" s="9">
        <v>2022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>
        <v>45939</v>
      </c>
      <c r="T263" s="9"/>
      <c r="U263" s="9">
        <v>840</v>
      </c>
      <c r="V263" s="9"/>
      <c r="W263" s="9">
        <v>608</v>
      </c>
      <c r="X263" s="9"/>
      <c r="Y263" s="9"/>
      <c r="Z263" s="9">
        <v>45099</v>
      </c>
      <c r="AA263" s="9">
        <v>5007</v>
      </c>
      <c r="AB263" s="9">
        <v>7886</v>
      </c>
      <c r="AC263" s="9">
        <v>10791</v>
      </c>
      <c r="AD263" s="9">
        <v>10429</v>
      </c>
      <c r="AE263" s="9">
        <v>823</v>
      </c>
      <c r="AF263" s="9"/>
      <c r="AG263" s="9"/>
      <c r="AH263" s="9"/>
      <c r="AI263" s="9"/>
    </row>
    <row r="264" hidden="1" spans="1:35">
      <c r="A264" s="8" t="s">
        <v>182</v>
      </c>
      <c r="B264" s="9">
        <v>2022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>
        <v>32715</v>
      </c>
      <c r="T264" s="9"/>
      <c r="U264" s="9">
        <v>592</v>
      </c>
      <c r="V264" s="9">
        <v>186</v>
      </c>
      <c r="W264" s="9">
        <v>212</v>
      </c>
      <c r="X264" s="9"/>
      <c r="Y264" s="9"/>
      <c r="Z264" s="9">
        <v>32123</v>
      </c>
      <c r="AA264" s="9">
        <v>2700</v>
      </c>
      <c r="AB264" s="9">
        <v>3069</v>
      </c>
      <c r="AC264" s="9">
        <v>2572</v>
      </c>
      <c r="AD264" s="9">
        <v>12971</v>
      </c>
      <c r="AE264" s="9">
        <v>10810</v>
      </c>
      <c r="AF264" s="9">
        <v>80</v>
      </c>
      <c r="AG264" s="9"/>
      <c r="AH264" s="9"/>
      <c r="AI264" s="9"/>
    </row>
    <row r="265" hidden="1" spans="1:35">
      <c r="A265" s="8" t="s">
        <v>187</v>
      </c>
      <c r="B265" s="9">
        <v>2022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>
        <v>105596</v>
      </c>
      <c r="T265" s="9">
        <v>764</v>
      </c>
      <c r="U265" s="9"/>
      <c r="V265" s="9">
        <v>569</v>
      </c>
      <c r="W265" s="9">
        <v>166</v>
      </c>
      <c r="X265" s="9"/>
      <c r="Y265" s="9"/>
      <c r="Z265" s="9">
        <v>104832</v>
      </c>
      <c r="AA265" s="9">
        <v>9075</v>
      </c>
      <c r="AB265" s="9">
        <v>282</v>
      </c>
      <c r="AC265" s="9">
        <v>25739</v>
      </c>
      <c r="AD265" s="9">
        <v>36156</v>
      </c>
      <c r="AE265" s="9">
        <v>33579</v>
      </c>
      <c r="AF265" s="9">
        <v>491</v>
      </c>
      <c r="AG265" s="9"/>
      <c r="AH265" s="9"/>
      <c r="AI265" s="9"/>
    </row>
    <row r="266" hidden="1" spans="1:35">
      <c r="A266" s="8" t="s">
        <v>216</v>
      </c>
      <c r="B266" s="9">
        <v>2022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>
        <v>23707</v>
      </c>
      <c r="T266" s="9">
        <v>13181</v>
      </c>
      <c r="U266" s="9"/>
      <c r="V266" s="9">
        <v>6194</v>
      </c>
      <c r="W266" s="9"/>
      <c r="X266" s="9">
        <v>6987</v>
      </c>
      <c r="Y266" s="9"/>
      <c r="Z266" s="9">
        <v>10525</v>
      </c>
      <c r="AA266" s="9">
        <v>10326</v>
      </c>
      <c r="AB266" s="9">
        <v>200</v>
      </c>
      <c r="AC266" s="9">
        <v>31</v>
      </c>
      <c r="AD266" s="9"/>
      <c r="AE266" s="9"/>
      <c r="AF266" s="9"/>
      <c r="AG266" s="9"/>
      <c r="AH266" s="9"/>
      <c r="AI266" s="9"/>
    </row>
  </sheetData>
  <autoFilter xmlns:etc="http://www.wps.cn/officeDocument/2017/etCustomData" ref="A2:AI266" etc:filterBottomFollowUsedRange="0">
    <filterColumn colId="0">
      <customFilters>
        <customFilter operator="equal" val="上海市"/>
      </customFilters>
    </filterColumn>
    <extLst/>
  </autoFilter>
  <mergeCells count="5">
    <mergeCell ref="C1:R1"/>
    <mergeCell ref="S1:AH1"/>
    <mergeCell ref="A1:A2"/>
    <mergeCell ref="B1:B2"/>
    <mergeCell ref="AI1:AI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3"/>
  <sheetViews>
    <sheetView topLeftCell="F1" workbookViewId="0">
      <selection activeCell="B3" sqref="B3"/>
    </sheetView>
  </sheetViews>
  <sheetFormatPr defaultColWidth="9" defaultRowHeight="14"/>
  <cols>
    <col min="2" max="2" width="19.875" customWidth="1"/>
    <col min="3" max="3" width="16.375" customWidth="1"/>
    <col min="4" max="13" width="9.875" customWidth="1"/>
    <col min="15" max="15" width="20.625" customWidth="1"/>
    <col min="16" max="16" width="9.875" customWidth="1"/>
    <col min="19" max="19" width="9.875" customWidth="1"/>
  </cols>
  <sheetData>
    <row r="1" spans="1:28">
      <c r="A1" s="28" t="s">
        <v>219</v>
      </c>
      <c r="B1" s="29" t="s">
        <v>220</v>
      </c>
      <c r="C1" s="29" t="s">
        <v>221</v>
      </c>
      <c r="D1" s="30" t="s">
        <v>222</v>
      </c>
      <c r="E1" s="30"/>
      <c r="F1" s="30" t="s">
        <v>223</v>
      </c>
      <c r="G1" s="30"/>
      <c r="H1" s="30" t="s">
        <v>224</v>
      </c>
      <c r="I1" s="30"/>
      <c r="J1" s="30" t="s">
        <v>225</v>
      </c>
      <c r="K1" s="30"/>
      <c r="L1" s="30" t="s">
        <v>226</v>
      </c>
      <c r="M1" s="30"/>
      <c r="O1" s="30" t="s">
        <v>220</v>
      </c>
      <c r="P1" s="30" t="s">
        <v>227</v>
      </c>
      <c r="Q1" s="30" t="s">
        <v>228</v>
      </c>
      <c r="R1" s="30" t="s">
        <v>229</v>
      </c>
      <c r="S1" s="30" t="s">
        <v>230</v>
      </c>
      <c r="T1" s="30"/>
      <c r="U1" s="30" t="s">
        <v>231</v>
      </c>
      <c r="V1" s="30"/>
      <c r="W1" s="30" t="s">
        <v>232</v>
      </c>
      <c r="X1" s="30"/>
      <c r="Y1" s="30" t="s">
        <v>233</v>
      </c>
      <c r="Z1" s="30"/>
      <c r="AA1" s="30" t="s">
        <v>234</v>
      </c>
      <c r="AB1" s="30"/>
    </row>
    <row r="2" spans="1:28">
      <c r="A2" s="28"/>
      <c r="B2" s="31"/>
      <c r="C2" s="31"/>
      <c r="D2" s="30" t="s">
        <v>235</v>
      </c>
      <c r="E2" s="30" t="s">
        <v>236</v>
      </c>
      <c r="F2" s="30" t="s">
        <v>235</v>
      </c>
      <c r="G2" s="30" t="s">
        <v>236</v>
      </c>
      <c r="H2" s="9" t="s">
        <v>235</v>
      </c>
      <c r="I2" s="30" t="s">
        <v>236</v>
      </c>
      <c r="J2" s="30" t="s">
        <v>235</v>
      </c>
      <c r="K2" s="30" t="s">
        <v>236</v>
      </c>
      <c r="L2" s="30" t="s">
        <v>235</v>
      </c>
      <c r="M2" s="30" t="s">
        <v>236</v>
      </c>
      <c r="O2" s="30"/>
      <c r="P2" s="30"/>
      <c r="Q2" s="30"/>
      <c r="R2" s="30"/>
      <c r="S2" s="30" t="s">
        <v>237</v>
      </c>
      <c r="T2" s="30" t="s">
        <v>238</v>
      </c>
      <c r="U2" s="30" t="s">
        <v>237</v>
      </c>
      <c r="V2" s="30" t="s">
        <v>238</v>
      </c>
      <c r="W2" s="9" t="s">
        <v>237</v>
      </c>
      <c r="X2" s="30" t="s">
        <v>238</v>
      </c>
      <c r="Y2" s="30" t="s">
        <v>237</v>
      </c>
      <c r="Z2" s="30" t="s">
        <v>238</v>
      </c>
      <c r="AA2" s="30" t="s">
        <v>237</v>
      </c>
      <c r="AB2" s="30" t="s">
        <v>238</v>
      </c>
    </row>
    <row r="3" spans="1:28">
      <c r="A3">
        <v>1</v>
      </c>
      <c r="B3" s="30" t="s">
        <v>239</v>
      </c>
      <c r="C3" s="30">
        <v>2020</v>
      </c>
      <c r="D3" s="32"/>
      <c r="E3" s="9">
        <v>176608</v>
      </c>
      <c r="F3" s="32"/>
      <c r="G3" s="9">
        <v>150404</v>
      </c>
      <c r="H3" s="33"/>
      <c r="I3" s="9">
        <v>61102</v>
      </c>
      <c r="J3" s="32"/>
      <c r="K3" s="9">
        <v>67542</v>
      </c>
      <c r="L3" s="32"/>
      <c r="M3" s="9">
        <v>62653</v>
      </c>
      <c r="O3" s="8" t="s">
        <v>240</v>
      </c>
      <c r="P3" s="8" t="s">
        <v>241</v>
      </c>
      <c r="Q3" s="8">
        <v>400</v>
      </c>
      <c r="R3" s="35">
        <f>Y3/Z3</f>
        <v>0.580234771973623</v>
      </c>
      <c r="S3" s="8"/>
      <c r="T3" s="8"/>
      <c r="U3" s="8"/>
      <c r="V3" s="8"/>
      <c r="W3" s="8">
        <v>30712</v>
      </c>
      <c r="X3" s="8">
        <v>57829</v>
      </c>
      <c r="Y3" s="8">
        <v>46019</v>
      </c>
      <c r="Z3" s="8">
        <v>79311</v>
      </c>
      <c r="AA3" s="8">
        <v>34585</v>
      </c>
      <c r="AB3" s="8">
        <v>56679</v>
      </c>
    </row>
    <row r="4" spans="1:28">
      <c r="A4">
        <v>2</v>
      </c>
      <c r="B4" s="30" t="s">
        <v>242</v>
      </c>
      <c r="C4" s="30">
        <v>2020</v>
      </c>
      <c r="D4" s="9">
        <v>12600</v>
      </c>
      <c r="E4" s="9">
        <v>13148</v>
      </c>
      <c r="F4" s="9">
        <v>12600</v>
      </c>
      <c r="G4" s="9">
        <v>13147</v>
      </c>
      <c r="H4" s="33">
        <v>3800</v>
      </c>
      <c r="I4" s="33">
        <v>3890</v>
      </c>
      <c r="J4" s="33">
        <v>5200</v>
      </c>
      <c r="K4" s="33">
        <v>4444</v>
      </c>
      <c r="L4" s="33">
        <v>5200</v>
      </c>
      <c r="M4" s="33">
        <v>4444</v>
      </c>
      <c r="O4" s="8" t="s">
        <v>243</v>
      </c>
      <c r="P4" s="8" t="s">
        <v>241</v>
      </c>
      <c r="Q4" s="8">
        <v>500</v>
      </c>
      <c r="R4" s="35">
        <f>S4/T4</f>
        <v>0.861285436052802</v>
      </c>
      <c r="S4" s="8">
        <v>7960</v>
      </c>
      <c r="T4" s="8">
        <v>9242</v>
      </c>
      <c r="U4" s="8">
        <v>6180</v>
      </c>
      <c r="V4" s="8">
        <v>5669</v>
      </c>
      <c r="W4" s="8">
        <v>2200</v>
      </c>
      <c r="X4" s="8">
        <v>1738</v>
      </c>
      <c r="Y4" s="8">
        <v>4920</v>
      </c>
      <c r="Z4" s="8">
        <v>5733</v>
      </c>
      <c r="AA4" s="8">
        <v>3040</v>
      </c>
      <c r="AB4" s="8">
        <v>2726</v>
      </c>
    </row>
    <row r="5" spans="1:28">
      <c r="A5">
        <v>3</v>
      </c>
      <c r="B5" s="30" t="s">
        <v>244</v>
      </c>
      <c r="C5" s="30">
        <v>2020</v>
      </c>
      <c r="D5" s="32"/>
      <c r="E5" s="9">
        <v>1768</v>
      </c>
      <c r="F5" s="32"/>
      <c r="G5" s="9">
        <v>1768</v>
      </c>
      <c r="H5" s="8"/>
      <c r="I5" s="8"/>
      <c r="J5" s="8"/>
      <c r="K5" s="8"/>
      <c r="L5" s="8"/>
      <c r="M5" s="8"/>
      <c r="O5" s="8" t="s">
        <v>245</v>
      </c>
      <c r="P5" s="8" t="s">
        <v>241</v>
      </c>
      <c r="Q5" s="8">
        <v>800</v>
      </c>
      <c r="R5" s="35">
        <f t="shared" ref="R5:R12" si="0">S5/T5</f>
        <v>1.06940160957717</v>
      </c>
      <c r="S5" s="8">
        <v>58600</v>
      </c>
      <c r="T5" s="8">
        <v>54797</v>
      </c>
      <c r="U5" s="8">
        <v>53500</v>
      </c>
      <c r="V5" s="8">
        <v>45979</v>
      </c>
      <c r="W5" s="8">
        <v>15800</v>
      </c>
      <c r="X5" s="8">
        <v>14147</v>
      </c>
      <c r="Y5" s="8">
        <v>18800</v>
      </c>
      <c r="Z5" s="8">
        <v>22255</v>
      </c>
      <c r="AA5" s="8">
        <v>13300</v>
      </c>
      <c r="AB5" s="8">
        <v>13448</v>
      </c>
    </row>
    <row r="6" spans="1:28">
      <c r="A6">
        <v>4</v>
      </c>
      <c r="B6" s="30" t="s">
        <v>246</v>
      </c>
      <c r="C6" s="30">
        <v>2020</v>
      </c>
      <c r="D6" s="9">
        <v>11400</v>
      </c>
      <c r="E6" s="9">
        <v>10321</v>
      </c>
      <c r="F6" s="9">
        <v>11400</v>
      </c>
      <c r="G6" s="9">
        <v>10321</v>
      </c>
      <c r="H6" s="9">
        <v>3200</v>
      </c>
      <c r="I6" s="9">
        <v>3224</v>
      </c>
      <c r="J6" s="9">
        <v>4000</v>
      </c>
      <c r="K6" s="9">
        <v>3389</v>
      </c>
      <c r="L6" s="9">
        <v>4000</v>
      </c>
      <c r="M6" s="9">
        <v>3389</v>
      </c>
      <c r="O6" s="8" t="s">
        <v>247</v>
      </c>
      <c r="P6" s="8" t="s">
        <v>241</v>
      </c>
      <c r="Q6" s="8">
        <v>1100</v>
      </c>
      <c r="R6" s="35">
        <f t="shared" si="0"/>
        <v>0.531697341513292</v>
      </c>
      <c r="S6" s="8">
        <v>7800</v>
      </c>
      <c r="T6" s="8">
        <v>14670</v>
      </c>
      <c r="U6" s="8">
        <v>7800</v>
      </c>
      <c r="V6" s="8">
        <v>14670</v>
      </c>
      <c r="W6" s="8">
        <v>2400</v>
      </c>
      <c r="X6" s="8">
        <v>3325</v>
      </c>
      <c r="Y6" s="8">
        <v>3000</v>
      </c>
      <c r="Z6" s="8">
        <v>4882</v>
      </c>
      <c r="AA6" s="8">
        <v>1200</v>
      </c>
      <c r="AB6" s="8">
        <v>3325</v>
      </c>
    </row>
    <row r="7" spans="1:28">
      <c r="A7">
        <v>5</v>
      </c>
      <c r="B7" s="30" t="s">
        <v>248</v>
      </c>
      <c r="C7" s="30">
        <v>2020</v>
      </c>
      <c r="D7" s="32"/>
      <c r="E7" s="32"/>
      <c r="F7" s="32"/>
      <c r="G7" s="32"/>
      <c r="H7" s="8"/>
      <c r="I7" s="8"/>
      <c r="J7" s="8"/>
      <c r="K7" s="8"/>
      <c r="L7" s="8"/>
      <c r="M7" s="8"/>
      <c r="O7" s="8" t="s">
        <v>249</v>
      </c>
      <c r="P7" s="8" t="s">
        <v>250</v>
      </c>
      <c r="Q7" s="8">
        <v>110</v>
      </c>
      <c r="R7" s="35">
        <f t="shared" si="0"/>
        <v>0.40852675145614</v>
      </c>
      <c r="S7" s="8">
        <v>162371</v>
      </c>
      <c r="T7" s="8">
        <v>397455</v>
      </c>
      <c r="U7" s="8">
        <v>136277</v>
      </c>
      <c r="V7" s="8">
        <v>349867</v>
      </c>
      <c r="W7" s="8">
        <v>53565</v>
      </c>
      <c r="X7" s="8">
        <v>142503</v>
      </c>
      <c r="Y7" s="8">
        <v>67057</v>
      </c>
      <c r="Z7" s="8">
        <v>181742</v>
      </c>
      <c r="AA7" s="8">
        <v>51476</v>
      </c>
      <c r="AB7" s="8">
        <v>141344</v>
      </c>
    </row>
    <row r="8" spans="1:28">
      <c r="A8">
        <v>6</v>
      </c>
      <c r="B8" s="30" t="s">
        <v>251</v>
      </c>
      <c r="C8" s="30">
        <v>2020</v>
      </c>
      <c r="D8" s="9">
        <v>1200</v>
      </c>
      <c r="E8" s="9">
        <v>1059</v>
      </c>
      <c r="F8" s="9">
        <v>1200</v>
      </c>
      <c r="G8" s="9">
        <v>1059</v>
      </c>
      <c r="H8" s="9">
        <v>600</v>
      </c>
      <c r="I8" s="9">
        <v>666</v>
      </c>
      <c r="J8" s="9">
        <v>1200</v>
      </c>
      <c r="K8" s="9">
        <v>1055</v>
      </c>
      <c r="L8" s="9">
        <v>1200</v>
      </c>
      <c r="M8" s="9">
        <v>1055</v>
      </c>
      <c r="O8" s="8" t="s">
        <v>252</v>
      </c>
      <c r="P8" s="8" t="s">
        <v>250</v>
      </c>
      <c r="Q8" s="8">
        <v>220</v>
      </c>
      <c r="R8" s="35">
        <f t="shared" si="0"/>
        <v>0.493484815446965</v>
      </c>
      <c r="S8" s="8">
        <v>196896</v>
      </c>
      <c r="T8" s="8">
        <v>398991</v>
      </c>
      <c r="U8" s="8">
        <v>158637</v>
      </c>
      <c r="V8" s="8">
        <v>332070</v>
      </c>
      <c r="W8" s="8">
        <v>56126</v>
      </c>
      <c r="X8" s="8">
        <v>116833</v>
      </c>
      <c r="Y8" s="8">
        <v>80364</v>
      </c>
      <c r="Z8" s="8">
        <v>159030</v>
      </c>
      <c r="AA8" s="8">
        <v>55578</v>
      </c>
      <c r="AB8" s="8">
        <v>116982</v>
      </c>
    </row>
    <row r="9" spans="1:28">
      <c r="A9">
        <v>7</v>
      </c>
      <c r="B9" s="30" t="s">
        <v>253</v>
      </c>
      <c r="C9" s="30">
        <v>2020</v>
      </c>
      <c r="D9" s="32"/>
      <c r="E9" s="32"/>
      <c r="F9" s="32"/>
      <c r="G9" s="32"/>
      <c r="H9" s="8"/>
      <c r="I9" s="8"/>
      <c r="J9" s="8"/>
      <c r="K9" s="8"/>
      <c r="L9" s="8"/>
      <c r="M9" s="8"/>
      <c r="O9" s="8" t="s">
        <v>254</v>
      </c>
      <c r="P9" s="8" t="s">
        <v>250</v>
      </c>
      <c r="Q9" s="8">
        <v>330</v>
      </c>
      <c r="R9" s="35">
        <f t="shared" ref="R9:R10" si="1">S9/T9</f>
        <v>0.436405281595257</v>
      </c>
      <c r="S9" s="8">
        <v>16195</v>
      </c>
      <c r="T9" s="8">
        <v>37110</v>
      </c>
      <c r="U9" s="8">
        <v>14658</v>
      </c>
      <c r="V9" s="8">
        <v>34085</v>
      </c>
      <c r="W9" s="8">
        <v>6076</v>
      </c>
      <c r="X9" s="8">
        <v>11740</v>
      </c>
      <c r="Y9" s="8">
        <v>7089</v>
      </c>
      <c r="Z9" s="8">
        <v>18263</v>
      </c>
      <c r="AA9" s="8">
        <v>5238</v>
      </c>
      <c r="AB9" s="8">
        <v>13840</v>
      </c>
    </row>
    <row r="10" spans="1:28">
      <c r="A10">
        <v>8</v>
      </c>
      <c r="B10" s="30" t="s">
        <v>255</v>
      </c>
      <c r="C10" s="30">
        <v>2020</v>
      </c>
      <c r="D10" s="9">
        <v>104095</v>
      </c>
      <c r="E10" s="9">
        <v>163460</v>
      </c>
      <c r="F10" s="9">
        <v>87746</v>
      </c>
      <c r="G10" s="9">
        <v>137257</v>
      </c>
      <c r="H10" s="34">
        <v>35202</v>
      </c>
      <c r="I10" s="34">
        <v>57213</v>
      </c>
      <c r="J10" s="34">
        <v>34042</v>
      </c>
      <c r="K10" s="34">
        <v>63098</v>
      </c>
      <c r="L10" s="34">
        <v>31597</v>
      </c>
      <c r="M10" s="34">
        <v>58208</v>
      </c>
      <c r="O10" s="8" t="s">
        <v>256</v>
      </c>
      <c r="P10" s="8" t="s">
        <v>250</v>
      </c>
      <c r="Q10" s="8">
        <v>500</v>
      </c>
      <c r="R10" s="35">
        <f t="shared" si="1"/>
        <v>1.02905525403942</v>
      </c>
      <c r="S10" s="8">
        <v>165717</v>
      </c>
      <c r="T10" s="8">
        <v>161038</v>
      </c>
      <c r="U10" s="8">
        <v>150031</v>
      </c>
      <c r="V10" s="8">
        <v>142497</v>
      </c>
      <c r="W10" s="8">
        <v>52630</v>
      </c>
      <c r="X10" s="8">
        <v>52609</v>
      </c>
      <c r="Y10" s="8">
        <v>64080</v>
      </c>
      <c r="Z10" s="8">
        <v>63440</v>
      </c>
      <c r="AA10" s="8">
        <v>52380</v>
      </c>
      <c r="AB10" s="8">
        <v>49668</v>
      </c>
    </row>
    <row r="11" spans="1:28">
      <c r="A11">
        <v>9</v>
      </c>
      <c r="B11" s="30" t="s">
        <v>257</v>
      </c>
      <c r="C11" s="30">
        <v>2020</v>
      </c>
      <c r="D11" s="9">
        <v>6000</v>
      </c>
      <c r="E11" s="9">
        <v>3411</v>
      </c>
      <c r="F11" s="9">
        <v>5400</v>
      </c>
      <c r="G11" s="9">
        <v>2806</v>
      </c>
      <c r="H11" s="9">
        <v>3300</v>
      </c>
      <c r="I11" s="9">
        <v>690</v>
      </c>
      <c r="J11" s="9">
        <v>1800</v>
      </c>
      <c r="K11" s="9">
        <v>1736</v>
      </c>
      <c r="L11" s="9">
        <v>1800</v>
      </c>
      <c r="M11" s="9">
        <v>1736</v>
      </c>
      <c r="O11" s="8" t="s">
        <v>206</v>
      </c>
      <c r="P11" s="8" t="s">
        <v>250</v>
      </c>
      <c r="Q11" s="8">
        <v>750</v>
      </c>
      <c r="R11" s="35">
        <f t="shared" si="0"/>
        <v>1.11605467703029</v>
      </c>
      <c r="S11" s="8">
        <v>41640</v>
      </c>
      <c r="T11" s="8">
        <v>37310</v>
      </c>
      <c r="U11" s="8">
        <v>39810</v>
      </c>
      <c r="V11" s="8">
        <v>37106</v>
      </c>
      <c r="W11" s="8">
        <v>12415</v>
      </c>
      <c r="X11" s="8">
        <v>11771</v>
      </c>
      <c r="Y11" s="8">
        <v>17035</v>
      </c>
      <c r="Z11" s="8">
        <v>13469</v>
      </c>
      <c r="AA11" s="8">
        <v>14175</v>
      </c>
      <c r="AB11" s="8">
        <v>12090</v>
      </c>
    </row>
    <row r="12" spans="1:28">
      <c r="A12">
        <v>10</v>
      </c>
      <c r="B12" s="30" t="s">
        <v>258</v>
      </c>
      <c r="C12" s="30">
        <v>2020</v>
      </c>
      <c r="D12" s="9">
        <v>6850</v>
      </c>
      <c r="E12" s="9">
        <v>6153</v>
      </c>
      <c r="F12" s="9">
        <v>6430</v>
      </c>
      <c r="G12" s="9">
        <v>6051</v>
      </c>
      <c r="H12" s="9">
        <v>1520</v>
      </c>
      <c r="I12" s="9">
        <v>2038</v>
      </c>
      <c r="J12" s="9">
        <v>2620</v>
      </c>
      <c r="K12" s="9">
        <v>1818</v>
      </c>
      <c r="L12" s="9">
        <v>2620</v>
      </c>
      <c r="M12" s="9">
        <v>1760</v>
      </c>
      <c r="O12" s="8" t="s">
        <v>259</v>
      </c>
      <c r="P12" s="8" t="s">
        <v>250</v>
      </c>
      <c r="Q12" s="8">
        <v>1000</v>
      </c>
      <c r="R12" s="35">
        <f t="shared" si="0"/>
        <v>1.14434423015222</v>
      </c>
      <c r="S12" s="8">
        <v>32100</v>
      </c>
      <c r="T12" s="8">
        <v>28051</v>
      </c>
      <c r="U12" s="8">
        <v>30300</v>
      </c>
      <c r="V12" s="8">
        <v>25909</v>
      </c>
      <c r="W12" s="8">
        <v>13200</v>
      </c>
      <c r="X12" s="8">
        <v>8149</v>
      </c>
      <c r="Y12" s="8">
        <v>12900</v>
      </c>
      <c r="Z12" s="8">
        <v>11693</v>
      </c>
      <c r="AA12" s="8">
        <v>12300</v>
      </c>
      <c r="AB12" s="8">
        <v>11063</v>
      </c>
    </row>
    <row r="13" spans="1:18">
      <c r="A13">
        <v>11</v>
      </c>
      <c r="B13" s="30" t="s">
        <v>260</v>
      </c>
      <c r="C13" s="30">
        <v>2020</v>
      </c>
      <c r="D13" s="9">
        <v>25436</v>
      </c>
      <c r="E13" s="9">
        <v>22532</v>
      </c>
      <c r="F13" s="9">
        <v>21568</v>
      </c>
      <c r="G13" s="9">
        <v>17874</v>
      </c>
      <c r="H13" s="9">
        <v>8580</v>
      </c>
      <c r="I13" s="9">
        <v>8676</v>
      </c>
      <c r="J13" s="9">
        <v>8355</v>
      </c>
      <c r="K13" s="9">
        <v>8137</v>
      </c>
      <c r="L13" s="9">
        <v>7705</v>
      </c>
      <c r="M13" s="9">
        <v>7214</v>
      </c>
      <c r="O13" t="s">
        <v>261</v>
      </c>
      <c r="P13" t="s">
        <v>250</v>
      </c>
      <c r="Q13">
        <v>35</v>
      </c>
      <c r="R13" s="36">
        <f>S14*Q13^2+T14*Q13+U14</f>
        <v>0.18034630581</v>
      </c>
    </row>
    <row r="14" spans="1:21">
      <c r="A14">
        <v>12</v>
      </c>
      <c r="B14" s="30" t="s">
        <v>262</v>
      </c>
      <c r="C14" s="30">
        <v>2020</v>
      </c>
      <c r="D14" s="9">
        <v>4330</v>
      </c>
      <c r="E14" s="9">
        <v>7010</v>
      </c>
      <c r="F14" s="9">
        <v>4114</v>
      </c>
      <c r="G14" s="9">
        <v>6982</v>
      </c>
      <c r="H14" s="9">
        <v>2008</v>
      </c>
      <c r="I14" s="9">
        <v>3004</v>
      </c>
      <c r="J14" s="9">
        <v>1674</v>
      </c>
      <c r="K14" s="9">
        <v>3014</v>
      </c>
      <c r="L14" s="9">
        <v>1458</v>
      </c>
      <c r="M14" s="9">
        <v>2815</v>
      </c>
      <c r="S14" s="1">
        <v>-9.262524e-7</v>
      </c>
      <c r="T14" s="1">
        <v>0.001990639</v>
      </c>
      <c r="U14" s="1">
        <v>0.1118086</v>
      </c>
    </row>
    <row r="15" spans="1:13">
      <c r="A15">
        <v>13</v>
      </c>
      <c r="B15" s="30" t="s">
        <v>263</v>
      </c>
      <c r="C15" s="30">
        <v>2020</v>
      </c>
      <c r="D15" s="9">
        <v>31777</v>
      </c>
      <c r="E15" s="9">
        <v>61314</v>
      </c>
      <c r="F15" s="9">
        <v>25303</v>
      </c>
      <c r="G15" s="9">
        <v>48944</v>
      </c>
      <c r="H15" s="9">
        <v>10920</v>
      </c>
      <c r="I15" s="9">
        <v>20330</v>
      </c>
      <c r="J15" s="9">
        <v>10576</v>
      </c>
      <c r="K15" s="9">
        <v>21107</v>
      </c>
      <c r="L15" s="9">
        <v>9533</v>
      </c>
      <c r="M15" s="9">
        <v>18511</v>
      </c>
    </row>
    <row r="16" spans="1:13">
      <c r="A16">
        <v>14</v>
      </c>
      <c r="B16" s="30" t="s">
        <v>264</v>
      </c>
      <c r="C16" s="30">
        <v>2020</v>
      </c>
      <c r="D16" s="9">
        <v>29701</v>
      </c>
      <c r="E16" s="9">
        <v>63040</v>
      </c>
      <c r="F16" s="9">
        <v>24931</v>
      </c>
      <c r="G16" s="9">
        <v>54600</v>
      </c>
      <c r="H16" s="9">
        <v>8874</v>
      </c>
      <c r="I16" s="9">
        <v>22474</v>
      </c>
      <c r="J16" s="9">
        <v>9017</v>
      </c>
      <c r="K16" s="9">
        <v>27286</v>
      </c>
      <c r="L16" s="9">
        <v>8481</v>
      </c>
      <c r="M16" s="9">
        <v>26173</v>
      </c>
    </row>
    <row r="17" spans="1:13">
      <c r="A17">
        <v>15</v>
      </c>
      <c r="B17" s="30" t="s">
        <v>239</v>
      </c>
      <c r="C17" s="30">
        <v>2019</v>
      </c>
      <c r="D17" s="32"/>
      <c r="E17" s="9">
        <v>177201</v>
      </c>
      <c r="F17" s="32"/>
      <c r="G17" s="9">
        <v>160164</v>
      </c>
      <c r="H17" s="33"/>
      <c r="I17" s="9">
        <v>58731</v>
      </c>
      <c r="J17" s="32"/>
      <c r="K17" s="9">
        <v>71109</v>
      </c>
      <c r="L17" s="32"/>
      <c r="M17" s="9">
        <v>57935</v>
      </c>
    </row>
    <row r="18" spans="1:13">
      <c r="A18">
        <v>16</v>
      </c>
      <c r="B18" s="30" t="s">
        <v>242</v>
      </c>
      <c r="C18" s="30">
        <v>2019</v>
      </c>
      <c r="D18" s="9">
        <v>9700</v>
      </c>
      <c r="E18" s="9">
        <v>11027</v>
      </c>
      <c r="F18" s="9">
        <v>9000</v>
      </c>
      <c r="G18" s="9">
        <v>9075</v>
      </c>
      <c r="H18" s="33">
        <v>1900</v>
      </c>
      <c r="I18" s="33">
        <v>1295</v>
      </c>
      <c r="J18" s="33">
        <v>3800</v>
      </c>
      <c r="K18" s="33">
        <v>3510</v>
      </c>
      <c r="L18" s="33">
        <v>2200</v>
      </c>
      <c r="M18" s="33"/>
    </row>
    <row r="19" spans="1:13">
      <c r="A19">
        <v>17</v>
      </c>
      <c r="B19" s="30" t="s">
        <v>244</v>
      </c>
      <c r="C19" s="30">
        <v>2019</v>
      </c>
      <c r="D19" s="32">
        <v>1800</v>
      </c>
      <c r="E19" s="9">
        <v>4010</v>
      </c>
      <c r="F19" s="32">
        <v>1800</v>
      </c>
      <c r="G19" s="9">
        <v>4010</v>
      </c>
      <c r="H19" s="8"/>
      <c r="I19" s="8"/>
      <c r="J19" s="8">
        <v>1800</v>
      </c>
      <c r="K19" s="8">
        <v>1557</v>
      </c>
      <c r="L19" s="8">
        <v>1200</v>
      </c>
      <c r="M19" s="8"/>
    </row>
    <row r="20" spans="1:13">
      <c r="A20">
        <v>18</v>
      </c>
      <c r="B20" s="30" t="s">
        <v>246</v>
      </c>
      <c r="C20" s="30">
        <v>2019</v>
      </c>
      <c r="D20" s="9">
        <v>6000</v>
      </c>
      <c r="E20" s="9">
        <v>5945</v>
      </c>
      <c r="F20" s="9">
        <v>5000</v>
      </c>
      <c r="G20" s="9">
        <v>3992</v>
      </c>
      <c r="H20" s="9">
        <v>1600</v>
      </c>
      <c r="I20" s="9">
        <v>909</v>
      </c>
      <c r="J20" s="9">
        <v>1000</v>
      </c>
      <c r="K20" s="9">
        <v>1953</v>
      </c>
      <c r="L20" s="9"/>
      <c r="M20" s="9"/>
    </row>
    <row r="21" spans="1:13">
      <c r="A21">
        <v>19</v>
      </c>
      <c r="B21" s="30" t="s">
        <v>248</v>
      </c>
      <c r="C21" s="30">
        <v>2019</v>
      </c>
      <c r="D21" s="32"/>
      <c r="E21" s="32"/>
      <c r="F21" s="32"/>
      <c r="G21" s="32"/>
      <c r="H21" s="8"/>
      <c r="I21" s="8"/>
      <c r="J21" s="8"/>
      <c r="K21" s="8"/>
      <c r="L21" s="8"/>
      <c r="M21" s="8"/>
    </row>
    <row r="22" spans="1:13">
      <c r="A22">
        <v>20</v>
      </c>
      <c r="B22" s="30" t="s">
        <v>251</v>
      </c>
      <c r="C22" s="30">
        <v>2019</v>
      </c>
      <c r="D22" s="9">
        <v>900</v>
      </c>
      <c r="E22" s="9">
        <v>1073</v>
      </c>
      <c r="F22" s="9">
        <v>1200</v>
      </c>
      <c r="G22" s="9">
        <v>1074</v>
      </c>
      <c r="H22" s="9">
        <v>300</v>
      </c>
      <c r="I22" s="9">
        <v>386</v>
      </c>
      <c r="J22" s="9"/>
      <c r="K22" s="9"/>
      <c r="L22" s="9"/>
      <c r="M22" s="9"/>
    </row>
    <row r="23" spans="1:13">
      <c r="A23">
        <v>21</v>
      </c>
      <c r="B23" s="30" t="s">
        <v>253</v>
      </c>
      <c r="C23" s="30">
        <v>2019</v>
      </c>
      <c r="D23" s="32">
        <v>1000</v>
      </c>
      <c r="E23" s="32"/>
      <c r="F23" s="32">
        <v>1000</v>
      </c>
      <c r="G23" s="32"/>
      <c r="H23" s="8"/>
      <c r="I23" s="8"/>
      <c r="J23" s="8">
        <v>1000</v>
      </c>
      <c r="K23" s="8"/>
      <c r="L23" s="8">
        <v>1000</v>
      </c>
      <c r="M23" s="8"/>
    </row>
    <row r="24" spans="1:13">
      <c r="A24">
        <v>22</v>
      </c>
      <c r="B24" s="30" t="s">
        <v>255</v>
      </c>
      <c r="C24" s="30">
        <v>2019</v>
      </c>
      <c r="D24" s="9">
        <v>95307</v>
      </c>
      <c r="E24" s="9">
        <v>166174</v>
      </c>
      <c r="F24" s="9">
        <v>88187</v>
      </c>
      <c r="G24" s="9">
        <v>151088</v>
      </c>
      <c r="H24" s="34">
        <v>34390</v>
      </c>
      <c r="I24" s="34">
        <v>57436</v>
      </c>
      <c r="J24" s="34">
        <v>37608</v>
      </c>
      <c r="K24" s="34">
        <v>67599</v>
      </c>
      <c r="L24" s="34">
        <v>31915</v>
      </c>
      <c r="M24" s="34">
        <v>57935</v>
      </c>
    </row>
    <row r="25" spans="1:13">
      <c r="A25">
        <v>23</v>
      </c>
      <c r="B25" s="30" t="s">
        <v>257</v>
      </c>
      <c r="C25" s="30">
        <v>2019</v>
      </c>
      <c r="D25" s="9">
        <v>4800</v>
      </c>
      <c r="E25" s="9">
        <v>4316</v>
      </c>
      <c r="F25" s="9">
        <v>4800</v>
      </c>
      <c r="G25" s="9">
        <v>4316</v>
      </c>
      <c r="H25" s="9">
        <v>2100</v>
      </c>
      <c r="I25" s="9">
        <v>1128</v>
      </c>
      <c r="J25" s="9">
        <v>1500</v>
      </c>
      <c r="K25" s="9">
        <v>2100</v>
      </c>
      <c r="L25" s="9">
        <v>1500</v>
      </c>
      <c r="M25" s="9">
        <v>2100</v>
      </c>
    </row>
    <row r="26" spans="1:13">
      <c r="A26">
        <v>24</v>
      </c>
      <c r="B26" s="30" t="s">
        <v>258</v>
      </c>
      <c r="C26" s="30">
        <v>2019</v>
      </c>
      <c r="D26" s="9">
        <v>8840</v>
      </c>
      <c r="E26" s="9">
        <v>8350</v>
      </c>
      <c r="F26" s="9">
        <v>8630</v>
      </c>
      <c r="G26" s="9">
        <v>8350</v>
      </c>
      <c r="H26" s="9">
        <v>2615</v>
      </c>
      <c r="I26" s="9">
        <v>1386</v>
      </c>
      <c r="J26" s="9">
        <v>3455</v>
      </c>
      <c r="K26" s="9">
        <v>4566</v>
      </c>
      <c r="L26" s="9">
        <v>3245</v>
      </c>
      <c r="M26" s="9">
        <v>4406</v>
      </c>
    </row>
    <row r="27" spans="1:13">
      <c r="A27">
        <v>25</v>
      </c>
      <c r="B27" s="30" t="s">
        <v>260</v>
      </c>
      <c r="C27" s="30">
        <v>2019</v>
      </c>
      <c r="D27" s="9">
        <v>25333</v>
      </c>
      <c r="E27" s="9">
        <v>22478</v>
      </c>
      <c r="F27" s="9">
        <v>23603</v>
      </c>
      <c r="G27" s="9">
        <v>19409</v>
      </c>
      <c r="H27" s="9">
        <v>9493</v>
      </c>
      <c r="I27" s="9">
        <v>8563</v>
      </c>
      <c r="J27" s="9">
        <v>9995</v>
      </c>
      <c r="K27" s="9">
        <v>8095</v>
      </c>
      <c r="L27" s="9">
        <v>8645</v>
      </c>
      <c r="M27" s="9">
        <v>5595</v>
      </c>
    </row>
    <row r="28" spans="1:13">
      <c r="A28">
        <v>26</v>
      </c>
      <c r="B28" s="30" t="s">
        <v>262</v>
      </c>
      <c r="C28" s="30">
        <v>2019</v>
      </c>
      <c r="D28" s="9">
        <v>3705</v>
      </c>
      <c r="E28" s="9">
        <v>7328</v>
      </c>
      <c r="F28" s="9">
        <v>3489</v>
      </c>
      <c r="G28" s="9">
        <v>7300</v>
      </c>
      <c r="H28" s="9">
        <v>1188</v>
      </c>
      <c r="I28" s="9">
        <v>1810</v>
      </c>
      <c r="J28" s="9">
        <v>1623</v>
      </c>
      <c r="K28" s="9">
        <v>4245</v>
      </c>
      <c r="L28" s="9">
        <v>1263</v>
      </c>
      <c r="M28" s="9">
        <v>3989</v>
      </c>
    </row>
    <row r="29" spans="1:13">
      <c r="A29">
        <v>27</v>
      </c>
      <c r="B29" s="30" t="s">
        <v>263</v>
      </c>
      <c r="C29" s="30">
        <v>2019</v>
      </c>
      <c r="D29" s="9">
        <v>29630</v>
      </c>
      <c r="E29" s="9">
        <v>62940</v>
      </c>
      <c r="F29" s="9">
        <v>26136</v>
      </c>
      <c r="G29" s="9">
        <v>54343</v>
      </c>
      <c r="H29" s="9">
        <v>10163</v>
      </c>
      <c r="I29" s="9">
        <v>18694</v>
      </c>
      <c r="J29" s="9">
        <v>11775</v>
      </c>
      <c r="K29" s="9">
        <v>24284</v>
      </c>
      <c r="L29" s="9">
        <v>9161</v>
      </c>
      <c r="M29" s="9">
        <v>19822</v>
      </c>
    </row>
    <row r="30" spans="1:13">
      <c r="A30">
        <v>28</v>
      </c>
      <c r="B30" s="30" t="s">
        <v>264</v>
      </c>
      <c r="C30" s="30">
        <v>2019</v>
      </c>
      <c r="D30" s="9">
        <v>22999</v>
      </c>
      <c r="E30" s="9">
        <v>60762</v>
      </c>
      <c r="F30" s="9">
        <v>21528</v>
      </c>
      <c r="G30" s="9">
        <v>57370</v>
      </c>
      <c r="H30" s="9">
        <v>8831</v>
      </c>
      <c r="I30" s="9">
        <v>25855</v>
      </c>
      <c r="J30" s="9">
        <v>9260</v>
      </c>
      <c r="K30" s="9">
        <v>24310</v>
      </c>
      <c r="L30" s="9">
        <v>8100</v>
      </c>
      <c r="M30" s="9">
        <v>22023</v>
      </c>
    </row>
    <row r="31" spans="1:13">
      <c r="A31">
        <v>29</v>
      </c>
      <c r="B31" s="30" t="s">
        <v>239</v>
      </c>
      <c r="C31" s="30">
        <v>2018</v>
      </c>
      <c r="D31" s="32"/>
      <c r="E31" s="9">
        <v>202586</v>
      </c>
      <c r="F31" s="32"/>
      <c r="G31" s="9">
        <v>162751</v>
      </c>
      <c r="H31" s="33"/>
      <c r="I31" s="9">
        <v>54031</v>
      </c>
      <c r="J31" s="32"/>
      <c r="K31" s="9">
        <v>80787</v>
      </c>
      <c r="L31" s="32"/>
      <c r="M31" s="9">
        <v>60298</v>
      </c>
    </row>
    <row r="32" spans="1:13">
      <c r="A32">
        <v>30</v>
      </c>
      <c r="B32" s="30" t="s">
        <v>242</v>
      </c>
      <c r="C32" s="30">
        <v>2018</v>
      </c>
      <c r="D32" s="9">
        <v>11500</v>
      </c>
      <c r="E32" s="9">
        <v>13919</v>
      </c>
      <c r="F32" s="9">
        <v>9400</v>
      </c>
      <c r="G32" s="9">
        <v>8637</v>
      </c>
      <c r="H32" s="33">
        <v>2500</v>
      </c>
      <c r="I32" s="33">
        <v>2253</v>
      </c>
      <c r="J32" s="33">
        <v>4700</v>
      </c>
      <c r="K32" s="33">
        <v>7118</v>
      </c>
      <c r="L32" s="33">
        <v>3200</v>
      </c>
      <c r="M32" s="33">
        <v>3325</v>
      </c>
    </row>
    <row r="33" spans="1:13">
      <c r="A33">
        <v>31</v>
      </c>
      <c r="B33" s="30" t="s">
        <v>244</v>
      </c>
      <c r="C33" s="30">
        <v>2018</v>
      </c>
      <c r="D33" s="32">
        <v>2400</v>
      </c>
      <c r="E33" s="9">
        <v>4010</v>
      </c>
      <c r="F33" s="32">
        <v>2400</v>
      </c>
      <c r="G33" s="9">
        <v>4010</v>
      </c>
      <c r="H33" s="8"/>
      <c r="I33" s="8"/>
      <c r="J33" s="8">
        <v>1200</v>
      </c>
      <c r="K33" s="8">
        <v>3325</v>
      </c>
      <c r="L33" s="8">
        <v>1200</v>
      </c>
      <c r="M33" s="8">
        <v>3325</v>
      </c>
    </row>
    <row r="34" spans="1:13">
      <c r="A34">
        <v>32</v>
      </c>
      <c r="B34" s="30" t="s">
        <v>246</v>
      </c>
      <c r="C34" s="30">
        <v>2018</v>
      </c>
      <c r="D34" s="9">
        <v>8200</v>
      </c>
      <c r="E34" s="9">
        <v>8658</v>
      </c>
      <c r="F34" s="9">
        <v>6100</v>
      </c>
      <c r="G34" s="9">
        <v>3938</v>
      </c>
      <c r="H34" s="9">
        <v>1600</v>
      </c>
      <c r="I34" s="9">
        <v>1604</v>
      </c>
      <c r="J34" s="9">
        <v>3500</v>
      </c>
      <c r="K34" s="9">
        <v>3231</v>
      </c>
      <c r="L34" s="9">
        <v>2000</v>
      </c>
      <c r="M34" s="9"/>
    </row>
    <row r="35" spans="1:13">
      <c r="A35">
        <v>33</v>
      </c>
      <c r="B35" s="30" t="s">
        <v>248</v>
      </c>
      <c r="C35" s="30">
        <v>2018</v>
      </c>
      <c r="D35" s="32"/>
      <c r="E35" s="32"/>
      <c r="F35" s="32"/>
      <c r="G35" s="32"/>
      <c r="H35" s="8"/>
      <c r="I35" s="8"/>
      <c r="J35" s="8"/>
      <c r="K35" s="8"/>
      <c r="L35" s="8"/>
      <c r="M35" s="8"/>
    </row>
    <row r="36" spans="1:13">
      <c r="A36">
        <v>34</v>
      </c>
      <c r="B36" s="30" t="s">
        <v>251</v>
      </c>
      <c r="C36" s="30">
        <v>2018</v>
      </c>
      <c r="D36" s="9">
        <v>900</v>
      </c>
      <c r="E36" s="9">
        <v>1251</v>
      </c>
      <c r="F36" s="9">
        <v>900</v>
      </c>
      <c r="G36" s="9">
        <v>689</v>
      </c>
      <c r="H36" s="9">
        <v>900</v>
      </c>
      <c r="I36" s="9">
        <v>649</v>
      </c>
      <c r="J36" s="9"/>
      <c r="K36" s="9">
        <v>562</v>
      </c>
      <c r="L36" s="9"/>
      <c r="M36" s="9"/>
    </row>
    <row r="37" spans="1:13">
      <c r="A37">
        <v>35</v>
      </c>
      <c r="B37" s="30" t="s">
        <v>253</v>
      </c>
      <c r="C37" s="30">
        <v>2018</v>
      </c>
      <c r="D37" s="32"/>
      <c r="E37" s="32"/>
      <c r="F37" s="32"/>
      <c r="G37" s="32"/>
      <c r="H37" s="8"/>
      <c r="I37" s="8"/>
      <c r="J37" s="8"/>
      <c r="K37" s="8"/>
      <c r="L37" s="8"/>
      <c r="M37" s="8"/>
    </row>
    <row r="38" spans="1:13">
      <c r="A38">
        <v>36</v>
      </c>
      <c r="B38" s="30" t="s">
        <v>255</v>
      </c>
      <c r="C38" s="30">
        <v>2018</v>
      </c>
      <c r="D38" s="9">
        <v>103483</v>
      </c>
      <c r="E38" s="9">
        <v>188668</v>
      </c>
      <c r="F38" s="9">
        <v>85931</v>
      </c>
      <c r="G38" s="9">
        <v>154115</v>
      </c>
      <c r="H38" s="34">
        <v>30872</v>
      </c>
      <c r="I38" s="34">
        <v>51778</v>
      </c>
      <c r="J38" s="34">
        <v>40730</v>
      </c>
      <c r="K38" s="34">
        <v>73669</v>
      </c>
      <c r="L38" s="34">
        <v>31024</v>
      </c>
      <c r="M38" s="34">
        <v>56973</v>
      </c>
    </row>
    <row r="39" spans="1:13">
      <c r="A39">
        <v>37</v>
      </c>
      <c r="B39" s="30" t="s">
        <v>257</v>
      </c>
      <c r="C39" s="30">
        <v>2018</v>
      </c>
      <c r="D39" s="9">
        <v>2400</v>
      </c>
      <c r="E39" s="9">
        <v>2399</v>
      </c>
      <c r="F39" s="9">
        <v>2100</v>
      </c>
      <c r="G39" s="9">
        <v>2399</v>
      </c>
      <c r="H39" s="9">
        <v>1500</v>
      </c>
      <c r="I39" s="9">
        <v>2169</v>
      </c>
      <c r="J39" s="9">
        <v>900</v>
      </c>
      <c r="K39" s="9">
        <v>129</v>
      </c>
      <c r="L39" s="9">
        <v>900</v>
      </c>
      <c r="M39" s="9">
        <v>129</v>
      </c>
    </row>
    <row r="40" spans="1:13">
      <c r="A40">
        <v>38</v>
      </c>
      <c r="B40" s="30" t="s">
        <v>258</v>
      </c>
      <c r="C40" s="30">
        <v>2018</v>
      </c>
      <c r="D40" s="9">
        <v>6570</v>
      </c>
      <c r="E40" s="9">
        <v>6525</v>
      </c>
      <c r="F40" s="9">
        <v>5370</v>
      </c>
      <c r="G40" s="9">
        <v>6423</v>
      </c>
      <c r="H40" s="9">
        <v>1800</v>
      </c>
      <c r="I40" s="9">
        <v>2163</v>
      </c>
      <c r="J40" s="9">
        <v>2340</v>
      </c>
      <c r="K40" s="9">
        <v>1733</v>
      </c>
      <c r="L40" s="9">
        <v>1140</v>
      </c>
      <c r="M40" s="9">
        <v>1573</v>
      </c>
    </row>
    <row r="41" spans="1:13">
      <c r="A41">
        <v>39</v>
      </c>
      <c r="B41" s="30" t="s">
        <v>260</v>
      </c>
      <c r="C41" s="30">
        <v>2018</v>
      </c>
      <c r="D41" s="9">
        <v>29968</v>
      </c>
      <c r="E41" s="9">
        <v>30060</v>
      </c>
      <c r="F41" s="9">
        <v>26463</v>
      </c>
      <c r="G41" s="9">
        <v>26012</v>
      </c>
      <c r="H41" s="9">
        <v>8437</v>
      </c>
      <c r="I41" s="9">
        <v>6027</v>
      </c>
      <c r="J41" s="9">
        <v>13225</v>
      </c>
      <c r="K41" s="9">
        <v>17650</v>
      </c>
      <c r="L41" s="9">
        <v>11160</v>
      </c>
      <c r="M41" s="9">
        <v>14540</v>
      </c>
    </row>
    <row r="42" spans="1:13">
      <c r="A42">
        <v>40</v>
      </c>
      <c r="B42" s="30" t="s">
        <v>262</v>
      </c>
      <c r="C42" s="30">
        <v>2018</v>
      </c>
      <c r="D42" s="9">
        <v>2949</v>
      </c>
      <c r="E42" s="9">
        <v>7419</v>
      </c>
      <c r="F42" s="9">
        <v>1988</v>
      </c>
      <c r="G42" s="9">
        <v>4757</v>
      </c>
      <c r="H42" s="9">
        <v>1122</v>
      </c>
      <c r="I42" s="9">
        <v>1318</v>
      </c>
      <c r="J42" s="9">
        <v>1887</v>
      </c>
      <c r="K42" s="9">
        <v>4342</v>
      </c>
      <c r="L42" s="9">
        <v>612</v>
      </c>
      <c r="M42" s="9">
        <v>828</v>
      </c>
    </row>
    <row r="43" spans="1:13">
      <c r="A43">
        <v>41</v>
      </c>
      <c r="B43" s="30" t="s">
        <v>263</v>
      </c>
      <c r="C43" s="30">
        <v>2018</v>
      </c>
      <c r="D43" s="9">
        <v>33467</v>
      </c>
      <c r="E43" s="9">
        <v>75889</v>
      </c>
      <c r="F43" s="9">
        <v>26637</v>
      </c>
      <c r="G43" s="9">
        <v>57529</v>
      </c>
      <c r="H43" s="9">
        <v>9125</v>
      </c>
      <c r="I43" s="9">
        <v>19500</v>
      </c>
      <c r="J43" s="9">
        <v>11770</v>
      </c>
      <c r="K43" s="9">
        <v>25612</v>
      </c>
      <c r="L43" s="9">
        <v>8402</v>
      </c>
      <c r="M43" s="9">
        <v>20697</v>
      </c>
    </row>
    <row r="44" spans="1:13">
      <c r="A44">
        <v>42</v>
      </c>
      <c r="B44" s="30" t="s">
        <v>264</v>
      </c>
      <c r="C44" s="30">
        <v>2018</v>
      </c>
      <c r="D44" s="9">
        <v>28130</v>
      </c>
      <c r="E44" s="9">
        <v>66375</v>
      </c>
      <c r="F44" s="9">
        <v>23374</v>
      </c>
      <c r="G44" s="9">
        <v>56995</v>
      </c>
      <c r="H44" s="9">
        <v>8888</v>
      </c>
      <c r="I44" s="9">
        <v>20600</v>
      </c>
      <c r="J44" s="9">
        <v>10608</v>
      </c>
      <c r="K44" s="9">
        <v>24203</v>
      </c>
      <c r="L44" s="9">
        <v>8810</v>
      </c>
      <c r="M44" s="9">
        <v>19206</v>
      </c>
    </row>
    <row r="45" spans="1:13">
      <c r="A45">
        <v>43</v>
      </c>
      <c r="B45" s="30" t="s">
        <v>239</v>
      </c>
      <c r="C45" s="30">
        <v>2017</v>
      </c>
      <c r="D45" s="32"/>
      <c r="E45" s="9">
        <v>201258</v>
      </c>
      <c r="F45" s="32"/>
      <c r="G45" s="9">
        <v>175788</v>
      </c>
      <c r="H45" s="33"/>
      <c r="I45" s="9">
        <v>56053</v>
      </c>
      <c r="J45" s="32"/>
      <c r="K45" s="9">
        <v>91640</v>
      </c>
      <c r="L45" s="32"/>
      <c r="M45" s="9">
        <v>66423</v>
      </c>
    </row>
    <row r="46" spans="1:13">
      <c r="A46">
        <v>44</v>
      </c>
      <c r="B46" s="30" t="s">
        <v>242</v>
      </c>
      <c r="C46" s="30">
        <v>2017</v>
      </c>
      <c r="D46" s="9">
        <v>14400</v>
      </c>
      <c r="E46" s="9">
        <v>13469</v>
      </c>
      <c r="F46" s="9">
        <v>13800</v>
      </c>
      <c r="G46" s="9">
        <v>12903</v>
      </c>
      <c r="H46" s="33">
        <v>1000</v>
      </c>
      <c r="I46" s="33"/>
      <c r="J46" s="33">
        <v>8500</v>
      </c>
      <c r="K46" s="33">
        <v>8901</v>
      </c>
      <c r="L46" s="33">
        <v>7900</v>
      </c>
      <c r="M46" s="33">
        <v>8339</v>
      </c>
    </row>
    <row r="47" spans="1:13">
      <c r="A47">
        <v>45</v>
      </c>
      <c r="B47" s="30" t="s">
        <v>244</v>
      </c>
      <c r="C47" s="30">
        <v>2017</v>
      </c>
      <c r="D47" s="32">
        <v>1200</v>
      </c>
      <c r="E47" s="9">
        <v>3325</v>
      </c>
      <c r="F47" s="32">
        <v>1200</v>
      </c>
      <c r="G47" s="9">
        <v>3325</v>
      </c>
      <c r="H47" s="8"/>
      <c r="I47" s="8"/>
      <c r="J47" s="8"/>
      <c r="K47" s="8"/>
      <c r="L47" s="8"/>
      <c r="M47" s="8"/>
    </row>
    <row r="48" spans="1:13">
      <c r="A48">
        <v>46</v>
      </c>
      <c r="B48" s="30" t="s">
        <v>246</v>
      </c>
      <c r="C48" s="30">
        <v>2017</v>
      </c>
      <c r="D48" s="9">
        <v>11200</v>
      </c>
      <c r="E48" s="9">
        <v>9577</v>
      </c>
      <c r="F48" s="9">
        <v>11200</v>
      </c>
      <c r="G48" s="9">
        <v>9577</v>
      </c>
      <c r="H48" s="9">
        <v>1000</v>
      </c>
      <c r="I48" s="9"/>
      <c r="J48" s="9">
        <v>7700</v>
      </c>
      <c r="K48" s="9">
        <v>8339</v>
      </c>
      <c r="L48" s="9">
        <v>7700</v>
      </c>
      <c r="M48" s="9">
        <v>8339</v>
      </c>
    </row>
    <row r="49" spans="1:13">
      <c r="A49">
        <v>47</v>
      </c>
      <c r="B49" s="30" t="s">
        <v>248</v>
      </c>
      <c r="C49" s="30">
        <v>2017</v>
      </c>
      <c r="D49" s="32">
        <v>1200</v>
      </c>
      <c r="E49" s="32"/>
      <c r="F49" s="32">
        <v>1200</v>
      </c>
      <c r="G49" s="32"/>
      <c r="H49" s="8"/>
      <c r="I49" s="8"/>
      <c r="J49" s="8"/>
      <c r="K49" s="8"/>
      <c r="L49" s="8"/>
      <c r="M49" s="8"/>
    </row>
    <row r="50" spans="1:13">
      <c r="A50">
        <v>48</v>
      </c>
      <c r="B50" s="30" t="s">
        <v>251</v>
      </c>
      <c r="C50" s="30">
        <v>2017</v>
      </c>
      <c r="D50" s="9">
        <v>800</v>
      </c>
      <c r="E50" s="9">
        <v>567</v>
      </c>
      <c r="F50" s="9">
        <v>200</v>
      </c>
      <c r="G50" s="9"/>
      <c r="H50" s="9"/>
      <c r="I50" s="9"/>
      <c r="J50" s="9">
        <v>800</v>
      </c>
      <c r="K50" s="9">
        <v>562</v>
      </c>
      <c r="L50" s="9">
        <v>200</v>
      </c>
      <c r="M50" s="9"/>
    </row>
    <row r="51" spans="1:13">
      <c r="A51">
        <v>49</v>
      </c>
      <c r="B51" s="30" t="s">
        <v>253</v>
      </c>
      <c r="C51" s="30">
        <v>2017</v>
      </c>
      <c r="D51" s="32"/>
      <c r="E51" s="32"/>
      <c r="F51" s="32"/>
      <c r="G51" s="32"/>
      <c r="H51" s="8"/>
      <c r="I51" s="8"/>
      <c r="J51" s="8"/>
      <c r="K51" s="8"/>
      <c r="L51" s="8"/>
      <c r="M51" s="8"/>
    </row>
    <row r="52" spans="1:13">
      <c r="A52">
        <v>50</v>
      </c>
      <c r="B52" s="30" t="s">
        <v>255</v>
      </c>
      <c r="C52" s="30">
        <v>2017</v>
      </c>
      <c r="D52" s="9">
        <v>105704</v>
      </c>
      <c r="E52" s="9">
        <v>187789</v>
      </c>
      <c r="F52" s="9">
        <v>89181</v>
      </c>
      <c r="G52" s="9">
        <v>162885</v>
      </c>
      <c r="H52" s="34">
        <v>28400</v>
      </c>
      <c r="I52" s="34">
        <v>56053</v>
      </c>
      <c r="J52" s="34">
        <v>46799</v>
      </c>
      <c r="K52" s="34">
        <v>82739</v>
      </c>
      <c r="L52" s="34">
        <v>32595</v>
      </c>
      <c r="M52" s="34">
        <v>58084</v>
      </c>
    </row>
    <row r="53" spans="1:13">
      <c r="A53">
        <v>51</v>
      </c>
      <c r="B53" s="30" t="s">
        <v>257</v>
      </c>
      <c r="C53" s="30">
        <v>2017</v>
      </c>
      <c r="D53" s="9">
        <v>4500</v>
      </c>
      <c r="E53" s="9">
        <v>3600</v>
      </c>
      <c r="F53" s="9">
        <v>3900</v>
      </c>
      <c r="G53" s="9">
        <v>2970</v>
      </c>
      <c r="H53" s="9">
        <v>900</v>
      </c>
      <c r="I53" s="9">
        <v>72</v>
      </c>
      <c r="J53" s="9">
        <v>3600</v>
      </c>
      <c r="K53" s="9">
        <v>3476</v>
      </c>
      <c r="L53" s="9">
        <v>3000</v>
      </c>
      <c r="M53" s="9">
        <v>2846</v>
      </c>
    </row>
    <row r="54" spans="1:13">
      <c r="A54">
        <v>52</v>
      </c>
      <c r="B54" s="30" t="s">
        <v>258</v>
      </c>
      <c r="C54" s="30">
        <v>2017</v>
      </c>
      <c r="D54" s="9">
        <v>5670</v>
      </c>
      <c r="E54" s="9">
        <v>5180</v>
      </c>
      <c r="F54" s="9">
        <v>5670</v>
      </c>
      <c r="G54" s="9">
        <v>5180</v>
      </c>
      <c r="H54" s="9">
        <v>1350</v>
      </c>
      <c r="I54" s="9">
        <v>1581</v>
      </c>
      <c r="J54" s="9">
        <v>1740</v>
      </c>
      <c r="K54" s="9">
        <v>1001</v>
      </c>
      <c r="L54" s="9">
        <v>1740</v>
      </c>
      <c r="M54" s="9">
        <v>899</v>
      </c>
    </row>
    <row r="55" spans="1:13">
      <c r="A55">
        <v>53</v>
      </c>
      <c r="B55" s="30" t="s">
        <v>260</v>
      </c>
      <c r="C55" s="30">
        <v>2017</v>
      </c>
      <c r="D55" s="9">
        <v>30370</v>
      </c>
      <c r="E55" s="9">
        <v>32331</v>
      </c>
      <c r="F55" s="9">
        <v>27973</v>
      </c>
      <c r="G55" s="9">
        <v>29278</v>
      </c>
      <c r="H55" s="9">
        <v>8725</v>
      </c>
      <c r="I55" s="9">
        <v>11430</v>
      </c>
      <c r="J55" s="9">
        <v>10155</v>
      </c>
      <c r="K55" s="9">
        <v>10044</v>
      </c>
      <c r="L55" s="9">
        <v>8275</v>
      </c>
      <c r="M55" s="9">
        <v>7999</v>
      </c>
    </row>
    <row r="56" spans="1:13">
      <c r="A56">
        <v>54</v>
      </c>
      <c r="B56" s="30" t="s">
        <v>262</v>
      </c>
      <c r="C56" s="30">
        <v>2017</v>
      </c>
      <c r="D56" s="9">
        <v>1782</v>
      </c>
      <c r="E56" s="9">
        <v>5123</v>
      </c>
      <c r="F56" s="9">
        <v>1710</v>
      </c>
      <c r="G56" s="9">
        <v>5057</v>
      </c>
      <c r="H56" s="9">
        <v>459</v>
      </c>
      <c r="I56" s="9">
        <v>1073</v>
      </c>
      <c r="J56" s="9">
        <v>783</v>
      </c>
      <c r="K56" s="9">
        <v>2975</v>
      </c>
      <c r="L56" s="9">
        <v>783</v>
      </c>
      <c r="M56" s="9">
        <v>2521</v>
      </c>
    </row>
    <row r="57" spans="1:13">
      <c r="A57">
        <v>55</v>
      </c>
      <c r="B57" s="30" t="s">
        <v>263</v>
      </c>
      <c r="C57" s="30">
        <v>2017</v>
      </c>
      <c r="D57" s="9">
        <v>35375</v>
      </c>
      <c r="E57" s="9">
        <v>70782</v>
      </c>
      <c r="F57" s="9">
        <v>27561</v>
      </c>
      <c r="G57" s="9">
        <v>59414</v>
      </c>
      <c r="H57" s="9">
        <v>8001</v>
      </c>
      <c r="I57" s="9">
        <v>17879</v>
      </c>
      <c r="J57" s="9">
        <v>17005</v>
      </c>
      <c r="K57" s="9">
        <v>29235</v>
      </c>
      <c r="L57" s="9">
        <v>10433</v>
      </c>
      <c r="M57" s="9">
        <v>18810</v>
      </c>
    </row>
    <row r="58" spans="1:13">
      <c r="A58">
        <v>56</v>
      </c>
      <c r="B58" s="30" t="s">
        <v>264</v>
      </c>
      <c r="C58" s="30">
        <v>2017</v>
      </c>
      <c r="D58" s="9">
        <v>28007</v>
      </c>
      <c r="E58" s="9">
        <v>70773</v>
      </c>
      <c r="F58" s="9">
        <v>22367</v>
      </c>
      <c r="G58" s="9">
        <v>60986</v>
      </c>
      <c r="H58" s="9">
        <v>8965</v>
      </c>
      <c r="I58" s="9">
        <v>24019</v>
      </c>
      <c r="J58" s="9">
        <v>13516</v>
      </c>
      <c r="K58" s="9">
        <v>36007</v>
      </c>
      <c r="L58" s="9">
        <v>8364</v>
      </c>
      <c r="M58" s="9">
        <v>25010</v>
      </c>
    </row>
    <row r="59" spans="1:13">
      <c r="A59">
        <v>57</v>
      </c>
      <c r="B59" s="30" t="s">
        <v>239</v>
      </c>
      <c r="C59" s="30">
        <v>2016</v>
      </c>
      <c r="D59" s="32"/>
      <c r="E59" s="9">
        <v>195329</v>
      </c>
      <c r="F59" s="32"/>
      <c r="G59" s="9">
        <v>176792</v>
      </c>
      <c r="H59" s="33"/>
      <c r="I59" s="9">
        <v>64316</v>
      </c>
      <c r="J59" s="32"/>
      <c r="K59" s="9">
        <v>83807</v>
      </c>
      <c r="L59" s="32"/>
      <c r="M59" s="9">
        <v>60070</v>
      </c>
    </row>
    <row r="60" spans="1:13">
      <c r="A60">
        <v>58</v>
      </c>
      <c r="B60" s="30" t="s">
        <v>242</v>
      </c>
      <c r="C60" s="30">
        <v>2016</v>
      </c>
      <c r="D60" s="9">
        <v>16040</v>
      </c>
      <c r="E60" s="9">
        <v>16261</v>
      </c>
      <c r="F60" s="9">
        <v>16040</v>
      </c>
      <c r="G60" s="9">
        <v>16179</v>
      </c>
      <c r="H60" s="33">
        <v>5600</v>
      </c>
      <c r="I60" s="33">
        <v>6487</v>
      </c>
      <c r="J60" s="33">
        <v>3240</v>
      </c>
      <c r="K60" s="33">
        <v>4496</v>
      </c>
      <c r="L60" s="33">
        <v>3240</v>
      </c>
      <c r="M60" s="33">
        <v>3391</v>
      </c>
    </row>
    <row r="61" spans="1:13">
      <c r="A61">
        <v>59</v>
      </c>
      <c r="B61" s="30" t="s">
        <v>244</v>
      </c>
      <c r="C61" s="30">
        <v>2016</v>
      </c>
      <c r="D61" s="32">
        <v>2400</v>
      </c>
      <c r="E61" s="9">
        <v>3325</v>
      </c>
      <c r="F61" s="32">
        <v>2400</v>
      </c>
      <c r="G61" s="9">
        <v>3325</v>
      </c>
      <c r="H61" s="8">
        <v>2400</v>
      </c>
      <c r="I61" s="8">
        <v>3325</v>
      </c>
      <c r="J61" s="8"/>
      <c r="K61" s="8"/>
      <c r="L61" s="8"/>
      <c r="M61" s="8"/>
    </row>
    <row r="62" spans="1:13">
      <c r="A62">
        <v>60</v>
      </c>
      <c r="B62" s="30" t="s">
        <v>246</v>
      </c>
      <c r="C62" s="30">
        <v>2016</v>
      </c>
      <c r="D62" s="9">
        <v>11800</v>
      </c>
      <c r="E62" s="9">
        <v>11265</v>
      </c>
      <c r="F62" s="9">
        <v>11800</v>
      </c>
      <c r="G62" s="9">
        <v>11183</v>
      </c>
      <c r="H62" s="9">
        <v>3000</v>
      </c>
      <c r="I62" s="9">
        <v>3162</v>
      </c>
      <c r="J62" s="9">
        <v>1600</v>
      </c>
      <c r="K62" s="9">
        <v>2825</v>
      </c>
      <c r="L62" s="9">
        <v>1600</v>
      </c>
      <c r="M62" s="9">
        <v>1720</v>
      </c>
    </row>
    <row r="63" spans="1:13">
      <c r="A63">
        <v>61</v>
      </c>
      <c r="B63" s="30" t="s">
        <v>248</v>
      </c>
      <c r="C63" s="30">
        <v>2016</v>
      </c>
      <c r="D63" s="32"/>
      <c r="E63" s="32"/>
      <c r="F63" s="32"/>
      <c r="G63" s="32"/>
      <c r="H63" s="8"/>
      <c r="I63" s="8"/>
      <c r="J63" s="8"/>
      <c r="K63" s="8"/>
      <c r="L63" s="8"/>
      <c r="M63" s="8"/>
    </row>
    <row r="64" spans="1:13">
      <c r="A64">
        <v>62</v>
      </c>
      <c r="B64" s="30" t="s">
        <v>251</v>
      </c>
      <c r="C64" s="30">
        <v>2016</v>
      </c>
      <c r="D64" s="9">
        <v>1840</v>
      </c>
      <c r="E64" s="9">
        <v>1671</v>
      </c>
      <c r="F64" s="9">
        <v>1840</v>
      </c>
      <c r="G64" s="9">
        <v>1671</v>
      </c>
      <c r="H64" s="9">
        <v>200</v>
      </c>
      <c r="I64" s="9"/>
      <c r="J64" s="9">
        <v>1640</v>
      </c>
      <c r="K64" s="9">
        <v>1671</v>
      </c>
      <c r="L64" s="9">
        <v>1640</v>
      </c>
      <c r="M64" s="9">
        <v>1671</v>
      </c>
    </row>
    <row r="65" spans="1:13">
      <c r="A65">
        <v>63</v>
      </c>
      <c r="B65" s="30" t="s">
        <v>253</v>
      </c>
      <c r="C65" s="30">
        <v>2016</v>
      </c>
      <c r="D65" s="32"/>
      <c r="E65" s="32"/>
      <c r="F65" s="32"/>
      <c r="G65" s="32"/>
      <c r="H65" s="8">
        <v>30712</v>
      </c>
      <c r="I65" s="8">
        <v>57829</v>
      </c>
      <c r="J65" s="8">
        <v>46019</v>
      </c>
      <c r="K65" s="8">
        <v>79311</v>
      </c>
      <c r="L65" s="8">
        <v>34585</v>
      </c>
      <c r="M65" s="8">
        <v>56679</v>
      </c>
    </row>
    <row r="66" spans="1:13">
      <c r="A66">
        <v>64</v>
      </c>
      <c r="B66" s="30" t="s">
        <v>255</v>
      </c>
      <c r="C66" s="30">
        <v>2016</v>
      </c>
      <c r="D66" s="9">
        <v>101578</v>
      </c>
      <c r="E66" s="9">
        <v>179068</v>
      </c>
      <c r="F66" s="9">
        <v>91054</v>
      </c>
      <c r="G66" s="9">
        <v>160613</v>
      </c>
      <c r="H66" s="34">
        <v>30712</v>
      </c>
      <c r="I66" s="34">
        <v>57829</v>
      </c>
      <c r="J66" s="34">
        <v>46019</v>
      </c>
      <c r="K66" s="34">
        <v>79311</v>
      </c>
      <c r="L66" s="34">
        <v>34585</v>
      </c>
      <c r="M66" s="34">
        <v>56679</v>
      </c>
    </row>
    <row r="67" spans="1:13">
      <c r="A67">
        <v>65</v>
      </c>
      <c r="B67" s="30" t="s">
        <v>257</v>
      </c>
      <c r="C67" s="30">
        <v>2016</v>
      </c>
      <c r="D67" s="9">
        <v>7800</v>
      </c>
      <c r="E67" s="9">
        <v>7968</v>
      </c>
      <c r="F67" s="9">
        <v>7800</v>
      </c>
      <c r="G67" s="9">
        <v>7067</v>
      </c>
      <c r="H67" s="9">
        <v>1500</v>
      </c>
      <c r="I67" s="9">
        <v>761</v>
      </c>
      <c r="J67" s="9">
        <v>5100</v>
      </c>
      <c r="K67" s="9">
        <v>4252</v>
      </c>
      <c r="L67" s="9">
        <v>5100</v>
      </c>
      <c r="M67" s="9">
        <v>4252</v>
      </c>
    </row>
    <row r="68" spans="1:13">
      <c r="A68">
        <v>66</v>
      </c>
      <c r="B68" s="30" t="s">
        <v>258</v>
      </c>
      <c r="C68" s="30">
        <v>2016</v>
      </c>
      <c r="D68" s="9">
        <v>7080</v>
      </c>
      <c r="E68" s="9">
        <v>5905</v>
      </c>
      <c r="F68" s="9">
        <v>7080</v>
      </c>
      <c r="G68" s="9">
        <v>5905</v>
      </c>
      <c r="H68" s="9">
        <v>2340</v>
      </c>
      <c r="I68" s="9">
        <v>2059</v>
      </c>
      <c r="J68" s="9">
        <v>2910</v>
      </c>
      <c r="K68" s="9">
        <v>2486</v>
      </c>
      <c r="L68" s="9">
        <v>1860</v>
      </c>
      <c r="M68" s="9">
        <v>1813</v>
      </c>
    </row>
    <row r="69" spans="1:13">
      <c r="A69">
        <v>67</v>
      </c>
      <c r="B69" s="30" t="s">
        <v>260</v>
      </c>
      <c r="C69" s="30">
        <v>2016</v>
      </c>
      <c r="D69" s="9">
        <v>26885</v>
      </c>
      <c r="E69" s="9">
        <v>27075</v>
      </c>
      <c r="F69" s="9">
        <v>24224</v>
      </c>
      <c r="G69" s="9">
        <v>26085</v>
      </c>
      <c r="H69" s="9">
        <v>9565</v>
      </c>
      <c r="I69" s="9">
        <v>9357</v>
      </c>
      <c r="J69" s="9">
        <v>10380</v>
      </c>
      <c r="K69" s="9">
        <v>9737</v>
      </c>
      <c r="L69" s="9">
        <v>7715</v>
      </c>
      <c r="M69" s="9">
        <v>6931</v>
      </c>
    </row>
    <row r="70" spans="1:13">
      <c r="A70">
        <v>68</v>
      </c>
      <c r="B70" s="30" t="s">
        <v>262</v>
      </c>
      <c r="C70" s="30">
        <v>2016</v>
      </c>
      <c r="D70" s="9">
        <v>1707</v>
      </c>
      <c r="E70" s="9">
        <v>5498</v>
      </c>
      <c r="F70" s="9">
        <v>1707</v>
      </c>
      <c r="G70" s="9">
        <v>5495</v>
      </c>
      <c r="H70" s="9">
        <v>588</v>
      </c>
      <c r="I70" s="9">
        <v>2165</v>
      </c>
      <c r="J70" s="9">
        <v>480</v>
      </c>
      <c r="K70" s="9">
        <v>1525</v>
      </c>
      <c r="L70" s="9">
        <v>480</v>
      </c>
      <c r="M70" s="9">
        <v>1525</v>
      </c>
    </row>
    <row r="71" spans="1:13">
      <c r="A71">
        <v>69</v>
      </c>
      <c r="B71" s="30" t="s">
        <v>263</v>
      </c>
      <c r="C71" s="30">
        <v>2016</v>
      </c>
      <c r="D71" s="9">
        <v>32076</v>
      </c>
      <c r="E71" s="9">
        <v>64086</v>
      </c>
      <c r="F71" s="9">
        <v>27454</v>
      </c>
      <c r="G71" s="9">
        <v>55592</v>
      </c>
      <c r="H71" s="9">
        <v>8856</v>
      </c>
      <c r="I71" s="9">
        <v>20962</v>
      </c>
      <c r="J71" s="9">
        <v>14011</v>
      </c>
      <c r="K71" s="9">
        <v>26271</v>
      </c>
      <c r="L71" s="9">
        <v>9239</v>
      </c>
      <c r="M71" s="9">
        <v>17088</v>
      </c>
    </row>
    <row r="72" spans="1:13">
      <c r="A72">
        <v>70</v>
      </c>
      <c r="B72" s="30" t="s">
        <v>264</v>
      </c>
      <c r="C72" s="30">
        <v>2016</v>
      </c>
      <c r="D72" s="9">
        <v>26030</v>
      </c>
      <c r="E72" s="9">
        <v>68536</v>
      </c>
      <c r="F72" s="9">
        <v>22789</v>
      </c>
      <c r="G72" s="9">
        <v>60469</v>
      </c>
      <c r="H72" s="9">
        <v>7863</v>
      </c>
      <c r="I72" s="9">
        <v>22525</v>
      </c>
      <c r="J72" s="9">
        <v>13139</v>
      </c>
      <c r="K72" s="9">
        <v>35040</v>
      </c>
      <c r="L72" s="9">
        <v>10191</v>
      </c>
      <c r="M72" s="9">
        <v>25070</v>
      </c>
    </row>
    <row r="73" spans="1:13">
      <c r="A73">
        <v>71</v>
      </c>
      <c r="B73" s="30" t="s">
        <v>239</v>
      </c>
      <c r="C73" s="30">
        <v>2015</v>
      </c>
      <c r="D73" s="32"/>
      <c r="E73" s="9">
        <v>187449</v>
      </c>
      <c r="F73" s="32"/>
      <c r="G73" s="9">
        <v>163720</v>
      </c>
      <c r="H73" s="33"/>
      <c r="I73" s="9">
        <v>68582</v>
      </c>
      <c r="J73" s="32"/>
      <c r="K73" s="9">
        <v>86189</v>
      </c>
      <c r="L73" s="32"/>
      <c r="M73" s="9">
        <v>57110</v>
      </c>
    </row>
    <row r="74" spans="1:13">
      <c r="A74">
        <v>72</v>
      </c>
      <c r="B74" s="30" t="s">
        <v>242</v>
      </c>
      <c r="C74" s="30">
        <v>2015</v>
      </c>
      <c r="D74" s="9">
        <v>12320</v>
      </c>
      <c r="E74" s="9">
        <v>12652</v>
      </c>
      <c r="F74" s="9">
        <v>9040</v>
      </c>
      <c r="G74" s="9">
        <v>8144</v>
      </c>
      <c r="H74" s="33">
        <v>6800</v>
      </c>
      <c r="I74" s="33">
        <v>5285</v>
      </c>
      <c r="J74" s="33">
        <v>2280</v>
      </c>
      <c r="K74" s="33">
        <v>4963</v>
      </c>
      <c r="L74" s="33">
        <v>250</v>
      </c>
      <c r="M74" s="33"/>
    </row>
    <row r="75" spans="1:13">
      <c r="A75">
        <v>73</v>
      </c>
      <c r="B75" s="30" t="s">
        <v>246</v>
      </c>
      <c r="C75" s="30">
        <v>2015</v>
      </c>
      <c r="D75" s="32">
        <v>10000</v>
      </c>
      <c r="E75" s="9">
        <v>9031</v>
      </c>
      <c r="F75" s="32">
        <v>8000</v>
      </c>
      <c r="G75" s="9">
        <v>6968</v>
      </c>
      <c r="H75" s="8">
        <v>6400</v>
      </c>
      <c r="I75" s="8">
        <v>5248</v>
      </c>
      <c r="J75" s="8">
        <v>1000</v>
      </c>
      <c r="K75" s="8">
        <v>2518</v>
      </c>
      <c r="L75" s="8">
        <v>250</v>
      </c>
      <c r="M75" s="8"/>
    </row>
    <row r="76" spans="1:13">
      <c r="A76">
        <v>74</v>
      </c>
      <c r="B76" s="30" t="s">
        <v>248</v>
      </c>
      <c r="C76" s="30">
        <v>2015</v>
      </c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>
      <c r="A77">
        <v>75</v>
      </c>
      <c r="B77" s="30" t="s">
        <v>251</v>
      </c>
      <c r="C77" s="30">
        <v>2015</v>
      </c>
      <c r="D77" s="32">
        <v>2320</v>
      </c>
      <c r="E77" s="32">
        <v>3621</v>
      </c>
      <c r="F77" s="32">
        <v>1040</v>
      </c>
      <c r="G77" s="32">
        <v>1176</v>
      </c>
      <c r="H77" s="8">
        <v>400</v>
      </c>
      <c r="I77" s="8">
        <v>37</v>
      </c>
      <c r="J77" s="8">
        <v>1280</v>
      </c>
      <c r="K77" s="8">
        <v>2445</v>
      </c>
      <c r="L77" s="8"/>
      <c r="M77" s="8"/>
    </row>
    <row r="78" spans="1:13">
      <c r="A78">
        <v>76</v>
      </c>
      <c r="B78" s="30" t="s">
        <v>253</v>
      </c>
      <c r="C78" s="30">
        <v>2015</v>
      </c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>
      <c r="A79">
        <v>77</v>
      </c>
      <c r="B79" s="30" t="s">
        <v>255</v>
      </c>
      <c r="C79" s="30">
        <v>2015</v>
      </c>
      <c r="D79" s="32">
        <v>104752</v>
      </c>
      <c r="E79" s="32">
        <v>174797</v>
      </c>
      <c r="F79" s="32">
        <v>87614</v>
      </c>
      <c r="G79" s="32">
        <v>155576</v>
      </c>
      <c r="H79" s="8">
        <v>34436</v>
      </c>
      <c r="I79" s="8">
        <v>63297</v>
      </c>
      <c r="J79" s="8">
        <v>43326</v>
      </c>
      <c r="K79" s="8">
        <v>81226</v>
      </c>
      <c r="L79" s="8">
        <v>29432</v>
      </c>
      <c r="M79" s="8">
        <v>57110</v>
      </c>
    </row>
    <row r="80" spans="1:13">
      <c r="A80">
        <v>78</v>
      </c>
      <c r="B80" s="30" t="s">
        <v>257</v>
      </c>
      <c r="C80" s="30">
        <v>2015</v>
      </c>
      <c r="D80" s="9">
        <v>6600</v>
      </c>
      <c r="E80" s="9">
        <v>6357</v>
      </c>
      <c r="F80" s="9">
        <v>6300</v>
      </c>
      <c r="G80" s="9">
        <v>6351</v>
      </c>
      <c r="H80" s="34">
        <v>3900</v>
      </c>
      <c r="I80" s="34">
        <v>3329</v>
      </c>
      <c r="J80" s="34"/>
      <c r="K80" s="34">
        <v>5</v>
      </c>
      <c r="L80" s="34"/>
      <c r="M80" s="34">
        <v>5</v>
      </c>
    </row>
    <row r="81" spans="1:13">
      <c r="A81">
        <v>79</v>
      </c>
      <c r="B81" s="30" t="s">
        <v>258</v>
      </c>
      <c r="C81" s="30">
        <v>2015</v>
      </c>
      <c r="D81" s="9">
        <v>6630</v>
      </c>
      <c r="E81" s="9">
        <v>5197</v>
      </c>
      <c r="F81" s="9">
        <v>6630</v>
      </c>
      <c r="G81" s="9">
        <v>5197</v>
      </c>
      <c r="H81" s="9">
        <v>2790</v>
      </c>
      <c r="I81" s="9">
        <v>2544</v>
      </c>
      <c r="J81" s="9">
        <v>3970</v>
      </c>
      <c r="K81" s="9">
        <v>1865</v>
      </c>
      <c r="L81" s="9">
        <v>3570</v>
      </c>
      <c r="M81" s="9">
        <v>1639</v>
      </c>
    </row>
    <row r="82" spans="1:13">
      <c r="A82">
        <v>80</v>
      </c>
      <c r="B82" s="30" t="s">
        <v>260</v>
      </c>
      <c r="C82" s="30">
        <v>2015</v>
      </c>
      <c r="D82" s="9">
        <v>27725</v>
      </c>
      <c r="E82" s="9">
        <v>26562</v>
      </c>
      <c r="F82" s="9">
        <v>26200</v>
      </c>
      <c r="G82" s="9">
        <v>23839</v>
      </c>
      <c r="H82" s="9">
        <v>7830</v>
      </c>
      <c r="I82" s="9">
        <v>8556</v>
      </c>
      <c r="J82" s="9">
        <v>11970</v>
      </c>
      <c r="K82" s="9">
        <v>9777</v>
      </c>
      <c r="L82" s="9">
        <v>8880</v>
      </c>
      <c r="M82" s="9">
        <v>7389</v>
      </c>
    </row>
    <row r="83" spans="1:13">
      <c r="A83">
        <v>81</v>
      </c>
      <c r="B83" s="30" t="s">
        <v>262</v>
      </c>
      <c r="C83" s="30">
        <v>2015</v>
      </c>
      <c r="D83" s="9">
        <v>1722</v>
      </c>
      <c r="E83" s="9">
        <v>4732</v>
      </c>
      <c r="F83" s="9">
        <v>1650</v>
      </c>
      <c r="G83" s="9">
        <v>4494</v>
      </c>
      <c r="H83" s="9">
        <v>711</v>
      </c>
      <c r="I83" s="9">
        <v>2370</v>
      </c>
      <c r="J83" s="9">
        <v>642</v>
      </c>
      <c r="K83" s="9">
        <v>2162</v>
      </c>
      <c r="L83" s="9">
        <v>642</v>
      </c>
      <c r="M83" s="9">
        <v>2162</v>
      </c>
    </row>
    <row r="84" spans="1:13">
      <c r="A84">
        <v>82</v>
      </c>
      <c r="B84" s="30" t="s">
        <v>263</v>
      </c>
      <c r="C84" s="30">
        <v>2015</v>
      </c>
      <c r="D84" s="9">
        <v>34571</v>
      </c>
      <c r="E84" s="9">
        <v>63980</v>
      </c>
      <c r="F84" s="9">
        <v>25546</v>
      </c>
      <c r="G84" s="9">
        <v>56248</v>
      </c>
      <c r="H84" s="9">
        <v>9061</v>
      </c>
      <c r="I84" s="9">
        <v>19468</v>
      </c>
      <c r="J84" s="9">
        <v>15227</v>
      </c>
      <c r="K84" s="9">
        <v>32521</v>
      </c>
      <c r="L84" s="9">
        <v>8810</v>
      </c>
      <c r="M84" s="9">
        <v>22054</v>
      </c>
    </row>
    <row r="85" spans="1:13">
      <c r="A85">
        <v>83</v>
      </c>
      <c r="B85" s="30" t="s">
        <v>264</v>
      </c>
      <c r="C85" s="30">
        <v>2015</v>
      </c>
      <c r="D85" s="9">
        <v>27504</v>
      </c>
      <c r="E85" s="9">
        <v>67969</v>
      </c>
      <c r="F85" s="9">
        <v>21288</v>
      </c>
      <c r="G85" s="9">
        <v>59447</v>
      </c>
      <c r="H85" s="9">
        <v>10144</v>
      </c>
      <c r="I85" s="9">
        <v>27030</v>
      </c>
      <c r="J85" s="9">
        <v>11517</v>
      </c>
      <c r="K85" s="9">
        <v>34896</v>
      </c>
      <c r="L85" s="9">
        <v>7530</v>
      </c>
      <c r="M85" s="9">
        <v>23862</v>
      </c>
    </row>
    <row r="86" spans="1:13">
      <c r="A86">
        <v>84</v>
      </c>
      <c r="B86" s="30" t="s">
        <v>239</v>
      </c>
      <c r="C86" s="30">
        <v>2021</v>
      </c>
      <c r="D86" s="9"/>
      <c r="E86" s="9">
        <v>154506</v>
      </c>
      <c r="F86" s="9"/>
      <c r="G86" s="9">
        <v>140776</v>
      </c>
      <c r="H86" s="9"/>
      <c r="I86" s="9">
        <v>48647</v>
      </c>
      <c r="J86" s="9"/>
      <c r="K86" s="9">
        <v>60620</v>
      </c>
      <c r="L86" s="9"/>
      <c r="M86" s="9">
        <v>54824</v>
      </c>
    </row>
    <row r="87" spans="1:13">
      <c r="A87">
        <v>85</v>
      </c>
      <c r="B87" s="30" t="s">
        <v>242</v>
      </c>
      <c r="C87" s="30">
        <v>2021</v>
      </c>
      <c r="D87" s="9">
        <v>10600</v>
      </c>
      <c r="E87" s="9">
        <v>15660</v>
      </c>
      <c r="F87" s="9">
        <v>9800</v>
      </c>
      <c r="G87" s="9">
        <v>14208</v>
      </c>
      <c r="H87" s="9">
        <v>1800</v>
      </c>
      <c r="I87" s="9">
        <v>2285</v>
      </c>
      <c r="J87" s="9">
        <v>4000</v>
      </c>
      <c r="K87" s="9">
        <v>4292</v>
      </c>
      <c r="L87" s="9">
        <v>3200</v>
      </c>
      <c r="M87" s="9">
        <v>2840</v>
      </c>
    </row>
    <row r="88" spans="1:13">
      <c r="A88">
        <v>86</v>
      </c>
      <c r="B88" s="37" t="s">
        <v>247</v>
      </c>
      <c r="C88" s="30">
        <v>2021</v>
      </c>
      <c r="D88" s="9"/>
      <c r="E88" s="9">
        <v>1768</v>
      </c>
      <c r="F88" s="9"/>
      <c r="G88" s="9">
        <v>1768</v>
      </c>
      <c r="H88" s="9"/>
      <c r="I88" s="9"/>
      <c r="J88" s="9"/>
      <c r="K88" s="9"/>
      <c r="L88" s="9"/>
      <c r="M88" s="9"/>
    </row>
    <row r="89" spans="1:13">
      <c r="A89">
        <v>87</v>
      </c>
      <c r="B89" s="30" t="s">
        <v>246</v>
      </c>
      <c r="C89" s="30">
        <v>2021</v>
      </c>
      <c r="D89" s="9">
        <v>10400</v>
      </c>
      <c r="E89" s="9">
        <v>13747</v>
      </c>
      <c r="F89" s="9">
        <v>9600</v>
      </c>
      <c r="G89" s="9">
        <v>12295</v>
      </c>
      <c r="H89" s="9">
        <v>1600</v>
      </c>
      <c r="I89" s="9">
        <v>2140</v>
      </c>
      <c r="J89" s="9">
        <v>4000</v>
      </c>
      <c r="K89" s="9">
        <v>4292</v>
      </c>
      <c r="L89" s="9">
        <v>3200</v>
      </c>
      <c r="M89" s="9">
        <v>2840</v>
      </c>
    </row>
    <row r="90" spans="1:13">
      <c r="A90">
        <v>88</v>
      </c>
      <c r="B90" s="30" t="s">
        <v>248</v>
      </c>
      <c r="C90" s="30">
        <v>2021</v>
      </c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>
      <c r="A91">
        <v>89</v>
      </c>
      <c r="B91" s="30" t="s">
        <v>251</v>
      </c>
      <c r="C91" s="30">
        <v>2021</v>
      </c>
      <c r="D91" s="9">
        <v>200</v>
      </c>
      <c r="E91" s="9">
        <v>145</v>
      </c>
      <c r="F91" s="9">
        <v>200</v>
      </c>
      <c r="G91" s="9">
        <v>145</v>
      </c>
      <c r="H91" s="9">
        <v>200</v>
      </c>
      <c r="I91" s="9">
        <v>145</v>
      </c>
      <c r="J91" s="9"/>
      <c r="K91" s="9"/>
      <c r="L91" s="9"/>
      <c r="M91" s="9"/>
    </row>
    <row r="92" spans="1:13">
      <c r="A92">
        <v>90</v>
      </c>
      <c r="B92" s="30" t="s">
        <v>253</v>
      </c>
      <c r="C92" s="30">
        <v>2021</v>
      </c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>
      <c r="A93">
        <v>91</v>
      </c>
      <c r="B93" s="30" t="s">
        <v>255</v>
      </c>
      <c r="C93" s="30">
        <v>2021</v>
      </c>
      <c r="D93" s="9">
        <v>93857</v>
      </c>
      <c r="E93" s="9">
        <v>138846</v>
      </c>
      <c r="F93" s="9">
        <v>85759</v>
      </c>
      <c r="G93" s="9">
        <v>126568</v>
      </c>
      <c r="H93" s="9">
        <v>28953</v>
      </c>
      <c r="I93" s="9">
        <v>46362</v>
      </c>
      <c r="J93" s="9">
        <v>37679</v>
      </c>
      <c r="K93" s="9">
        <v>56328</v>
      </c>
      <c r="L93" s="9">
        <v>33686</v>
      </c>
      <c r="M93" s="9">
        <v>51984</v>
      </c>
    </row>
    <row r="94" spans="1:13">
      <c r="A94">
        <v>92</v>
      </c>
      <c r="B94" s="30" t="s">
        <v>257</v>
      </c>
      <c r="C94" s="30">
        <v>2021</v>
      </c>
      <c r="D94" s="9">
        <v>4200</v>
      </c>
      <c r="E94" s="9">
        <v>2212</v>
      </c>
      <c r="F94" s="9">
        <v>4200</v>
      </c>
      <c r="G94" s="9">
        <v>2212</v>
      </c>
      <c r="H94" s="9">
        <v>600</v>
      </c>
      <c r="I94" s="9">
        <v>1522</v>
      </c>
      <c r="J94" s="9">
        <v>1800</v>
      </c>
      <c r="K94" s="9">
        <v>690</v>
      </c>
      <c r="L94" s="9">
        <v>1800</v>
      </c>
      <c r="M94" s="9">
        <v>690</v>
      </c>
    </row>
    <row r="95" spans="1:13">
      <c r="A95">
        <v>93</v>
      </c>
      <c r="B95" s="30" t="s">
        <v>258</v>
      </c>
      <c r="C95" s="30">
        <v>2021</v>
      </c>
      <c r="D95" s="9">
        <v>5040</v>
      </c>
      <c r="E95" s="9">
        <v>4908</v>
      </c>
      <c r="F95" s="9">
        <v>5040</v>
      </c>
      <c r="G95" s="9">
        <v>4908</v>
      </c>
      <c r="H95" s="9">
        <v>1200</v>
      </c>
      <c r="I95" s="9">
        <v>702</v>
      </c>
      <c r="J95" s="9">
        <v>1800</v>
      </c>
      <c r="K95" s="9">
        <v>2235</v>
      </c>
      <c r="L95" s="9">
        <v>1800</v>
      </c>
      <c r="M95" s="9">
        <v>2235</v>
      </c>
    </row>
    <row r="96" spans="1:13">
      <c r="A96">
        <v>94</v>
      </c>
      <c r="B96" s="30" t="s">
        <v>260</v>
      </c>
      <c r="C96" s="30">
        <v>2021</v>
      </c>
      <c r="D96" s="9">
        <v>26546</v>
      </c>
      <c r="E96" s="9">
        <v>22246</v>
      </c>
      <c r="F96" s="9">
        <v>23918</v>
      </c>
      <c r="G96" s="9">
        <v>21063</v>
      </c>
      <c r="H96" s="9">
        <v>7435</v>
      </c>
      <c r="I96" s="9">
        <v>6657</v>
      </c>
      <c r="J96" s="9">
        <v>10998</v>
      </c>
      <c r="K96" s="9">
        <v>8820</v>
      </c>
      <c r="L96" s="9">
        <v>10348</v>
      </c>
      <c r="M96" s="9">
        <v>8144</v>
      </c>
    </row>
    <row r="97" spans="1:13">
      <c r="A97">
        <v>95</v>
      </c>
      <c r="B97" s="30" t="s">
        <v>262</v>
      </c>
      <c r="C97" s="30">
        <v>2021</v>
      </c>
      <c r="D97" s="9">
        <v>2158</v>
      </c>
      <c r="E97" s="9">
        <v>3063</v>
      </c>
      <c r="F97" s="9">
        <v>2086</v>
      </c>
      <c r="G97" s="9">
        <v>3020</v>
      </c>
      <c r="H97" s="9">
        <v>672</v>
      </c>
      <c r="I97" s="9">
        <v>537</v>
      </c>
      <c r="J97" s="9">
        <v>576</v>
      </c>
      <c r="K97" s="9">
        <v>823</v>
      </c>
      <c r="L97" s="9">
        <v>576</v>
      </c>
      <c r="M97" s="9">
        <v>823</v>
      </c>
    </row>
    <row r="98" spans="1:13">
      <c r="A98">
        <v>96</v>
      </c>
      <c r="B98" s="30" t="s">
        <v>263</v>
      </c>
      <c r="C98" s="30">
        <v>2021</v>
      </c>
      <c r="D98" s="9">
        <v>30863</v>
      </c>
      <c r="E98" s="9">
        <v>51277</v>
      </c>
      <c r="F98" s="9">
        <v>27411</v>
      </c>
      <c r="G98" s="9">
        <v>44885</v>
      </c>
      <c r="H98" s="9">
        <v>10371</v>
      </c>
      <c r="I98" s="9">
        <v>16942</v>
      </c>
      <c r="J98" s="9">
        <v>12178</v>
      </c>
      <c r="K98" s="9">
        <v>20026</v>
      </c>
      <c r="L98" s="9">
        <v>9774</v>
      </c>
      <c r="M98" s="9">
        <v>17420</v>
      </c>
    </row>
    <row r="99" spans="1:13">
      <c r="A99">
        <v>97</v>
      </c>
      <c r="B99" s="30" t="s">
        <v>264</v>
      </c>
      <c r="C99" s="30">
        <v>2021</v>
      </c>
      <c r="D99" s="9">
        <v>25050</v>
      </c>
      <c r="E99" s="9">
        <v>55141</v>
      </c>
      <c r="F99" s="9">
        <v>23104</v>
      </c>
      <c r="G99" s="9">
        <v>50480</v>
      </c>
      <c r="H99" s="9">
        <v>8675</v>
      </c>
      <c r="I99" s="9">
        <v>20002</v>
      </c>
      <c r="J99" s="9">
        <v>10327</v>
      </c>
      <c r="K99" s="9">
        <v>23735</v>
      </c>
      <c r="L99" s="9">
        <v>9388</v>
      </c>
      <c r="M99" s="9">
        <v>22671</v>
      </c>
    </row>
    <row r="100" spans="1:13">
      <c r="A100">
        <v>98</v>
      </c>
      <c r="B100" s="30" t="s">
        <v>239</v>
      </c>
      <c r="C100" s="30">
        <v>2022</v>
      </c>
      <c r="D100" s="9"/>
      <c r="E100" s="9">
        <v>201630</v>
      </c>
      <c r="F100" s="9"/>
      <c r="G100" s="9">
        <v>153877</v>
      </c>
      <c r="H100" s="9"/>
      <c r="I100" s="9">
        <v>63752</v>
      </c>
      <c r="J100" s="9"/>
      <c r="K100" s="9">
        <v>65601</v>
      </c>
      <c r="L100" s="9"/>
      <c r="M100" s="9">
        <v>62393</v>
      </c>
    </row>
    <row r="101" spans="1:13">
      <c r="A101">
        <v>99</v>
      </c>
      <c r="B101" s="30" t="s">
        <v>242</v>
      </c>
      <c r="C101" s="30">
        <v>2022</v>
      </c>
      <c r="D101" s="9">
        <v>8200</v>
      </c>
      <c r="E101" s="9">
        <v>12332</v>
      </c>
      <c r="F101" s="9">
        <v>5800</v>
      </c>
      <c r="G101" s="9">
        <v>11094</v>
      </c>
      <c r="H101" s="9"/>
      <c r="I101" s="9"/>
      <c r="J101" s="9">
        <v>1800</v>
      </c>
      <c r="K101" s="9">
        <v>2223</v>
      </c>
      <c r="L101" s="9">
        <v>1800</v>
      </c>
      <c r="M101" s="9">
        <v>2223</v>
      </c>
    </row>
    <row r="102" spans="1:13">
      <c r="A102">
        <v>100</v>
      </c>
      <c r="B102" s="37" t="s">
        <v>247</v>
      </c>
      <c r="C102" s="30">
        <v>2022</v>
      </c>
      <c r="D102" s="9"/>
      <c r="E102" s="9">
        <v>1768</v>
      </c>
      <c r="F102" s="9"/>
      <c r="G102" s="9">
        <v>1768</v>
      </c>
      <c r="H102" s="9"/>
      <c r="I102" s="9"/>
      <c r="J102" s="9"/>
      <c r="K102" s="9"/>
      <c r="L102" s="9"/>
      <c r="M102" s="9"/>
    </row>
    <row r="103" spans="1:13">
      <c r="A103">
        <v>101</v>
      </c>
      <c r="B103" s="30" t="s">
        <v>246</v>
      </c>
      <c r="C103" s="30">
        <v>2022</v>
      </c>
      <c r="D103" s="9">
        <v>8000</v>
      </c>
      <c r="E103" s="9">
        <v>10421</v>
      </c>
      <c r="F103" s="9">
        <v>5600</v>
      </c>
      <c r="G103" s="9">
        <v>9183</v>
      </c>
      <c r="H103" s="9"/>
      <c r="I103" s="9"/>
      <c r="J103" s="9">
        <v>1600</v>
      </c>
      <c r="K103" s="9">
        <v>2080</v>
      </c>
      <c r="L103" s="9">
        <v>1600</v>
      </c>
      <c r="M103" s="9">
        <v>2080</v>
      </c>
    </row>
    <row r="104" spans="1:13">
      <c r="A104">
        <v>102</v>
      </c>
      <c r="B104" s="30" t="s">
        <v>248</v>
      </c>
      <c r="C104" s="30">
        <v>2022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>
      <c r="A105">
        <v>103</v>
      </c>
      <c r="B105" s="30" t="s">
        <v>251</v>
      </c>
      <c r="C105" s="30">
        <v>2022</v>
      </c>
      <c r="D105" s="9">
        <v>200</v>
      </c>
      <c r="E105" s="9">
        <v>143</v>
      </c>
      <c r="F105" s="9">
        <v>200</v>
      </c>
      <c r="G105" s="9">
        <v>143</v>
      </c>
      <c r="H105" s="9"/>
      <c r="I105" s="9"/>
      <c r="J105" s="9">
        <v>200</v>
      </c>
      <c r="K105" s="9">
        <v>143</v>
      </c>
      <c r="L105" s="9">
        <v>200</v>
      </c>
      <c r="M105" s="9">
        <v>143</v>
      </c>
    </row>
    <row r="106" spans="1:13">
      <c r="A106">
        <v>104</v>
      </c>
      <c r="B106" s="30" t="s">
        <v>253</v>
      </c>
      <c r="C106" s="30">
        <v>2022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>
      <c r="A107">
        <v>105</v>
      </c>
      <c r="B107" s="30" t="s">
        <v>255</v>
      </c>
      <c r="C107" s="30">
        <v>2022</v>
      </c>
      <c r="D107" s="9">
        <v>108653</v>
      </c>
      <c r="E107" s="9">
        <v>189298</v>
      </c>
      <c r="F107" s="9">
        <v>89135</v>
      </c>
      <c r="G107" s="9">
        <v>142783</v>
      </c>
      <c r="H107" s="9">
        <v>42218</v>
      </c>
      <c r="I107" s="9">
        <v>63752</v>
      </c>
      <c r="J107" s="9">
        <v>39816</v>
      </c>
      <c r="K107" s="9">
        <v>63378</v>
      </c>
      <c r="L107" s="9">
        <v>35320</v>
      </c>
      <c r="M107" s="9">
        <v>60170</v>
      </c>
    </row>
    <row r="108" spans="1:13">
      <c r="A108">
        <v>106</v>
      </c>
      <c r="B108" s="30" t="s">
        <v>257</v>
      </c>
      <c r="C108" s="30">
        <v>2022</v>
      </c>
      <c r="D108" s="9">
        <v>4800</v>
      </c>
      <c r="E108" s="9">
        <v>26499</v>
      </c>
      <c r="F108" s="9">
        <v>4800</v>
      </c>
      <c r="G108" s="9">
        <v>4847</v>
      </c>
      <c r="H108" s="9">
        <v>3600</v>
      </c>
      <c r="I108" s="9">
        <v>3325</v>
      </c>
      <c r="J108" s="9">
        <v>600</v>
      </c>
      <c r="K108" s="9">
        <v>1451</v>
      </c>
      <c r="L108" s="9">
        <v>600</v>
      </c>
      <c r="M108" s="9">
        <v>1451</v>
      </c>
    </row>
    <row r="109" spans="1:13">
      <c r="A109">
        <v>107</v>
      </c>
      <c r="B109" s="30" t="s">
        <v>258</v>
      </c>
      <c r="C109" s="30">
        <v>2022</v>
      </c>
      <c r="D109" s="9">
        <v>6240</v>
      </c>
      <c r="E109" s="9">
        <v>4198</v>
      </c>
      <c r="F109" s="9">
        <v>4620</v>
      </c>
      <c r="G109" s="9">
        <v>3455</v>
      </c>
      <c r="H109" s="9">
        <v>1800</v>
      </c>
      <c r="I109" s="9">
        <v>1130</v>
      </c>
      <c r="J109" s="9">
        <v>2370</v>
      </c>
      <c r="K109" s="9">
        <v>1242</v>
      </c>
      <c r="L109" s="9">
        <v>2370</v>
      </c>
      <c r="M109" s="9">
        <v>1242</v>
      </c>
    </row>
    <row r="110" spans="1:13">
      <c r="A110">
        <v>108</v>
      </c>
      <c r="B110" s="30" t="s">
        <v>260</v>
      </c>
      <c r="C110" s="30">
        <v>2022</v>
      </c>
      <c r="D110" s="9">
        <v>32583</v>
      </c>
      <c r="E110" s="9">
        <v>25653</v>
      </c>
      <c r="F110" s="9">
        <v>26558</v>
      </c>
      <c r="G110" s="9">
        <v>20255</v>
      </c>
      <c r="H110" s="9">
        <v>14463</v>
      </c>
      <c r="I110" s="9">
        <v>9071</v>
      </c>
      <c r="J110" s="9">
        <v>12420</v>
      </c>
      <c r="K110" s="9">
        <v>8849</v>
      </c>
      <c r="L110" s="9">
        <v>11395</v>
      </c>
      <c r="M110" s="9">
        <v>8676</v>
      </c>
    </row>
    <row r="111" spans="1:13">
      <c r="A111">
        <v>109</v>
      </c>
      <c r="B111" s="30" t="s">
        <v>262</v>
      </c>
      <c r="C111" s="30">
        <v>2022</v>
      </c>
      <c r="D111" s="9">
        <v>3523</v>
      </c>
      <c r="E111" s="9">
        <v>5162</v>
      </c>
      <c r="F111" s="9">
        <v>3187</v>
      </c>
      <c r="G111" s="9">
        <v>4301</v>
      </c>
      <c r="H111" s="9">
        <v>1749</v>
      </c>
      <c r="I111" s="9">
        <v>2563</v>
      </c>
      <c r="J111" s="9">
        <v>861</v>
      </c>
      <c r="K111" s="9">
        <v>1284</v>
      </c>
      <c r="L111" s="9">
        <v>861</v>
      </c>
      <c r="M111" s="9">
        <v>1284</v>
      </c>
    </row>
    <row r="112" spans="1:13">
      <c r="A112">
        <v>110</v>
      </c>
      <c r="B112" s="30" t="s">
        <v>263</v>
      </c>
      <c r="C112" s="30">
        <v>2022</v>
      </c>
      <c r="D112" s="9">
        <v>34980</v>
      </c>
      <c r="E112" s="9">
        <v>63847</v>
      </c>
      <c r="F112" s="9">
        <v>27871</v>
      </c>
      <c r="G112" s="9">
        <v>54727</v>
      </c>
      <c r="H112" s="9">
        <v>11368</v>
      </c>
      <c r="I112" s="9">
        <v>23417</v>
      </c>
      <c r="J112" s="9">
        <v>13186</v>
      </c>
      <c r="K112" s="9">
        <v>25988</v>
      </c>
      <c r="L112" s="9">
        <v>10784</v>
      </c>
      <c r="M112" s="9">
        <v>23812</v>
      </c>
    </row>
    <row r="113" spans="1:13">
      <c r="A113">
        <v>111</v>
      </c>
      <c r="B113" s="30" t="s">
        <v>264</v>
      </c>
      <c r="C113" s="30">
        <v>2022</v>
      </c>
      <c r="D113" s="9">
        <v>26527</v>
      </c>
      <c r="E113" s="9">
        <v>63938</v>
      </c>
      <c r="F113" s="9">
        <v>22098</v>
      </c>
      <c r="G113" s="9">
        <v>55198</v>
      </c>
      <c r="H113" s="9">
        <v>9238</v>
      </c>
      <c r="I113" s="9">
        <v>24247</v>
      </c>
      <c r="J113" s="9">
        <v>10379</v>
      </c>
      <c r="K113" s="9">
        <v>24566</v>
      </c>
      <c r="L113" s="9">
        <v>9310</v>
      </c>
      <c r="M113" s="9">
        <v>23706</v>
      </c>
    </row>
  </sheetData>
  <autoFilter xmlns:etc="http://www.wps.cn/officeDocument/2017/etCustomData" ref="O1:AB14" etc:filterBottomFollowUsedRange="0">
    <extLst/>
  </autoFilter>
  <mergeCells count="17">
    <mergeCell ref="D1:E1"/>
    <mergeCell ref="F1:G1"/>
    <mergeCell ref="H1:I1"/>
    <mergeCell ref="J1:K1"/>
    <mergeCell ref="L1:M1"/>
    <mergeCell ref="S1:T1"/>
    <mergeCell ref="U1:V1"/>
    <mergeCell ref="W1:X1"/>
    <mergeCell ref="Y1:Z1"/>
    <mergeCell ref="AA1:AB1"/>
    <mergeCell ref="A1:A2"/>
    <mergeCell ref="B1:B2"/>
    <mergeCell ref="C1:C2"/>
    <mergeCell ref="O1:O2"/>
    <mergeCell ref="P1:P2"/>
    <mergeCell ref="Q1:Q2"/>
    <mergeCell ref="R1:R2"/>
  </mergeCells>
  <conditionalFormatting sqref="D3:M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M3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:M4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M5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:M7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3:M8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6:M1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856"/>
  <sheetViews>
    <sheetView workbookViewId="0">
      <selection activeCell="H217" sqref="H217"/>
    </sheetView>
  </sheetViews>
  <sheetFormatPr defaultColWidth="9" defaultRowHeight="14" outlineLevelCol="6"/>
  <cols>
    <col min="1" max="1" width="17.25" customWidth="1"/>
    <col min="2" max="2" width="37.875" customWidth="1"/>
    <col min="3" max="3" width="5.5" customWidth="1"/>
    <col min="4" max="4" width="9.5" customWidth="1"/>
    <col min="7" max="7" width="17.25" customWidth="1"/>
  </cols>
  <sheetData>
    <row r="1" spans="1:7">
      <c r="A1" t="s">
        <v>191</v>
      </c>
      <c r="B1" t="s">
        <v>265</v>
      </c>
      <c r="C1" t="s">
        <v>192</v>
      </c>
      <c r="D1" t="s">
        <v>266</v>
      </c>
      <c r="G1" t="s">
        <v>191</v>
      </c>
    </row>
    <row r="2" hidden="1" spans="1:7">
      <c r="A2" t="s">
        <v>92</v>
      </c>
      <c r="B2" t="s">
        <v>267</v>
      </c>
      <c r="C2">
        <v>2005</v>
      </c>
      <c r="D2">
        <v>648</v>
      </c>
      <c r="G2" t="s">
        <v>92</v>
      </c>
    </row>
    <row r="3" hidden="1" spans="1:7">
      <c r="A3" t="s">
        <v>92</v>
      </c>
      <c r="B3" t="s">
        <v>267</v>
      </c>
      <c r="C3">
        <v>2006</v>
      </c>
      <c r="D3">
        <v>734</v>
      </c>
      <c r="G3" t="s">
        <v>38</v>
      </c>
    </row>
    <row r="4" hidden="1" spans="1:7">
      <c r="A4" t="s">
        <v>92</v>
      </c>
      <c r="B4" t="s">
        <v>267</v>
      </c>
      <c r="C4">
        <v>2007</v>
      </c>
      <c r="D4">
        <v>873</v>
      </c>
      <c r="G4" t="s">
        <v>97</v>
      </c>
    </row>
    <row r="5" hidden="1" spans="1:7">
      <c r="A5" t="s">
        <v>92</v>
      </c>
      <c r="B5" t="s">
        <v>267</v>
      </c>
      <c r="C5">
        <v>2008</v>
      </c>
      <c r="D5">
        <v>1125</v>
      </c>
      <c r="G5" t="s">
        <v>172</v>
      </c>
    </row>
    <row r="6" hidden="1" spans="1:7">
      <c r="A6" t="s">
        <v>92</v>
      </c>
      <c r="B6" t="s">
        <v>267</v>
      </c>
      <c r="C6">
        <v>2009</v>
      </c>
      <c r="D6">
        <v>1320</v>
      </c>
      <c r="G6" t="s">
        <v>127</v>
      </c>
    </row>
    <row r="7" hidden="1" spans="1:7">
      <c r="A7" t="s">
        <v>92</v>
      </c>
      <c r="B7" t="s">
        <v>267</v>
      </c>
      <c r="C7">
        <v>2010</v>
      </c>
      <c r="D7">
        <v>1444</v>
      </c>
      <c r="G7" t="s">
        <v>132</v>
      </c>
    </row>
    <row r="8" hidden="1" spans="1:7">
      <c r="A8" t="s">
        <v>92</v>
      </c>
      <c r="B8" t="s">
        <v>267</v>
      </c>
      <c r="C8">
        <v>2011</v>
      </c>
      <c r="D8">
        <v>1635</v>
      </c>
      <c r="G8" t="s">
        <v>152</v>
      </c>
    </row>
    <row r="9" hidden="1" spans="1:7">
      <c r="A9" t="s">
        <v>92</v>
      </c>
      <c r="B9" t="s">
        <v>267</v>
      </c>
      <c r="C9">
        <v>2012</v>
      </c>
      <c r="D9">
        <v>1771</v>
      </c>
      <c r="G9" t="s">
        <v>137</v>
      </c>
    </row>
    <row r="10" hidden="1" spans="1:7">
      <c r="A10" t="s">
        <v>92</v>
      </c>
      <c r="B10" t="s">
        <v>267</v>
      </c>
      <c r="C10">
        <v>2013</v>
      </c>
      <c r="D10">
        <v>1970</v>
      </c>
      <c r="G10" t="s">
        <v>48</v>
      </c>
    </row>
    <row r="11" hidden="1" spans="1:7">
      <c r="A11" t="s">
        <v>92</v>
      </c>
      <c r="B11" t="s">
        <v>267</v>
      </c>
      <c r="C11">
        <v>2014</v>
      </c>
      <c r="D11">
        <v>2074</v>
      </c>
      <c r="G11" t="s">
        <v>112</v>
      </c>
    </row>
    <row r="12" hidden="1" spans="1:7">
      <c r="A12" t="s">
        <v>92</v>
      </c>
      <c r="B12" t="s">
        <v>267</v>
      </c>
      <c r="C12">
        <v>2015</v>
      </c>
      <c r="D12">
        <v>2062</v>
      </c>
      <c r="G12" t="s">
        <v>73</v>
      </c>
    </row>
    <row r="13" hidden="1" spans="1:7">
      <c r="A13" t="s">
        <v>92</v>
      </c>
      <c r="B13" t="s">
        <v>267</v>
      </c>
      <c r="C13">
        <v>2016</v>
      </c>
      <c r="D13">
        <v>2253</v>
      </c>
      <c r="G13" t="s">
        <v>117</v>
      </c>
    </row>
    <row r="14" hidden="1" spans="1:7">
      <c r="A14" t="s">
        <v>92</v>
      </c>
      <c r="B14" t="s">
        <v>267</v>
      </c>
      <c r="C14">
        <v>2017</v>
      </c>
      <c r="D14">
        <v>2470</v>
      </c>
      <c r="G14" t="s">
        <v>122</v>
      </c>
    </row>
    <row r="15" hidden="1" spans="1:7">
      <c r="A15" t="s">
        <v>92</v>
      </c>
      <c r="B15" t="s">
        <v>267</v>
      </c>
      <c r="C15">
        <v>2018</v>
      </c>
      <c r="D15">
        <v>2726</v>
      </c>
      <c r="G15" t="s">
        <v>68</v>
      </c>
    </row>
    <row r="16" hidden="1" spans="1:7">
      <c r="A16" t="s">
        <v>92</v>
      </c>
      <c r="B16" t="s">
        <v>267</v>
      </c>
      <c r="C16">
        <v>2019</v>
      </c>
      <c r="D16">
        <v>2880</v>
      </c>
      <c r="G16" t="s">
        <v>82</v>
      </c>
    </row>
    <row r="17" hidden="1" spans="1:7">
      <c r="A17" t="s">
        <v>92</v>
      </c>
      <c r="B17" t="s">
        <v>267</v>
      </c>
      <c r="C17">
        <v>2020</v>
      </c>
      <c r="D17">
        <v>2785</v>
      </c>
      <c r="G17" t="s">
        <v>102</v>
      </c>
    </row>
    <row r="18" hidden="1" spans="1:7">
      <c r="A18" t="s">
        <v>92</v>
      </c>
      <c r="B18" t="s">
        <v>267</v>
      </c>
      <c r="C18">
        <v>2021</v>
      </c>
      <c r="D18">
        <v>3045</v>
      </c>
      <c r="G18" t="s">
        <v>63</v>
      </c>
    </row>
    <row r="19" hidden="1" spans="1:7">
      <c r="A19" t="s">
        <v>92</v>
      </c>
      <c r="B19" t="s">
        <v>267</v>
      </c>
      <c r="C19">
        <v>2022</v>
      </c>
      <c r="D19">
        <v>3271</v>
      </c>
      <c r="G19" t="s">
        <v>58</v>
      </c>
    </row>
    <row r="20" hidden="1" spans="1:7">
      <c r="A20" t="s">
        <v>38</v>
      </c>
      <c r="B20" t="s">
        <v>267</v>
      </c>
      <c r="C20">
        <v>2005</v>
      </c>
      <c r="D20">
        <v>213</v>
      </c>
      <c r="G20" t="s">
        <v>182</v>
      </c>
    </row>
    <row r="21" hidden="1" spans="1:7">
      <c r="A21" t="s">
        <v>38</v>
      </c>
      <c r="B21" t="s">
        <v>267</v>
      </c>
      <c r="C21">
        <v>2006</v>
      </c>
      <c r="D21">
        <v>215</v>
      </c>
      <c r="G21" t="s">
        <v>177</v>
      </c>
    </row>
    <row r="22" hidden="1" spans="1:7">
      <c r="A22" t="s">
        <v>38</v>
      </c>
      <c r="B22" t="s">
        <v>267</v>
      </c>
      <c r="C22">
        <v>2007</v>
      </c>
      <c r="D22">
        <v>228</v>
      </c>
      <c r="G22" t="s">
        <v>34</v>
      </c>
    </row>
    <row r="23" hidden="1" spans="1:7">
      <c r="A23" t="s">
        <v>38</v>
      </c>
      <c r="B23" t="s">
        <v>267</v>
      </c>
      <c r="C23">
        <v>2008</v>
      </c>
      <c r="D23">
        <v>243</v>
      </c>
      <c r="G23" t="s">
        <v>107</v>
      </c>
    </row>
    <row r="24" hidden="1" spans="1:7">
      <c r="A24" t="s">
        <v>38</v>
      </c>
      <c r="B24" t="s">
        <v>267</v>
      </c>
      <c r="C24">
        <v>2009</v>
      </c>
      <c r="D24">
        <v>243</v>
      </c>
      <c r="G24" t="s">
        <v>53</v>
      </c>
    </row>
    <row r="25" hidden="1" spans="1:7">
      <c r="A25" t="s">
        <v>38</v>
      </c>
      <c r="B25" t="s">
        <v>267</v>
      </c>
      <c r="C25">
        <v>2010</v>
      </c>
      <c r="D25">
        <v>269</v>
      </c>
      <c r="G25" t="s">
        <v>167</v>
      </c>
    </row>
    <row r="26" hidden="1" spans="1:7">
      <c r="A26" t="s">
        <v>38</v>
      </c>
      <c r="B26" t="s">
        <v>267</v>
      </c>
      <c r="C26">
        <v>2011</v>
      </c>
      <c r="D26">
        <v>263</v>
      </c>
      <c r="G26" t="s">
        <v>77</v>
      </c>
    </row>
    <row r="27" hidden="1" spans="1:7">
      <c r="A27" t="s">
        <v>38</v>
      </c>
      <c r="B27" t="s">
        <v>267</v>
      </c>
      <c r="C27">
        <v>2012</v>
      </c>
      <c r="D27">
        <v>291</v>
      </c>
      <c r="G27" t="s">
        <v>147</v>
      </c>
    </row>
    <row r="28" hidden="1" spans="1:7">
      <c r="A28" t="s">
        <v>38</v>
      </c>
      <c r="B28" t="s">
        <v>267</v>
      </c>
      <c r="C28">
        <v>2013</v>
      </c>
      <c r="D28">
        <v>336</v>
      </c>
      <c r="G28" t="s">
        <v>43</v>
      </c>
    </row>
    <row r="29" hidden="1" spans="1:7">
      <c r="A29" t="s">
        <v>38</v>
      </c>
      <c r="B29" t="s">
        <v>267</v>
      </c>
      <c r="C29">
        <v>2014</v>
      </c>
      <c r="D29">
        <v>369</v>
      </c>
      <c r="G29" t="s">
        <v>162</v>
      </c>
    </row>
    <row r="30" hidden="1" spans="1:7">
      <c r="A30" t="s">
        <v>38</v>
      </c>
      <c r="B30" t="s">
        <v>267</v>
      </c>
      <c r="C30">
        <v>2015</v>
      </c>
      <c r="D30">
        <v>421</v>
      </c>
      <c r="G30" t="s">
        <v>187</v>
      </c>
    </row>
    <row r="31" hidden="1" spans="1:7">
      <c r="A31" t="s">
        <v>38</v>
      </c>
      <c r="B31" t="s">
        <v>267</v>
      </c>
      <c r="C31">
        <v>2016</v>
      </c>
      <c r="D31">
        <v>436</v>
      </c>
      <c r="G31" t="s">
        <v>157</v>
      </c>
    </row>
    <row r="32" hidden="1" spans="1:7">
      <c r="A32" t="s">
        <v>38</v>
      </c>
      <c r="B32" t="s">
        <v>267</v>
      </c>
      <c r="C32">
        <v>2017</v>
      </c>
      <c r="D32">
        <v>394</v>
      </c>
      <c r="G32" t="s">
        <v>87</v>
      </c>
    </row>
    <row r="33" hidden="1" spans="1:7">
      <c r="A33" t="s">
        <v>38</v>
      </c>
      <c r="B33" t="s">
        <v>267</v>
      </c>
      <c r="C33">
        <v>2018</v>
      </c>
      <c r="D33">
        <v>449</v>
      </c>
      <c r="G33" t="s">
        <v>142</v>
      </c>
    </row>
    <row r="34" hidden="1" spans="1:7">
      <c r="A34" t="s">
        <v>38</v>
      </c>
      <c r="B34" t="s">
        <v>267</v>
      </c>
      <c r="C34">
        <v>2019</v>
      </c>
      <c r="D34">
        <v>461</v>
      </c>
      <c r="G34" t="s">
        <v>216</v>
      </c>
    </row>
    <row r="35" hidden="1" spans="1:4">
      <c r="A35" t="s">
        <v>38</v>
      </c>
      <c r="B35" t="s">
        <v>267</v>
      </c>
      <c r="C35">
        <v>2020</v>
      </c>
      <c r="D35">
        <v>456</v>
      </c>
    </row>
    <row r="36" hidden="1" spans="1:4">
      <c r="A36" t="s">
        <v>38</v>
      </c>
      <c r="B36" t="s">
        <v>267</v>
      </c>
      <c r="C36">
        <v>2021</v>
      </c>
      <c r="D36">
        <v>471</v>
      </c>
    </row>
    <row r="37" hidden="1" spans="1:4">
      <c r="A37" t="s">
        <v>38</v>
      </c>
      <c r="B37" t="s">
        <v>267</v>
      </c>
      <c r="C37">
        <v>2022</v>
      </c>
      <c r="D37">
        <v>465</v>
      </c>
    </row>
    <row r="38" hidden="1" spans="1:4">
      <c r="A38" t="s">
        <v>97</v>
      </c>
      <c r="B38" t="s">
        <v>267</v>
      </c>
      <c r="C38">
        <v>2005</v>
      </c>
      <c r="D38">
        <v>778</v>
      </c>
    </row>
    <row r="39" hidden="1" spans="1:4">
      <c r="A39" t="s">
        <v>97</v>
      </c>
      <c r="B39" t="s">
        <v>267</v>
      </c>
      <c r="C39">
        <v>2006</v>
      </c>
      <c r="D39">
        <v>904</v>
      </c>
    </row>
    <row r="40" hidden="1" spans="1:4">
      <c r="A40" t="s">
        <v>97</v>
      </c>
      <c r="B40" t="s">
        <v>267</v>
      </c>
      <c r="C40">
        <v>2007</v>
      </c>
      <c r="D40">
        <v>1038</v>
      </c>
    </row>
    <row r="41" hidden="1" spans="1:4">
      <c r="A41" t="s">
        <v>97</v>
      </c>
      <c r="B41" t="s">
        <v>267</v>
      </c>
      <c r="C41">
        <v>2008</v>
      </c>
      <c r="D41">
        <v>1127</v>
      </c>
    </row>
    <row r="42" hidden="1" spans="1:4">
      <c r="A42" t="s">
        <v>97</v>
      </c>
      <c r="B42" t="s">
        <v>267</v>
      </c>
      <c r="C42">
        <v>2009</v>
      </c>
      <c r="D42">
        <v>1171</v>
      </c>
    </row>
    <row r="43" hidden="1" spans="1:4">
      <c r="A43" t="s">
        <v>97</v>
      </c>
      <c r="B43" t="s">
        <v>267</v>
      </c>
      <c r="C43">
        <v>2010</v>
      </c>
      <c r="D43">
        <v>1356</v>
      </c>
    </row>
    <row r="44" hidden="1" spans="1:4">
      <c r="A44" t="s">
        <v>97</v>
      </c>
      <c r="B44" t="s">
        <v>267</v>
      </c>
      <c r="C44">
        <v>2011</v>
      </c>
      <c r="D44">
        <v>1580</v>
      </c>
    </row>
    <row r="45" hidden="1" spans="1:4">
      <c r="A45" t="s">
        <v>97</v>
      </c>
      <c r="B45" t="s">
        <v>267</v>
      </c>
      <c r="C45">
        <v>2012</v>
      </c>
      <c r="D45">
        <v>1623</v>
      </c>
    </row>
    <row r="46" hidden="1" spans="1:4">
      <c r="A46" t="s">
        <v>97</v>
      </c>
      <c r="B46" t="s">
        <v>267</v>
      </c>
      <c r="C46">
        <v>2013</v>
      </c>
      <c r="D46">
        <v>1777</v>
      </c>
    </row>
    <row r="47" hidden="1" spans="1:4">
      <c r="A47" t="s">
        <v>97</v>
      </c>
      <c r="B47" t="s">
        <v>267</v>
      </c>
      <c r="C47">
        <v>2014</v>
      </c>
      <c r="D47">
        <v>1907</v>
      </c>
    </row>
    <row r="48" hidden="1" spans="1:4">
      <c r="A48" t="s">
        <v>97</v>
      </c>
      <c r="B48" t="s">
        <v>267</v>
      </c>
      <c r="C48">
        <v>2015</v>
      </c>
      <c r="D48">
        <v>1883</v>
      </c>
    </row>
    <row r="49" hidden="1" spans="1:4">
      <c r="A49" t="s">
        <v>97</v>
      </c>
      <c r="B49" t="s">
        <v>267</v>
      </c>
      <c r="C49">
        <v>2016</v>
      </c>
      <c r="D49">
        <v>2005</v>
      </c>
    </row>
    <row r="50" hidden="1" spans="1:4">
      <c r="A50" t="s">
        <v>97</v>
      </c>
      <c r="B50" t="s">
        <v>267</v>
      </c>
      <c r="C50">
        <v>2017</v>
      </c>
      <c r="D50">
        <v>2186</v>
      </c>
    </row>
    <row r="51" hidden="1" spans="1:4">
      <c r="A51" t="s">
        <v>97</v>
      </c>
      <c r="B51" t="s">
        <v>267</v>
      </c>
      <c r="C51">
        <v>2018</v>
      </c>
      <c r="D51">
        <v>2462</v>
      </c>
    </row>
    <row r="52" hidden="1" spans="1:4">
      <c r="A52" t="s">
        <v>97</v>
      </c>
      <c r="B52" t="s">
        <v>267</v>
      </c>
      <c r="C52">
        <v>2019</v>
      </c>
      <c r="D52">
        <v>2573</v>
      </c>
    </row>
    <row r="53" hidden="1" spans="1:4">
      <c r="A53" t="s">
        <v>97</v>
      </c>
      <c r="B53" t="s">
        <v>267</v>
      </c>
      <c r="C53">
        <v>2020</v>
      </c>
      <c r="D53">
        <v>2636</v>
      </c>
    </row>
    <row r="54" hidden="1" spans="1:4">
      <c r="A54" t="s">
        <v>97</v>
      </c>
      <c r="B54" t="s">
        <v>267</v>
      </c>
      <c r="C54">
        <v>2021</v>
      </c>
      <c r="D54">
        <v>2931</v>
      </c>
    </row>
    <row r="55" hidden="1" spans="1:4">
      <c r="A55" t="s">
        <v>97</v>
      </c>
      <c r="B55" t="s">
        <v>267</v>
      </c>
      <c r="C55">
        <v>2022</v>
      </c>
      <c r="D55">
        <v>3074</v>
      </c>
    </row>
    <row r="56" hidden="1" spans="1:4">
      <c r="A56" t="s">
        <v>172</v>
      </c>
      <c r="B56" t="s">
        <v>267</v>
      </c>
      <c r="C56">
        <v>2005</v>
      </c>
      <c r="D56">
        <v>506</v>
      </c>
    </row>
    <row r="57" hidden="1" spans="1:4">
      <c r="A57" t="s">
        <v>172</v>
      </c>
      <c r="B57" t="s">
        <v>267</v>
      </c>
      <c r="C57">
        <v>2006</v>
      </c>
      <c r="D57">
        <v>530</v>
      </c>
    </row>
    <row r="58" hidden="1" spans="1:4">
      <c r="A58" t="s">
        <v>172</v>
      </c>
      <c r="B58" t="s">
        <v>267</v>
      </c>
      <c r="C58">
        <v>2007</v>
      </c>
      <c r="D58">
        <v>619</v>
      </c>
    </row>
    <row r="59" hidden="1" spans="1:4">
      <c r="A59" t="s">
        <v>172</v>
      </c>
      <c r="B59" t="s">
        <v>267</v>
      </c>
      <c r="C59">
        <v>2008</v>
      </c>
      <c r="D59">
        <v>698</v>
      </c>
    </row>
    <row r="60" hidden="1" spans="1:4">
      <c r="A60" t="s">
        <v>172</v>
      </c>
      <c r="B60" t="s">
        <v>267</v>
      </c>
      <c r="C60">
        <v>2009</v>
      </c>
      <c r="D60">
        <v>697</v>
      </c>
    </row>
    <row r="61" hidden="1" spans="1:4">
      <c r="A61" t="s">
        <v>172</v>
      </c>
      <c r="B61" t="s">
        <v>267</v>
      </c>
      <c r="C61">
        <v>2010</v>
      </c>
      <c r="D61">
        <v>792</v>
      </c>
    </row>
    <row r="62" hidden="1" spans="1:4">
      <c r="A62" t="s">
        <v>172</v>
      </c>
      <c r="B62" t="s">
        <v>267</v>
      </c>
      <c r="C62">
        <v>2011</v>
      </c>
      <c r="D62">
        <v>1028</v>
      </c>
    </row>
    <row r="63" hidden="1" spans="1:4">
      <c r="A63" t="s">
        <v>172</v>
      </c>
      <c r="B63" t="s">
        <v>267</v>
      </c>
      <c r="C63">
        <v>2012</v>
      </c>
      <c r="D63">
        <v>1103</v>
      </c>
    </row>
    <row r="64" hidden="1" spans="1:4">
      <c r="A64" t="s">
        <v>172</v>
      </c>
      <c r="B64" t="s">
        <v>267</v>
      </c>
      <c r="C64">
        <v>2013</v>
      </c>
      <c r="D64">
        <v>1202</v>
      </c>
    </row>
    <row r="65" hidden="1" spans="1:4">
      <c r="A65" t="s">
        <v>172</v>
      </c>
      <c r="B65" t="s">
        <v>267</v>
      </c>
      <c r="C65">
        <v>2014</v>
      </c>
      <c r="D65">
        <v>1241</v>
      </c>
    </row>
    <row r="66" hidden="1" spans="1:4">
      <c r="A66" t="s">
        <v>172</v>
      </c>
      <c r="B66" t="s">
        <v>267</v>
      </c>
      <c r="C66">
        <v>2015</v>
      </c>
      <c r="D66">
        <v>1228</v>
      </c>
    </row>
    <row r="67" hidden="1" spans="1:4">
      <c r="A67" t="s">
        <v>172</v>
      </c>
      <c r="B67" t="s">
        <v>267</v>
      </c>
      <c r="C67">
        <v>2016</v>
      </c>
      <c r="D67">
        <v>1209</v>
      </c>
    </row>
    <row r="68" hidden="1" spans="1:4">
      <c r="A68" t="s">
        <v>172</v>
      </c>
      <c r="B68" t="s">
        <v>267</v>
      </c>
      <c r="C68">
        <v>2017</v>
      </c>
      <c r="D68">
        <v>1342</v>
      </c>
    </row>
    <row r="69" hidden="1" spans="1:4">
      <c r="A69" t="s">
        <v>172</v>
      </c>
      <c r="B69" t="s">
        <v>267</v>
      </c>
      <c r="C69">
        <v>2018</v>
      </c>
      <c r="D69">
        <v>1599</v>
      </c>
    </row>
    <row r="70" hidden="1" spans="1:4">
      <c r="A70" t="s">
        <v>172</v>
      </c>
      <c r="B70" t="s">
        <v>267</v>
      </c>
      <c r="C70">
        <v>2019</v>
      </c>
      <c r="D70">
        <v>1659</v>
      </c>
    </row>
    <row r="71" hidden="1" spans="1:4">
      <c r="A71" t="s">
        <v>172</v>
      </c>
      <c r="B71" t="s">
        <v>267</v>
      </c>
      <c r="C71">
        <v>2020</v>
      </c>
      <c r="D71">
        <v>1787</v>
      </c>
    </row>
    <row r="72" hidden="1" spans="1:4">
      <c r="A72" t="s">
        <v>172</v>
      </c>
      <c r="B72" t="s">
        <v>267</v>
      </c>
      <c r="C72">
        <v>2021</v>
      </c>
      <c r="D72">
        <v>1932</v>
      </c>
    </row>
    <row r="73" hidden="1" spans="1:4">
      <c r="A73" t="s">
        <v>172</v>
      </c>
      <c r="B73" t="s">
        <v>267</v>
      </c>
      <c r="C73">
        <v>2022</v>
      </c>
      <c r="D73">
        <v>1970</v>
      </c>
    </row>
    <row r="74" hidden="1" spans="1:4">
      <c r="A74" t="s">
        <v>127</v>
      </c>
      <c r="B74" t="s">
        <v>267</v>
      </c>
      <c r="C74">
        <v>2005</v>
      </c>
      <c r="D74">
        <v>2279</v>
      </c>
    </row>
    <row r="75" hidden="1" spans="1:4">
      <c r="A75" t="s">
        <v>127</v>
      </c>
      <c r="B75" t="s">
        <v>267</v>
      </c>
      <c r="C75">
        <v>2006</v>
      </c>
      <c r="D75">
        <v>2466</v>
      </c>
    </row>
    <row r="76" hidden="1" spans="1:4">
      <c r="A76" t="s">
        <v>127</v>
      </c>
      <c r="B76" t="s">
        <v>267</v>
      </c>
      <c r="C76">
        <v>2007</v>
      </c>
      <c r="D76">
        <v>2732</v>
      </c>
    </row>
    <row r="77" hidden="1" spans="1:4">
      <c r="A77" t="s">
        <v>127</v>
      </c>
      <c r="B77" t="s">
        <v>267</v>
      </c>
      <c r="C77">
        <v>2008</v>
      </c>
      <c r="D77">
        <v>2716</v>
      </c>
    </row>
    <row r="78" hidden="1" spans="1:4">
      <c r="A78" t="s">
        <v>127</v>
      </c>
      <c r="B78" t="s">
        <v>267</v>
      </c>
      <c r="C78">
        <v>2009</v>
      </c>
      <c r="D78">
        <v>2758</v>
      </c>
    </row>
    <row r="79" hidden="1" spans="1:4">
      <c r="A79" t="s">
        <v>127</v>
      </c>
      <c r="B79" t="s">
        <v>267</v>
      </c>
      <c r="C79">
        <v>2010</v>
      </c>
      <c r="D79">
        <v>3237</v>
      </c>
    </row>
    <row r="80" hidden="1" spans="1:4">
      <c r="A80" t="s">
        <v>127</v>
      </c>
      <c r="B80" t="s">
        <v>267</v>
      </c>
      <c r="C80">
        <v>2011</v>
      </c>
      <c r="D80">
        <v>3802</v>
      </c>
    </row>
    <row r="81" hidden="1" spans="1:4">
      <c r="A81" t="s">
        <v>127</v>
      </c>
      <c r="B81" t="s">
        <v>267</v>
      </c>
      <c r="C81">
        <v>2012</v>
      </c>
      <c r="D81">
        <v>3764</v>
      </c>
    </row>
    <row r="82" hidden="1" spans="1:4">
      <c r="A82" t="s">
        <v>127</v>
      </c>
      <c r="B82" t="s">
        <v>267</v>
      </c>
      <c r="C82">
        <v>2013</v>
      </c>
      <c r="D82">
        <v>3875</v>
      </c>
    </row>
    <row r="83" hidden="1" spans="1:4">
      <c r="A83" t="s">
        <v>127</v>
      </c>
      <c r="B83" t="s">
        <v>267</v>
      </c>
      <c r="C83">
        <v>2014</v>
      </c>
      <c r="D83">
        <v>4013</v>
      </c>
    </row>
    <row r="84" hidden="1" spans="1:4">
      <c r="A84" t="s">
        <v>127</v>
      </c>
      <c r="B84" t="s">
        <v>267</v>
      </c>
      <c r="C84">
        <v>2015</v>
      </c>
      <c r="D84">
        <v>3789</v>
      </c>
    </row>
    <row r="85" hidden="1" spans="1:4">
      <c r="A85" t="s">
        <v>127</v>
      </c>
      <c r="B85" t="s">
        <v>267</v>
      </c>
      <c r="C85">
        <v>2016</v>
      </c>
      <c r="D85">
        <v>4036</v>
      </c>
    </row>
    <row r="86" hidden="1" spans="1:4">
      <c r="A86" t="s">
        <v>127</v>
      </c>
      <c r="B86" t="s">
        <v>267</v>
      </c>
      <c r="C86">
        <v>2017</v>
      </c>
      <c r="D86">
        <v>4348</v>
      </c>
    </row>
    <row r="87" hidden="1" spans="1:4">
      <c r="A87" t="s">
        <v>127</v>
      </c>
      <c r="B87" t="s">
        <v>267</v>
      </c>
      <c r="C87">
        <v>2018</v>
      </c>
      <c r="D87">
        <v>4572</v>
      </c>
    </row>
    <row r="88" hidden="1" spans="1:4">
      <c r="A88" t="s">
        <v>127</v>
      </c>
      <c r="B88" t="s">
        <v>267</v>
      </c>
      <c r="C88">
        <v>2019</v>
      </c>
      <c r="D88">
        <v>4852</v>
      </c>
    </row>
    <row r="89" hidden="1" spans="1:4">
      <c r="A89" t="s">
        <v>127</v>
      </c>
      <c r="B89" t="s">
        <v>267</v>
      </c>
      <c r="C89">
        <v>2020</v>
      </c>
      <c r="D89">
        <v>5048</v>
      </c>
    </row>
    <row r="90" hidden="1" spans="1:4">
      <c r="A90" t="s">
        <v>127</v>
      </c>
      <c r="B90" t="s">
        <v>267</v>
      </c>
      <c r="C90">
        <v>2021</v>
      </c>
      <c r="D90">
        <v>6154</v>
      </c>
    </row>
    <row r="91" hidden="1" spans="1:4">
      <c r="A91" t="s">
        <v>127</v>
      </c>
      <c r="B91" t="s">
        <v>267</v>
      </c>
      <c r="C91">
        <v>2022</v>
      </c>
      <c r="D91">
        <v>6229</v>
      </c>
    </row>
    <row r="92" hidden="1" spans="1:4">
      <c r="A92" t="s">
        <v>132</v>
      </c>
      <c r="B92" t="s">
        <v>267</v>
      </c>
      <c r="C92">
        <v>2005</v>
      </c>
      <c r="D92">
        <v>446</v>
      </c>
    </row>
    <row r="93" hidden="1" spans="1:4">
      <c r="A93" t="s">
        <v>132</v>
      </c>
      <c r="B93" t="s">
        <v>267</v>
      </c>
      <c r="C93">
        <v>2006</v>
      </c>
      <c r="D93">
        <v>523</v>
      </c>
    </row>
    <row r="94" hidden="1" spans="1:4">
      <c r="A94" t="s">
        <v>132</v>
      </c>
      <c r="B94" t="s">
        <v>267</v>
      </c>
      <c r="C94">
        <v>2007</v>
      </c>
      <c r="D94">
        <v>683</v>
      </c>
    </row>
    <row r="95" hidden="1" spans="1:4">
      <c r="A95" t="s">
        <v>132</v>
      </c>
      <c r="B95" t="s">
        <v>267</v>
      </c>
      <c r="C95">
        <v>2008</v>
      </c>
      <c r="D95">
        <v>869</v>
      </c>
    </row>
    <row r="96" hidden="1" spans="1:4">
      <c r="A96" t="s">
        <v>132</v>
      </c>
      <c r="B96" t="s">
        <v>267</v>
      </c>
      <c r="C96">
        <v>2009</v>
      </c>
      <c r="D96">
        <v>944</v>
      </c>
    </row>
    <row r="97" hidden="1" spans="1:4">
      <c r="A97" t="s">
        <v>132</v>
      </c>
      <c r="B97" t="s">
        <v>267</v>
      </c>
      <c r="C97">
        <v>2010</v>
      </c>
      <c r="D97">
        <v>1032</v>
      </c>
    </row>
    <row r="98" hidden="1" spans="1:4">
      <c r="A98" t="s">
        <v>132</v>
      </c>
      <c r="B98" t="s">
        <v>267</v>
      </c>
      <c r="C98">
        <v>2011</v>
      </c>
      <c r="D98">
        <v>1039</v>
      </c>
    </row>
    <row r="99" hidden="1" spans="1:4">
      <c r="A99" t="s">
        <v>132</v>
      </c>
      <c r="B99" t="s">
        <v>267</v>
      </c>
      <c r="C99">
        <v>2012</v>
      </c>
      <c r="D99">
        <v>1186</v>
      </c>
    </row>
    <row r="100" hidden="1" spans="1:4">
      <c r="A100" t="s">
        <v>132</v>
      </c>
      <c r="B100" t="s">
        <v>267</v>
      </c>
      <c r="C100">
        <v>2013</v>
      </c>
      <c r="D100">
        <v>1266</v>
      </c>
    </row>
    <row r="101" hidden="1" spans="1:4">
      <c r="A101" t="s">
        <v>132</v>
      </c>
      <c r="B101" t="s">
        <v>267</v>
      </c>
      <c r="C101">
        <v>2014</v>
      </c>
      <c r="D101">
        <v>1336</v>
      </c>
    </row>
    <row r="102" hidden="1" spans="1:4">
      <c r="A102" t="s">
        <v>132</v>
      </c>
      <c r="B102" t="s">
        <v>267</v>
      </c>
      <c r="C102">
        <v>2015</v>
      </c>
      <c r="D102">
        <v>1319</v>
      </c>
    </row>
    <row r="103" hidden="1" spans="1:4">
      <c r="A103" t="s">
        <v>132</v>
      </c>
      <c r="B103" t="s">
        <v>267</v>
      </c>
      <c r="C103">
        <v>2016</v>
      </c>
      <c r="D103">
        <v>1276</v>
      </c>
    </row>
    <row r="104" hidden="1" spans="1:4">
      <c r="A104" t="s">
        <v>132</v>
      </c>
      <c r="B104" t="s">
        <v>267</v>
      </c>
      <c r="C104">
        <v>2017</v>
      </c>
      <c r="D104">
        <v>1345</v>
      </c>
    </row>
    <row r="105" hidden="1" spans="1:4">
      <c r="A105" t="s">
        <v>132</v>
      </c>
      <c r="B105" t="s">
        <v>267</v>
      </c>
      <c r="C105">
        <v>2018</v>
      </c>
      <c r="D105">
        <v>1617</v>
      </c>
    </row>
    <row r="106" hidden="1" spans="1:4">
      <c r="A106" t="s">
        <v>132</v>
      </c>
      <c r="B106" t="s">
        <v>267</v>
      </c>
      <c r="C106">
        <v>2019</v>
      </c>
      <c r="D106">
        <v>1827</v>
      </c>
    </row>
    <row r="107" hidden="1" spans="1:4">
      <c r="A107" t="s">
        <v>132</v>
      </c>
      <c r="B107" t="s">
        <v>267</v>
      </c>
      <c r="C107">
        <v>2020</v>
      </c>
      <c r="D107">
        <v>1939</v>
      </c>
    </row>
    <row r="108" hidden="1" spans="1:4">
      <c r="A108" t="s">
        <v>132</v>
      </c>
      <c r="B108" t="s">
        <v>267</v>
      </c>
      <c r="C108">
        <v>2021</v>
      </c>
      <c r="D108">
        <v>2008</v>
      </c>
    </row>
    <row r="109" hidden="1" spans="1:4">
      <c r="A109" t="s">
        <v>132</v>
      </c>
      <c r="B109" t="s">
        <v>267</v>
      </c>
      <c r="C109">
        <v>2022</v>
      </c>
      <c r="D109">
        <v>2030</v>
      </c>
    </row>
    <row r="110" hidden="1" spans="1:4">
      <c r="A110" t="s">
        <v>152</v>
      </c>
      <c r="B110" t="s">
        <v>267</v>
      </c>
      <c r="C110">
        <v>2005</v>
      </c>
      <c r="D110">
        <v>798</v>
      </c>
    </row>
    <row r="111" hidden="1" spans="1:4">
      <c r="A111" t="s">
        <v>152</v>
      </c>
      <c r="B111" t="s">
        <v>267</v>
      </c>
      <c r="C111">
        <v>2006</v>
      </c>
      <c r="D111">
        <v>986</v>
      </c>
    </row>
    <row r="112" hidden="1" spans="1:4">
      <c r="A112" t="s">
        <v>152</v>
      </c>
      <c r="B112" t="s">
        <v>267</v>
      </c>
      <c r="C112">
        <v>2007</v>
      </c>
      <c r="D112">
        <v>1166</v>
      </c>
    </row>
    <row r="113" hidden="1" spans="1:4">
      <c r="A113" t="s">
        <v>152</v>
      </c>
      <c r="B113" t="s">
        <v>267</v>
      </c>
      <c r="C113">
        <v>2008</v>
      </c>
      <c r="D113">
        <v>1211</v>
      </c>
    </row>
    <row r="114" hidden="1" spans="1:4">
      <c r="A114" t="s">
        <v>152</v>
      </c>
      <c r="B114" t="s">
        <v>267</v>
      </c>
      <c r="C114">
        <v>2009</v>
      </c>
      <c r="D114">
        <v>1380</v>
      </c>
    </row>
    <row r="115" hidden="1" spans="1:4">
      <c r="A115" t="s">
        <v>152</v>
      </c>
      <c r="B115" t="s">
        <v>267</v>
      </c>
      <c r="C115">
        <v>2010</v>
      </c>
      <c r="D115">
        <v>1386</v>
      </c>
    </row>
    <row r="116" hidden="1" spans="1:4">
      <c r="A116" t="s">
        <v>152</v>
      </c>
      <c r="B116" t="s">
        <v>267</v>
      </c>
      <c r="C116">
        <v>2011</v>
      </c>
      <c r="D116">
        <v>1379</v>
      </c>
    </row>
    <row r="117" hidden="1" spans="1:4">
      <c r="A117" t="s">
        <v>152</v>
      </c>
      <c r="B117" t="s">
        <v>267</v>
      </c>
      <c r="C117">
        <v>2012</v>
      </c>
      <c r="D117">
        <v>1618</v>
      </c>
    </row>
    <row r="118" hidden="1" spans="1:4">
      <c r="A118" t="s">
        <v>152</v>
      </c>
      <c r="B118" t="s">
        <v>267</v>
      </c>
      <c r="C118">
        <v>2013</v>
      </c>
      <c r="D118">
        <v>1678</v>
      </c>
    </row>
    <row r="119" hidden="1" spans="1:4">
      <c r="A119" t="s">
        <v>152</v>
      </c>
      <c r="B119" t="s">
        <v>267</v>
      </c>
      <c r="C119">
        <v>2014</v>
      </c>
      <c r="D119">
        <v>1746</v>
      </c>
    </row>
    <row r="120" hidden="1" spans="1:4">
      <c r="A120" t="s">
        <v>152</v>
      </c>
      <c r="B120" t="s">
        <v>267</v>
      </c>
      <c r="C120">
        <v>2015</v>
      </c>
      <c r="D120">
        <v>1931</v>
      </c>
    </row>
    <row r="121" hidden="1" spans="1:4">
      <c r="A121" t="s">
        <v>152</v>
      </c>
      <c r="B121" t="s">
        <v>267</v>
      </c>
      <c r="C121">
        <v>2016</v>
      </c>
      <c r="D121">
        <v>1955</v>
      </c>
    </row>
    <row r="122" hidden="1" spans="1:4">
      <c r="A122" t="s">
        <v>152</v>
      </c>
      <c r="B122" t="s">
        <v>267</v>
      </c>
      <c r="C122">
        <v>2017</v>
      </c>
      <c r="D122">
        <v>2012</v>
      </c>
    </row>
    <row r="123" hidden="1" spans="1:4">
      <c r="A123" t="s">
        <v>152</v>
      </c>
      <c r="B123" t="s">
        <v>267</v>
      </c>
      <c r="C123">
        <v>2018</v>
      </c>
      <c r="D123">
        <v>2117</v>
      </c>
    </row>
    <row r="124" hidden="1" spans="1:4">
      <c r="A124" t="s">
        <v>152</v>
      </c>
      <c r="B124" t="s">
        <v>267</v>
      </c>
      <c r="C124">
        <v>2019</v>
      </c>
      <c r="D124">
        <v>2257</v>
      </c>
    </row>
    <row r="125" hidden="1" spans="1:4">
      <c r="A125" t="s">
        <v>152</v>
      </c>
      <c r="B125" t="s">
        <v>267</v>
      </c>
      <c r="C125">
        <v>2020</v>
      </c>
      <c r="D125">
        <v>2327</v>
      </c>
    </row>
    <row r="126" hidden="1" spans="1:4">
      <c r="A126" t="s">
        <v>152</v>
      </c>
      <c r="B126" t="s">
        <v>267</v>
      </c>
      <c r="C126">
        <v>2021</v>
      </c>
      <c r="D126">
        <v>2407</v>
      </c>
    </row>
    <row r="127" hidden="1" spans="1:4">
      <c r="A127" t="s">
        <v>152</v>
      </c>
      <c r="B127" t="s">
        <v>267</v>
      </c>
      <c r="C127">
        <v>2022</v>
      </c>
      <c r="D127">
        <v>2335</v>
      </c>
    </row>
    <row r="128" hidden="1" spans="1:4">
      <c r="A128" t="s">
        <v>137</v>
      </c>
      <c r="B128" t="s">
        <v>267</v>
      </c>
      <c r="C128">
        <v>2005</v>
      </c>
      <c r="D128">
        <v>82</v>
      </c>
    </row>
    <row r="129" hidden="1" spans="1:4">
      <c r="A129" t="s">
        <v>137</v>
      </c>
      <c r="B129" t="s">
        <v>267</v>
      </c>
      <c r="C129">
        <v>2006</v>
      </c>
      <c r="D129">
        <v>97</v>
      </c>
    </row>
    <row r="130" hidden="1" spans="1:4">
      <c r="A130" t="s">
        <v>137</v>
      </c>
      <c r="B130" t="s">
        <v>267</v>
      </c>
      <c r="C130">
        <v>2007</v>
      </c>
      <c r="D130">
        <v>115</v>
      </c>
    </row>
    <row r="131" hidden="1" spans="1:4">
      <c r="A131" t="s">
        <v>137</v>
      </c>
      <c r="B131" t="s">
        <v>267</v>
      </c>
      <c r="C131">
        <v>2008</v>
      </c>
      <c r="D131">
        <v>121</v>
      </c>
    </row>
    <row r="132" hidden="1" spans="1:4">
      <c r="A132" t="s">
        <v>137</v>
      </c>
      <c r="B132" t="s">
        <v>267</v>
      </c>
      <c r="C132">
        <v>2009</v>
      </c>
      <c r="D132">
        <v>128</v>
      </c>
    </row>
    <row r="133" hidden="1" spans="1:4">
      <c r="A133" t="s">
        <v>137</v>
      </c>
      <c r="B133" t="s">
        <v>267</v>
      </c>
      <c r="C133">
        <v>2010</v>
      </c>
      <c r="D133">
        <v>153</v>
      </c>
    </row>
    <row r="134" hidden="1" spans="1:4">
      <c r="A134" t="s">
        <v>137</v>
      </c>
      <c r="B134" t="s">
        <v>267</v>
      </c>
      <c r="C134">
        <v>2011</v>
      </c>
      <c r="D134">
        <v>173</v>
      </c>
    </row>
    <row r="135" hidden="1" spans="1:4">
      <c r="A135" t="s">
        <v>137</v>
      </c>
      <c r="B135" t="s">
        <v>267</v>
      </c>
      <c r="C135">
        <v>2012</v>
      </c>
      <c r="D135">
        <v>199</v>
      </c>
    </row>
    <row r="136" hidden="1" spans="1:4">
      <c r="A136" t="s">
        <v>137</v>
      </c>
      <c r="B136" t="s">
        <v>267</v>
      </c>
      <c r="C136">
        <v>2013</v>
      </c>
      <c r="D136">
        <v>231</v>
      </c>
    </row>
    <row r="137" hidden="1" spans="1:4">
      <c r="A137" t="s">
        <v>137</v>
      </c>
      <c r="B137" t="s">
        <v>267</v>
      </c>
      <c r="C137">
        <v>2014</v>
      </c>
      <c r="D137">
        <v>245</v>
      </c>
    </row>
    <row r="138" hidden="1" spans="1:4">
      <c r="A138" t="s">
        <v>137</v>
      </c>
      <c r="B138" t="s">
        <v>267</v>
      </c>
      <c r="C138">
        <v>2015</v>
      </c>
      <c r="D138">
        <v>256</v>
      </c>
    </row>
    <row r="139" hidden="1" spans="1:4">
      <c r="A139" t="s">
        <v>137</v>
      </c>
      <c r="B139" t="s">
        <v>267</v>
      </c>
      <c r="C139">
        <v>2016</v>
      </c>
      <c r="D139">
        <v>288</v>
      </c>
    </row>
    <row r="140" hidden="1" spans="1:4">
      <c r="A140" t="s">
        <v>137</v>
      </c>
      <c r="B140" t="s">
        <v>267</v>
      </c>
      <c r="C140">
        <v>2017</v>
      </c>
      <c r="D140">
        <v>305</v>
      </c>
    </row>
    <row r="141" hidden="1" spans="1:4">
      <c r="A141" t="s">
        <v>137</v>
      </c>
      <c r="B141" t="s">
        <v>267</v>
      </c>
      <c r="C141">
        <v>2018</v>
      </c>
      <c r="D141">
        <v>327</v>
      </c>
    </row>
    <row r="142" hidden="1" spans="1:4">
      <c r="A142" t="s">
        <v>137</v>
      </c>
      <c r="B142" t="s">
        <v>267</v>
      </c>
      <c r="C142">
        <v>2019</v>
      </c>
      <c r="D142">
        <v>345</v>
      </c>
    </row>
    <row r="143" hidden="1" spans="1:4">
      <c r="A143" t="s">
        <v>137</v>
      </c>
      <c r="B143" t="s">
        <v>267</v>
      </c>
      <c r="C143">
        <v>2020</v>
      </c>
      <c r="D143">
        <v>348</v>
      </c>
    </row>
    <row r="144" hidden="1" spans="1:4">
      <c r="A144" t="s">
        <v>137</v>
      </c>
      <c r="B144" t="s">
        <v>267</v>
      </c>
      <c r="C144">
        <v>2021</v>
      </c>
      <c r="D144">
        <v>391</v>
      </c>
    </row>
    <row r="145" hidden="1" spans="1:4">
      <c r="A145" t="s">
        <v>137</v>
      </c>
      <c r="B145" t="s">
        <v>267</v>
      </c>
      <c r="C145">
        <v>2022</v>
      </c>
      <c r="D145">
        <v>408</v>
      </c>
    </row>
    <row r="146" hidden="1" spans="1:4">
      <c r="A146" t="s">
        <v>48</v>
      </c>
      <c r="B146" t="s">
        <v>267</v>
      </c>
      <c r="C146">
        <v>2005</v>
      </c>
      <c r="D146">
        <v>1339</v>
      </c>
    </row>
    <row r="147" hidden="1" spans="1:4">
      <c r="A147" t="s">
        <v>48</v>
      </c>
      <c r="B147" t="s">
        <v>267</v>
      </c>
      <c r="C147">
        <v>2006</v>
      </c>
      <c r="D147">
        <v>1461</v>
      </c>
    </row>
    <row r="148" hidden="1" spans="1:4">
      <c r="A148" t="s">
        <v>48</v>
      </c>
      <c r="B148" t="s">
        <v>267</v>
      </c>
      <c r="C148">
        <v>2007</v>
      </c>
      <c r="D148">
        <v>1646</v>
      </c>
    </row>
    <row r="149" hidden="1" spans="1:4">
      <c r="A149" t="s">
        <v>48</v>
      </c>
      <c r="B149" t="s">
        <v>267</v>
      </c>
      <c r="C149">
        <v>2008</v>
      </c>
      <c r="D149">
        <v>1528</v>
      </c>
    </row>
    <row r="150" hidden="1" spans="1:4">
      <c r="A150" t="s">
        <v>48</v>
      </c>
      <c r="B150" t="s">
        <v>267</v>
      </c>
      <c r="C150">
        <v>2009</v>
      </c>
      <c r="D150">
        <v>1742</v>
      </c>
    </row>
    <row r="151" hidden="1" spans="1:4">
      <c r="A151" t="s">
        <v>48</v>
      </c>
      <c r="B151" t="s">
        <v>267</v>
      </c>
      <c r="C151">
        <v>2010</v>
      </c>
      <c r="D151">
        <v>1993</v>
      </c>
    </row>
    <row r="152" hidden="1" spans="1:4">
      <c r="A152" t="s">
        <v>48</v>
      </c>
      <c r="B152" t="s">
        <v>267</v>
      </c>
      <c r="C152">
        <v>2011</v>
      </c>
      <c r="D152">
        <v>2327</v>
      </c>
    </row>
    <row r="153" hidden="1" spans="1:4">
      <c r="A153" t="s">
        <v>48</v>
      </c>
      <c r="B153" t="s">
        <v>267</v>
      </c>
      <c r="C153">
        <v>2012</v>
      </c>
      <c r="D153">
        <v>2411</v>
      </c>
    </row>
    <row r="154" hidden="1" spans="1:4">
      <c r="A154" t="s">
        <v>48</v>
      </c>
      <c r="B154" t="s">
        <v>267</v>
      </c>
      <c r="C154">
        <v>2013</v>
      </c>
      <c r="D154">
        <v>2507</v>
      </c>
    </row>
    <row r="155" hidden="1" spans="1:4">
      <c r="A155" t="s">
        <v>48</v>
      </c>
      <c r="B155" t="s">
        <v>267</v>
      </c>
      <c r="C155">
        <v>2014</v>
      </c>
      <c r="D155">
        <v>2559</v>
      </c>
    </row>
    <row r="156" hidden="1" spans="1:4">
      <c r="A156" t="s">
        <v>48</v>
      </c>
      <c r="B156" t="s">
        <v>267</v>
      </c>
      <c r="C156">
        <v>2015</v>
      </c>
      <c r="D156">
        <v>2301</v>
      </c>
    </row>
    <row r="157" hidden="1" spans="1:4">
      <c r="A157" t="s">
        <v>48</v>
      </c>
      <c r="B157" t="s">
        <v>267</v>
      </c>
      <c r="C157">
        <v>2016</v>
      </c>
      <c r="D157">
        <v>2476</v>
      </c>
    </row>
    <row r="158" hidden="1" spans="1:4">
      <c r="A158" t="s">
        <v>48</v>
      </c>
      <c r="B158" t="s">
        <v>267</v>
      </c>
      <c r="C158">
        <v>2017</v>
      </c>
      <c r="D158">
        <v>2657</v>
      </c>
    </row>
    <row r="159" hidden="1" spans="1:4">
      <c r="A159" t="s">
        <v>48</v>
      </c>
      <c r="B159" t="s">
        <v>267</v>
      </c>
      <c r="C159">
        <v>2018</v>
      </c>
      <c r="D159">
        <v>2787</v>
      </c>
    </row>
    <row r="160" hidden="1" spans="1:4">
      <c r="A160" t="s">
        <v>48</v>
      </c>
      <c r="B160" t="s">
        <v>267</v>
      </c>
      <c r="C160">
        <v>2019</v>
      </c>
      <c r="D160">
        <v>2887</v>
      </c>
    </row>
    <row r="161" hidden="1" spans="1:4">
      <c r="A161" t="s">
        <v>48</v>
      </c>
      <c r="B161" t="s">
        <v>267</v>
      </c>
      <c r="C161">
        <v>2020</v>
      </c>
      <c r="D161">
        <v>2945</v>
      </c>
    </row>
    <row r="162" hidden="1" spans="1:4">
      <c r="A162" t="s">
        <v>48</v>
      </c>
      <c r="B162" t="s">
        <v>267</v>
      </c>
      <c r="C162">
        <v>2021</v>
      </c>
      <c r="D162">
        <v>3074</v>
      </c>
    </row>
    <row r="163" hidden="1" spans="1:4">
      <c r="A163" t="s">
        <v>48</v>
      </c>
      <c r="B163" t="s">
        <v>267</v>
      </c>
      <c r="C163">
        <v>2022</v>
      </c>
      <c r="D163">
        <v>3336</v>
      </c>
    </row>
    <row r="164" hidden="1" spans="1:4">
      <c r="A164" t="s">
        <v>112</v>
      </c>
      <c r="B164" t="s">
        <v>267</v>
      </c>
      <c r="C164">
        <v>2005</v>
      </c>
      <c r="D164">
        <v>1339</v>
      </c>
    </row>
    <row r="165" hidden="1" spans="1:4">
      <c r="A165" t="s">
        <v>112</v>
      </c>
      <c r="B165" t="s">
        <v>267</v>
      </c>
      <c r="C165">
        <v>2006</v>
      </c>
      <c r="D165">
        <v>1461</v>
      </c>
    </row>
    <row r="166" hidden="1" spans="1:4">
      <c r="A166" t="s">
        <v>112</v>
      </c>
      <c r="B166" t="s">
        <v>267</v>
      </c>
      <c r="C166">
        <v>2007</v>
      </c>
      <c r="D166">
        <v>1646</v>
      </c>
    </row>
    <row r="167" hidden="1" spans="1:4">
      <c r="A167" t="s">
        <v>112</v>
      </c>
      <c r="B167" t="s">
        <v>267</v>
      </c>
      <c r="C167">
        <v>2008</v>
      </c>
      <c r="D167">
        <v>1528</v>
      </c>
    </row>
    <row r="168" hidden="1" spans="1:4">
      <c r="A168" t="s">
        <v>112</v>
      </c>
      <c r="B168" t="s">
        <v>267</v>
      </c>
      <c r="C168">
        <v>2009</v>
      </c>
      <c r="D168">
        <v>1742</v>
      </c>
    </row>
    <row r="169" hidden="1" spans="1:4">
      <c r="A169" t="s">
        <v>112</v>
      </c>
      <c r="B169" t="s">
        <v>267</v>
      </c>
      <c r="C169">
        <v>2010</v>
      </c>
      <c r="D169">
        <v>1993</v>
      </c>
    </row>
    <row r="170" hidden="1" spans="1:4">
      <c r="A170" t="s">
        <v>112</v>
      </c>
      <c r="B170" t="s">
        <v>267</v>
      </c>
      <c r="C170">
        <v>2011</v>
      </c>
      <c r="D170">
        <v>2327</v>
      </c>
    </row>
    <row r="171" hidden="1" spans="1:4">
      <c r="A171" t="s">
        <v>112</v>
      </c>
      <c r="B171" t="s">
        <v>267</v>
      </c>
      <c r="C171">
        <v>2012</v>
      </c>
      <c r="D171">
        <v>2411</v>
      </c>
    </row>
    <row r="172" hidden="1" spans="1:4">
      <c r="A172" t="s">
        <v>112</v>
      </c>
      <c r="B172" t="s">
        <v>267</v>
      </c>
      <c r="C172">
        <v>2013</v>
      </c>
      <c r="D172">
        <v>2507</v>
      </c>
    </row>
    <row r="173" hidden="1" spans="1:4">
      <c r="A173" t="s">
        <v>112</v>
      </c>
      <c r="B173" t="s">
        <v>267</v>
      </c>
      <c r="C173">
        <v>2014</v>
      </c>
      <c r="D173">
        <v>2559</v>
      </c>
    </row>
    <row r="174" hidden="1" spans="1:4">
      <c r="A174" t="s">
        <v>112</v>
      </c>
      <c r="B174" t="s">
        <v>267</v>
      </c>
      <c r="C174">
        <v>2015</v>
      </c>
      <c r="D174">
        <v>2301</v>
      </c>
    </row>
    <row r="175" hidden="1" spans="1:4">
      <c r="A175" t="s">
        <v>112</v>
      </c>
      <c r="B175" t="s">
        <v>267</v>
      </c>
      <c r="C175">
        <v>2016</v>
      </c>
      <c r="D175">
        <v>2476</v>
      </c>
    </row>
    <row r="176" hidden="1" spans="1:4">
      <c r="A176" t="s">
        <v>112</v>
      </c>
      <c r="B176" t="s">
        <v>267</v>
      </c>
      <c r="C176">
        <v>2017</v>
      </c>
      <c r="D176">
        <v>2657</v>
      </c>
    </row>
    <row r="177" hidden="1" spans="1:4">
      <c r="A177" t="s">
        <v>112</v>
      </c>
      <c r="B177" t="s">
        <v>267</v>
      </c>
      <c r="C177">
        <v>2018</v>
      </c>
      <c r="D177">
        <v>2787</v>
      </c>
    </row>
    <row r="178" hidden="1" spans="1:4">
      <c r="A178" t="s">
        <v>112</v>
      </c>
      <c r="B178" t="s">
        <v>267</v>
      </c>
      <c r="C178">
        <v>2019</v>
      </c>
      <c r="D178">
        <v>2887</v>
      </c>
    </row>
    <row r="179" hidden="1" spans="1:4">
      <c r="A179" t="s">
        <v>112</v>
      </c>
      <c r="B179" t="s">
        <v>267</v>
      </c>
      <c r="C179">
        <v>2020</v>
      </c>
      <c r="D179">
        <v>2945</v>
      </c>
    </row>
    <row r="180" hidden="1" spans="1:4">
      <c r="A180" t="s">
        <v>112</v>
      </c>
      <c r="B180" t="s">
        <v>267</v>
      </c>
      <c r="C180">
        <v>2021</v>
      </c>
      <c r="D180">
        <v>3074</v>
      </c>
    </row>
    <row r="181" hidden="1" spans="1:4">
      <c r="A181" t="s">
        <v>112</v>
      </c>
      <c r="B181" t="s">
        <v>267</v>
      </c>
      <c r="C181">
        <v>2022</v>
      </c>
      <c r="D181">
        <v>3329</v>
      </c>
    </row>
    <row r="182" hidden="1" spans="1:4">
      <c r="A182" t="s">
        <v>73</v>
      </c>
      <c r="B182" t="s">
        <v>267</v>
      </c>
      <c r="C182">
        <v>2005</v>
      </c>
      <c r="D182">
        <v>596</v>
      </c>
    </row>
    <row r="183" hidden="1" spans="1:4">
      <c r="A183" t="s">
        <v>73</v>
      </c>
      <c r="B183" t="s">
        <v>267</v>
      </c>
      <c r="C183">
        <v>2006</v>
      </c>
      <c r="D183">
        <v>647</v>
      </c>
    </row>
    <row r="184" hidden="1" spans="1:4">
      <c r="A184" t="s">
        <v>73</v>
      </c>
      <c r="B184" t="s">
        <v>267</v>
      </c>
      <c r="C184">
        <v>2007</v>
      </c>
      <c r="D184">
        <v>685</v>
      </c>
    </row>
    <row r="185" hidden="1" spans="1:4">
      <c r="A185" t="s">
        <v>73</v>
      </c>
      <c r="B185" t="s">
        <v>267</v>
      </c>
      <c r="C185">
        <v>2008</v>
      </c>
      <c r="D185">
        <v>733</v>
      </c>
    </row>
    <row r="186" hidden="1" spans="1:4">
      <c r="A186" t="s">
        <v>73</v>
      </c>
      <c r="B186" t="s">
        <v>267</v>
      </c>
      <c r="C186">
        <v>2009</v>
      </c>
      <c r="D186">
        <v>723</v>
      </c>
    </row>
    <row r="187" hidden="1" spans="1:4">
      <c r="A187" t="s">
        <v>73</v>
      </c>
      <c r="B187" t="s">
        <v>267</v>
      </c>
      <c r="C187">
        <v>2010</v>
      </c>
      <c r="D187">
        <v>777</v>
      </c>
    </row>
    <row r="188" hidden="1" spans="1:4">
      <c r="A188" t="s">
        <v>73</v>
      </c>
      <c r="B188" t="s">
        <v>267</v>
      </c>
      <c r="C188">
        <v>2011</v>
      </c>
      <c r="D188">
        <v>835</v>
      </c>
    </row>
    <row r="189" hidden="1" spans="1:4">
      <c r="A189" t="s">
        <v>73</v>
      </c>
      <c r="B189" t="s">
        <v>267</v>
      </c>
      <c r="C189">
        <v>2012</v>
      </c>
      <c r="D189">
        <v>849</v>
      </c>
    </row>
    <row r="190" hidden="1" spans="1:4">
      <c r="A190" t="s">
        <v>73</v>
      </c>
      <c r="B190" t="s">
        <v>267</v>
      </c>
      <c r="C190">
        <v>2013</v>
      </c>
      <c r="D190">
        <v>839</v>
      </c>
    </row>
    <row r="191" hidden="1" spans="1:4">
      <c r="A191" t="s">
        <v>73</v>
      </c>
      <c r="B191" t="s">
        <v>267</v>
      </c>
      <c r="C191">
        <v>2014</v>
      </c>
      <c r="D191">
        <v>889</v>
      </c>
    </row>
    <row r="192" hidden="1" spans="1:4">
      <c r="A192" t="s">
        <v>73</v>
      </c>
      <c r="B192" t="s">
        <v>267</v>
      </c>
      <c r="C192">
        <v>2015</v>
      </c>
      <c r="D192">
        <v>895</v>
      </c>
    </row>
    <row r="193" hidden="1" spans="1:4">
      <c r="A193" t="s">
        <v>73</v>
      </c>
      <c r="B193" t="s">
        <v>267</v>
      </c>
      <c r="C193">
        <v>2016</v>
      </c>
      <c r="D193">
        <v>919</v>
      </c>
    </row>
    <row r="194" hidden="1" spans="1:4">
      <c r="A194" t="s">
        <v>73</v>
      </c>
      <c r="B194" t="s">
        <v>267</v>
      </c>
      <c r="C194">
        <v>2017</v>
      </c>
      <c r="D194">
        <v>954</v>
      </c>
    </row>
    <row r="195" hidden="1" spans="1:4">
      <c r="A195" t="s">
        <v>73</v>
      </c>
      <c r="B195" t="s">
        <v>267</v>
      </c>
      <c r="C195">
        <v>2018</v>
      </c>
      <c r="D195">
        <v>1029</v>
      </c>
    </row>
    <row r="196" hidden="1" spans="1:4">
      <c r="A196" t="s">
        <v>73</v>
      </c>
      <c r="B196" t="s">
        <v>267</v>
      </c>
      <c r="C196">
        <v>2019</v>
      </c>
      <c r="D196">
        <v>1088</v>
      </c>
    </row>
    <row r="197" hidden="1" spans="1:4">
      <c r="A197" t="s">
        <v>73</v>
      </c>
      <c r="B197" t="s">
        <v>267</v>
      </c>
      <c r="C197">
        <v>2020</v>
      </c>
      <c r="D197">
        <v>1111</v>
      </c>
    </row>
    <row r="198" hidden="1" spans="1:4">
      <c r="A198" t="s">
        <v>73</v>
      </c>
      <c r="B198" t="s">
        <v>267</v>
      </c>
      <c r="C198">
        <v>2021</v>
      </c>
      <c r="D198">
        <v>1145</v>
      </c>
    </row>
    <row r="199" hidden="1" spans="1:4">
      <c r="A199" t="s">
        <v>73</v>
      </c>
      <c r="B199" t="s">
        <v>267</v>
      </c>
      <c r="C199">
        <v>2022</v>
      </c>
      <c r="D199">
        <v>1174</v>
      </c>
    </row>
    <row r="200" hidden="1" spans="1:4">
      <c r="A200" t="s">
        <v>117</v>
      </c>
      <c r="B200" t="s">
        <v>267</v>
      </c>
      <c r="C200">
        <v>2005</v>
      </c>
      <c r="D200">
        <v>1290</v>
      </c>
    </row>
    <row r="201" hidden="1" spans="1:4">
      <c r="A201" t="s">
        <v>117</v>
      </c>
      <c r="B201" t="s">
        <v>267</v>
      </c>
      <c r="C201">
        <v>2006</v>
      </c>
      <c r="D201">
        <v>1307</v>
      </c>
    </row>
    <row r="202" hidden="1" spans="1:4">
      <c r="A202" t="s">
        <v>117</v>
      </c>
      <c r="B202" t="s">
        <v>267</v>
      </c>
      <c r="C202">
        <v>2007</v>
      </c>
      <c r="D202">
        <v>1588</v>
      </c>
    </row>
    <row r="203" hidden="1" spans="1:4">
      <c r="A203" t="s">
        <v>117</v>
      </c>
      <c r="B203" t="s">
        <v>267</v>
      </c>
      <c r="C203">
        <v>2008</v>
      </c>
      <c r="D203">
        <v>1828</v>
      </c>
    </row>
    <row r="204" hidden="1" spans="1:4">
      <c r="A204" t="s">
        <v>117</v>
      </c>
      <c r="B204" t="s">
        <v>267</v>
      </c>
      <c r="C204">
        <v>2009</v>
      </c>
      <c r="D204">
        <v>1818</v>
      </c>
    </row>
    <row r="205" hidden="1" spans="1:4">
      <c r="A205" t="s">
        <v>117</v>
      </c>
      <c r="B205" t="s">
        <v>267</v>
      </c>
      <c r="C205">
        <v>2010</v>
      </c>
      <c r="D205">
        <v>2043</v>
      </c>
    </row>
    <row r="206" hidden="1" spans="1:4">
      <c r="A206" t="s">
        <v>117</v>
      </c>
      <c r="B206" t="s">
        <v>267</v>
      </c>
      <c r="C206">
        <v>2011</v>
      </c>
      <c r="D206">
        <v>2086</v>
      </c>
    </row>
    <row r="207" hidden="1" spans="1:4">
      <c r="A207" t="s">
        <v>117</v>
      </c>
      <c r="B207" t="s">
        <v>267</v>
      </c>
      <c r="C207">
        <v>2012</v>
      </c>
      <c r="D207">
        <v>2238</v>
      </c>
    </row>
    <row r="208" hidden="1" spans="1:4">
      <c r="A208" t="s">
        <v>117</v>
      </c>
      <c r="B208" t="s">
        <v>267</v>
      </c>
      <c r="C208">
        <v>2013</v>
      </c>
      <c r="D208">
        <v>2237</v>
      </c>
    </row>
    <row r="209" hidden="1" spans="1:4">
      <c r="A209" t="s">
        <v>117</v>
      </c>
      <c r="B209" t="s">
        <v>267</v>
      </c>
      <c r="C209">
        <v>2014</v>
      </c>
      <c r="D209">
        <v>2351</v>
      </c>
    </row>
    <row r="210" hidden="1" spans="1:4">
      <c r="A210" t="s">
        <v>117</v>
      </c>
      <c r="B210" t="s">
        <v>267</v>
      </c>
      <c r="C210">
        <v>2015</v>
      </c>
      <c r="D210">
        <v>2356</v>
      </c>
    </row>
    <row r="211" hidden="1" spans="1:4">
      <c r="A211" t="s">
        <v>117</v>
      </c>
      <c r="B211" t="s">
        <v>267</v>
      </c>
      <c r="C211">
        <v>2016</v>
      </c>
      <c r="D211">
        <v>2494</v>
      </c>
    </row>
    <row r="212" hidden="1" spans="1:4">
      <c r="A212" t="s">
        <v>117</v>
      </c>
      <c r="B212" t="s">
        <v>267</v>
      </c>
      <c r="C212">
        <v>2017</v>
      </c>
      <c r="D212">
        <v>2646</v>
      </c>
    </row>
    <row r="213" hidden="1" spans="1:4">
      <c r="A213" t="s">
        <v>117</v>
      </c>
      <c r="B213" t="s">
        <v>267</v>
      </c>
      <c r="C213">
        <v>2018</v>
      </c>
      <c r="D213">
        <v>2851</v>
      </c>
    </row>
    <row r="214" hidden="1" spans="1:4">
      <c r="A214" t="s">
        <v>117</v>
      </c>
      <c r="B214" t="s">
        <v>267</v>
      </c>
      <c r="C214">
        <v>2019</v>
      </c>
      <c r="D214">
        <v>2973</v>
      </c>
    </row>
    <row r="215" hidden="1" spans="1:4">
      <c r="A215" t="s">
        <v>117</v>
      </c>
      <c r="B215" t="s">
        <v>267</v>
      </c>
      <c r="C215">
        <v>2020</v>
      </c>
      <c r="D215">
        <v>3037</v>
      </c>
    </row>
    <row r="216" hidden="1" spans="1:4">
      <c r="A216" t="s">
        <v>117</v>
      </c>
      <c r="B216" t="s">
        <v>267</v>
      </c>
      <c r="C216">
        <v>2021</v>
      </c>
      <c r="D216">
        <v>3291</v>
      </c>
    </row>
    <row r="217" hidden="1" spans="1:4">
      <c r="A217" t="s">
        <v>117</v>
      </c>
      <c r="B217" t="s">
        <v>267</v>
      </c>
      <c r="C217">
        <v>2022</v>
      </c>
      <c r="D217">
        <v>3106</v>
      </c>
    </row>
    <row r="218" hidden="1" spans="1:4">
      <c r="A218" t="s">
        <v>122</v>
      </c>
      <c r="B218" t="s">
        <v>267</v>
      </c>
      <c r="C218">
        <v>2005</v>
      </c>
      <c r="D218">
        <v>644</v>
      </c>
    </row>
    <row r="219" hidden="1" spans="1:4">
      <c r="A219" t="s">
        <v>122</v>
      </c>
      <c r="B219" t="s">
        <v>267</v>
      </c>
      <c r="C219">
        <v>2006</v>
      </c>
      <c r="D219">
        <v>755</v>
      </c>
    </row>
    <row r="220" hidden="1" spans="1:4">
      <c r="A220" t="s">
        <v>122</v>
      </c>
      <c r="B220" t="s">
        <v>267</v>
      </c>
      <c r="C220">
        <v>2007</v>
      </c>
      <c r="D220">
        <v>860</v>
      </c>
    </row>
    <row r="221" hidden="1" spans="1:4">
      <c r="A221" t="s">
        <v>122</v>
      </c>
      <c r="B221" t="s">
        <v>267</v>
      </c>
      <c r="C221">
        <v>2008</v>
      </c>
      <c r="D221">
        <v>927</v>
      </c>
    </row>
    <row r="222" hidden="1" spans="1:4">
      <c r="A222" t="s">
        <v>122</v>
      </c>
      <c r="B222" t="s">
        <v>267</v>
      </c>
      <c r="C222">
        <v>2009</v>
      </c>
      <c r="D222">
        <v>1028</v>
      </c>
    </row>
    <row r="223" hidden="1" spans="1:4">
      <c r="A223" t="s">
        <v>122</v>
      </c>
      <c r="B223" t="s">
        <v>267</v>
      </c>
      <c r="C223">
        <v>2010</v>
      </c>
      <c r="D223">
        <v>1226</v>
      </c>
    </row>
    <row r="224" hidden="1" spans="1:4">
      <c r="A224" t="s">
        <v>122</v>
      </c>
      <c r="B224" t="s">
        <v>267</v>
      </c>
      <c r="C224">
        <v>2011</v>
      </c>
      <c r="D224">
        <v>1347</v>
      </c>
    </row>
    <row r="225" hidden="1" spans="1:4">
      <c r="A225" t="s">
        <v>122</v>
      </c>
      <c r="B225" t="s">
        <v>267</v>
      </c>
      <c r="C225">
        <v>2012</v>
      </c>
      <c r="D225">
        <v>1398</v>
      </c>
    </row>
    <row r="226" hidden="1" spans="1:4">
      <c r="A226" t="s">
        <v>122</v>
      </c>
      <c r="B226" t="s">
        <v>267</v>
      </c>
      <c r="C226">
        <v>2013</v>
      </c>
      <c r="D226">
        <v>1356</v>
      </c>
    </row>
    <row r="227" hidden="1" spans="1:4">
      <c r="A227" t="s">
        <v>122</v>
      </c>
      <c r="B227" t="s">
        <v>267</v>
      </c>
      <c r="C227">
        <v>2014</v>
      </c>
      <c r="D227">
        <v>1337</v>
      </c>
    </row>
    <row r="228" hidden="1" spans="1:4">
      <c r="A228" t="s">
        <v>122</v>
      </c>
      <c r="B228" t="s">
        <v>267</v>
      </c>
      <c r="C228">
        <v>2015</v>
      </c>
      <c r="D228">
        <v>1253</v>
      </c>
    </row>
    <row r="229" hidden="1" spans="1:4">
      <c r="A229" t="s">
        <v>122</v>
      </c>
      <c r="B229" t="s">
        <v>267</v>
      </c>
      <c r="C229">
        <v>2016</v>
      </c>
      <c r="D229">
        <v>1334</v>
      </c>
    </row>
    <row r="230" hidden="1" spans="1:4">
      <c r="A230" t="s">
        <v>122</v>
      </c>
      <c r="B230" t="s">
        <v>267</v>
      </c>
      <c r="C230">
        <v>2017</v>
      </c>
      <c r="D230">
        <v>1340</v>
      </c>
    </row>
    <row r="231" hidden="1" spans="1:4">
      <c r="A231" t="s">
        <v>122</v>
      </c>
      <c r="B231" t="s">
        <v>267</v>
      </c>
      <c r="C231">
        <v>2018</v>
      </c>
      <c r="D231">
        <v>1432</v>
      </c>
    </row>
    <row r="232" hidden="1" spans="1:4">
      <c r="A232" t="s">
        <v>122</v>
      </c>
      <c r="B232" t="s">
        <v>267</v>
      </c>
      <c r="C232">
        <v>2019</v>
      </c>
      <c r="D232">
        <v>1551</v>
      </c>
    </row>
    <row r="233" hidden="1" spans="1:4">
      <c r="A233" t="s">
        <v>122</v>
      </c>
      <c r="B233" t="s">
        <v>267</v>
      </c>
      <c r="C233">
        <v>2020</v>
      </c>
      <c r="D233">
        <v>1552</v>
      </c>
    </row>
    <row r="234" hidden="1" spans="1:4">
      <c r="A234" t="s">
        <v>122</v>
      </c>
      <c r="B234" t="s">
        <v>267</v>
      </c>
      <c r="C234">
        <v>2021</v>
      </c>
      <c r="D234">
        <v>1749</v>
      </c>
    </row>
    <row r="235" hidden="1" spans="1:4">
      <c r="A235" t="s">
        <v>122</v>
      </c>
      <c r="B235" t="s">
        <v>267</v>
      </c>
      <c r="C235">
        <v>2022</v>
      </c>
      <c r="D235">
        <v>1783</v>
      </c>
    </row>
    <row r="236" hidden="1" spans="1:4">
      <c r="A236" t="s">
        <v>68</v>
      </c>
      <c r="B236" t="s">
        <v>267</v>
      </c>
      <c r="C236">
        <v>2005</v>
      </c>
      <c r="D236">
        <v>433</v>
      </c>
    </row>
    <row r="237" hidden="1" spans="1:4">
      <c r="A237" t="s">
        <v>68</v>
      </c>
      <c r="B237" t="s">
        <v>267</v>
      </c>
      <c r="C237">
        <v>2006</v>
      </c>
      <c r="D237">
        <v>443</v>
      </c>
    </row>
    <row r="238" hidden="1" spans="1:4">
      <c r="A238" t="s">
        <v>68</v>
      </c>
      <c r="B238" t="s">
        <v>267</v>
      </c>
      <c r="C238">
        <v>2007</v>
      </c>
      <c r="D238">
        <v>495</v>
      </c>
    </row>
    <row r="239" hidden="1" spans="1:4">
      <c r="A239" t="s">
        <v>68</v>
      </c>
      <c r="B239" t="s">
        <v>267</v>
      </c>
      <c r="C239">
        <v>2008</v>
      </c>
      <c r="D239">
        <v>578</v>
      </c>
    </row>
    <row r="240" hidden="1" spans="1:4">
      <c r="A240" t="s">
        <v>68</v>
      </c>
      <c r="B240" t="s">
        <v>267</v>
      </c>
      <c r="C240">
        <v>2009</v>
      </c>
      <c r="D240">
        <v>542</v>
      </c>
    </row>
    <row r="241" hidden="1" spans="1:4">
      <c r="A241" t="s">
        <v>68</v>
      </c>
      <c r="B241" t="s">
        <v>267</v>
      </c>
      <c r="C241">
        <v>2010</v>
      </c>
      <c r="D241">
        <v>605</v>
      </c>
    </row>
    <row r="242" hidden="1" spans="1:4">
      <c r="A242" t="s">
        <v>68</v>
      </c>
      <c r="B242" t="s">
        <v>267</v>
      </c>
      <c r="C242">
        <v>2011</v>
      </c>
      <c r="D242">
        <v>710</v>
      </c>
    </row>
    <row r="243" hidden="1" spans="1:4">
      <c r="A243" t="s">
        <v>68</v>
      </c>
      <c r="B243" t="s">
        <v>267</v>
      </c>
      <c r="C243">
        <v>2012</v>
      </c>
      <c r="D243">
        <v>692</v>
      </c>
    </row>
    <row r="244" hidden="1" spans="1:4">
      <c r="A244" t="s">
        <v>68</v>
      </c>
      <c r="B244" t="s">
        <v>267</v>
      </c>
      <c r="C244">
        <v>2013</v>
      </c>
      <c r="D244">
        <v>779</v>
      </c>
    </row>
    <row r="245" hidden="1" spans="1:4">
      <c r="A245" t="s">
        <v>68</v>
      </c>
      <c r="B245" t="s">
        <v>267</v>
      </c>
      <c r="C245">
        <v>2014</v>
      </c>
      <c r="D245">
        <v>781</v>
      </c>
    </row>
    <row r="246" hidden="1" spans="1:4">
      <c r="A246" t="s">
        <v>68</v>
      </c>
      <c r="B246" t="s">
        <v>267</v>
      </c>
      <c r="C246">
        <v>2015</v>
      </c>
      <c r="D246">
        <v>704</v>
      </c>
    </row>
    <row r="247" hidden="1" spans="1:4">
      <c r="A247" t="s">
        <v>68</v>
      </c>
      <c r="B247" t="s">
        <v>267</v>
      </c>
      <c r="C247">
        <v>2016</v>
      </c>
      <c r="D247">
        <v>743</v>
      </c>
    </row>
    <row r="248" hidden="1" spans="1:4">
      <c r="A248" t="s">
        <v>68</v>
      </c>
      <c r="B248" t="s">
        <v>267</v>
      </c>
      <c r="C248">
        <v>2017</v>
      </c>
      <c r="D248">
        <v>783</v>
      </c>
    </row>
    <row r="249" hidden="1" spans="1:4">
      <c r="A249" t="s">
        <v>68</v>
      </c>
      <c r="B249" t="s">
        <v>267</v>
      </c>
      <c r="C249">
        <v>2018</v>
      </c>
      <c r="D249">
        <v>871</v>
      </c>
    </row>
    <row r="250" hidden="1" spans="1:4">
      <c r="A250" t="s">
        <v>68</v>
      </c>
      <c r="B250" t="s">
        <v>267</v>
      </c>
      <c r="C250">
        <v>2019</v>
      </c>
      <c r="D250">
        <v>926</v>
      </c>
    </row>
    <row r="251" hidden="1" spans="1:4">
      <c r="A251" t="s">
        <v>68</v>
      </c>
      <c r="B251" t="s">
        <v>267</v>
      </c>
      <c r="C251">
        <v>2020</v>
      </c>
      <c r="D251">
        <v>990</v>
      </c>
    </row>
    <row r="252" hidden="1" spans="1:4">
      <c r="A252" t="s">
        <v>68</v>
      </c>
      <c r="B252" t="s">
        <v>267</v>
      </c>
      <c r="C252">
        <v>2021</v>
      </c>
      <c r="D252">
        <v>984</v>
      </c>
    </row>
    <row r="253" hidden="1" spans="1:4">
      <c r="A253" t="s">
        <v>68</v>
      </c>
      <c r="B253" t="s">
        <v>267</v>
      </c>
      <c r="C253">
        <v>2022</v>
      </c>
      <c r="D253">
        <v>1017</v>
      </c>
    </row>
    <row r="254" hidden="1" spans="1:4">
      <c r="A254" t="s">
        <v>82</v>
      </c>
      <c r="B254" t="s">
        <v>267</v>
      </c>
      <c r="C254">
        <v>2005</v>
      </c>
      <c r="D254">
        <v>2120</v>
      </c>
    </row>
    <row r="255" hidden="1" spans="1:4">
      <c r="A255" t="s">
        <v>82</v>
      </c>
      <c r="B255" t="s">
        <v>267</v>
      </c>
      <c r="C255">
        <v>2006</v>
      </c>
      <c r="D255">
        <v>2536</v>
      </c>
    </row>
    <row r="256" hidden="1" spans="1:4">
      <c r="A256" t="s">
        <v>82</v>
      </c>
      <c r="B256" t="s">
        <v>267</v>
      </c>
      <c r="C256">
        <v>2007</v>
      </c>
      <c r="D256">
        <v>2675</v>
      </c>
    </row>
    <row r="257" hidden="1" spans="1:4">
      <c r="A257" t="s">
        <v>82</v>
      </c>
      <c r="B257" t="s">
        <v>267</v>
      </c>
      <c r="C257">
        <v>2008</v>
      </c>
      <c r="D257">
        <v>2815</v>
      </c>
    </row>
    <row r="258" hidden="1" spans="1:4">
      <c r="A258" t="s">
        <v>82</v>
      </c>
      <c r="B258" t="s">
        <v>267</v>
      </c>
      <c r="C258">
        <v>2009</v>
      </c>
      <c r="D258">
        <v>2928</v>
      </c>
    </row>
    <row r="259" hidden="1" spans="1:4">
      <c r="A259" t="s">
        <v>82</v>
      </c>
      <c r="B259" t="s">
        <v>267</v>
      </c>
      <c r="C259">
        <v>2010</v>
      </c>
      <c r="D259">
        <v>3359</v>
      </c>
    </row>
    <row r="260" hidden="1" spans="1:4">
      <c r="A260" t="s">
        <v>82</v>
      </c>
      <c r="B260" t="s">
        <v>267</v>
      </c>
      <c r="C260">
        <v>2011</v>
      </c>
      <c r="D260">
        <v>3763</v>
      </c>
    </row>
    <row r="261" hidden="1" spans="1:4">
      <c r="A261" t="s">
        <v>82</v>
      </c>
      <c r="B261" t="s">
        <v>267</v>
      </c>
      <c r="C261">
        <v>2012</v>
      </c>
      <c r="D261">
        <v>4001</v>
      </c>
    </row>
    <row r="262" hidden="1" spans="1:4">
      <c r="A262" t="s">
        <v>82</v>
      </c>
      <c r="B262" t="s">
        <v>267</v>
      </c>
      <c r="C262">
        <v>2013</v>
      </c>
      <c r="D262">
        <v>4321</v>
      </c>
    </row>
    <row r="263" hidden="1" spans="1:4">
      <c r="A263" t="s">
        <v>82</v>
      </c>
      <c r="B263" t="s">
        <v>267</v>
      </c>
      <c r="C263">
        <v>2014</v>
      </c>
      <c r="D263">
        <v>4346</v>
      </c>
    </row>
    <row r="264" hidden="1" spans="1:4">
      <c r="A264" t="s">
        <v>82</v>
      </c>
      <c r="B264" t="s">
        <v>267</v>
      </c>
      <c r="C264">
        <v>2015</v>
      </c>
      <c r="D264">
        <v>4426</v>
      </c>
    </row>
    <row r="265" hidden="1" spans="1:4">
      <c r="A265" t="s">
        <v>82</v>
      </c>
      <c r="B265" t="s">
        <v>267</v>
      </c>
      <c r="C265">
        <v>2016</v>
      </c>
      <c r="D265">
        <v>4754</v>
      </c>
    </row>
    <row r="266" hidden="1" spans="1:4">
      <c r="A266" t="s">
        <v>82</v>
      </c>
      <c r="B266" t="s">
        <v>267</v>
      </c>
      <c r="C266">
        <v>2017</v>
      </c>
      <c r="D266">
        <v>4885</v>
      </c>
    </row>
    <row r="267" hidden="1" spans="1:4">
      <c r="A267" t="s">
        <v>82</v>
      </c>
      <c r="B267" t="s">
        <v>267</v>
      </c>
      <c r="C267">
        <v>2018</v>
      </c>
      <c r="D267">
        <v>5031</v>
      </c>
    </row>
    <row r="268" hidden="1" spans="1:4">
      <c r="A268" t="s">
        <v>82</v>
      </c>
      <c r="B268" t="s">
        <v>267</v>
      </c>
      <c r="C268">
        <v>2019</v>
      </c>
      <c r="D268">
        <v>5062</v>
      </c>
    </row>
    <row r="269" hidden="1" spans="1:4">
      <c r="A269" t="s">
        <v>82</v>
      </c>
      <c r="B269" t="s">
        <v>267</v>
      </c>
      <c r="C269">
        <v>2020</v>
      </c>
      <c r="D269">
        <v>5074</v>
      </c>
    </row>
    <row r="270" hidden="1" spans="1:4">
      <c r="A270" t="s">
        <v>82</v>
      </c>
      <c r="B270" t="s">
        <v>267</v>
      </c>
      <c r="C270">
        <v>2021</v>
      </c>
      <c r="D270">
        <v>5867</v>
      </c>
    </row>
    <row r="271" hidden="1" spans="1:4">
      <c r="A271" t="s">
        <v>82</v>
      </c>
      <c r="B271" t="s">
        <v>267</v>
      </c>
      <c r="C271">
        <v>2022</v>
      </c>
      <c r="D271">
        <v>5949</v>
      </c>
    </row>
    <row r="272" hidden="1" spans="1:4">
      <c r="A272" t="s">
        <v>102</v>
      </c>
      <c r="B272" t="s">
        <v>267</v>
      </c>
      <c r="C272">
        <v>2005</v>
      </c>
      <c r="D272">
        <v>373</v>
      </c>
    </row>
    <row r="273" hidden="1" spans="1:4">
      <c r="A273" t="s">
        <v>102</v>
      </c>
      <c r="B273" t="s">
        <v>267</v>
      </c>
      <c r="C273">
        <v>2006</v>
      </c>
      <c r="D273">
        <v>440</v>
      </c>
    </row>
    <row r="274" hidden="1" spans="1:4">
      <c r="A274" t="s">
        <v>102</v>
      </c>
      <c r="B274" t="s">
        <v>267</v>
      </c>
      <c r="C274">
        <v>2007</v>
      </c>
      <c r="D274">
        <v>502</v>
      </c>
    </row>
    <row r="275" hidden="1" spans="1:4">
      <c r="A275" t="s">
        <v>102</v>
      </c>
      <c r="B275" t="s">
        <v>267</v>
      </c>
      <c r="C275">
        <v>2008</v>
      </c>
      <c r="D275">
        <v>576</v>
      </c>
    </row>
    <row r="276" hidden="1" spans="1:4">
      <c r="A276" t="s">
        <v>102</v>
      </c>
      <c r="B276" t="s">
        <v>267</v>
      </c>
      <c r="C276">
        <v>2009</v>
      </c>
      <c r="D276">
        <v>533</v>
      </c>
    </row>
    <row r="277" hidden="1" spans="1:4">
      <c r="A277" t="s">
        <v>102</v>
      </c>
      <c r="B277" t="s">
        <v>267</v>
      </c>
      <c r="C277">
        <v>2010</v>
      </c>
      <c r="D277">
        <v>664</v>
      </c>
    </row>
    <row r="278" hidden="1" spans="1:4">
      <c r="A278" t="s">
        <v>102</v>
      </c>
      <c r="B278" t="s">
        <v>267</v>
      </c>
      <c r="C278">
        <v>2011</v>
      </c>
      <c r="D278">
        <v>730</v>
      </c>
    </row>
    <row r="279" hidden="1" spans="1:4">
      <c r="A279" t="s">
        <v>102</v>
      </c>
      <c r="B279" t="s">
        <v>267</v>
      </c>
      <c r="C279">
        <v>2012</v>
      </c>
      <c r="D279">
        <v>728</v>
      </c>
    </row>
    <row r="280" hidden="1" spans="1:4">
      <c r="A280" t="s">
        <v>102</v>
      </c>
      <c r="B280" t="s">
        <v>267</v>
      </c>
      <c r="C280">
        <v>2013</v>
      </c>
      <c r="D280">
        <v>875</v>
      </c>
    </row>
    <row r="281" hidden="1" spans="1:4">
      <c r="A281" t="s">
        <v>102</v>
      </c>
      <c r="B281" t="s">
        <v>267</v>
      </c>
      <c r="C281">
        <v>2014</v>
      </c>
      <c r="D281">
        <v>882</v>
      </c>
    </row>
    <row r="282" hidden="1" spans="1:4">
      <c r="A282" t="s">
        <v>102</v>
      </c>
      <c r="B282" t="s">
        <v>267</v>
      </c>
      <c r="C282">
        <v>2015</v>
      </c>
      <c r="D282">
        <v>982</v>
      </c>
    </row>
    <row r="283" hidden="1" spans="1:4">
      <c r="A283" t="s">
        <v>102</v>
      </c>
      <c r="B283" t="s">
        <v>267</v>
      </c>
      <c r="C283">
        <v>2016</v>
      </c>
      <c r="D283">
        <v>1085</v>
      </c>
    </row>
    <row r="284" hidden="1" spans="1:4">
      <c r="A284" t="s">
        <v>102</v>
      </c>
      <c r="B284" t="s">
        <v>267</v>
      </c>
      <c r="C284">
        <v>2017</v>
      </c>
      <c r="D284">
        <v>1186</v>
      </c>
    </row>
    <row r="285" hidden="1" spans="1:4">
      <c r="A285" t="s">
        <v>102</v>
      </c>
      <c r="B285" t="s">
        <v>267</v>
      </c>
      <c r="C285">
        <v>2018</v>
      </c>
      <c r="D285">
        <v>1301</v>
      </c>
    </row>
    <row r="286" hidden="1" spans="1:4">
      <c r="A286" t="s">
        <v>102</v>
      </c>
      <c r="B286" t="s">
        <v>267</v>
      </c>
      <c r="C286">
        <v>2019</v>
      </c>
      <c r="D286">
        <v>1403</v>
      </c>
    </row>
    <row r="287" hidden="1" spans="1:4">
      <c r="A287" t="s">
        <v>102</v>
      </c>
      <c r="B287" t="s">
        <v>267</v>
      </c>
      <c r="C287">
        <v>2020</v>
      </c>
      <c r="D287">
        <v>1477</v>
      </c>
    </row>
    <row r="288" hidden="1" spans="1:4">
      <c r="A288" t="s">
        <v>102</v>
      </c>
      <c r="B288" t="s">
        <v>267</v>
      </c>
      <c r="C288">
        <v>2021</v>
      </c>
      <c r="D288">
        <v>1625</v>
      </c>
    </row>
    <row r="289" hidden="1" spans="1:4">
      <c r="A289" t="s">
        <v>102</v>
      </c>
      <c r="B289" t="s">
        <v>267</v>
      </c>
      <c r="C289">
        <v>2022</v>
      </c>
      <c r="D289">
        <v>1783</v>
      </c>
    </row>
    <row r="290" hidden="1" spans="1:4">
      <c r="A290" t="s">
        <v>63</v>
      </c>
      <c r="B290" t="s">
        <v>267</v>
      </c>
      <c r="C290">
        <v>2005</v>
      </c>
      <c r="D290">
        <v>904</v>
      </c>
    </row>
    <row r="291" hidden="1" spans="1:4">
      <c r="A291" t="s">
        <v>63</v>
      </c>
      <c r="B291" t="s">
        <v>267</v>
      </c>
      <c r="C291">
        <v>2006</v>
      </c>
      <c r="D291">
        <v>1015</v>
      </c>
    </row>
    <row r="292" hidden="1" spans="1:4">
      <c r="A292" t="s">
        <v>63</v>
      </c>
      <c r="B292" t="s">
        <v>267</v>
      </c>
      <c r="C292">
        <v>2007</v>
      </c>
      <c r="D292">
        <v>1115</v>
      </c>
    </row>
    <row r="293" hidden="1" spans="1:4">
      <c r="A293" t="s">
        <v>63</v>
      </c>
      <c r="B293" t="s">
        <v>267</v>
      </c>
      <c r="C293">
        <v>2008</v>
      </c>
      <c r="D293">
        <v>1138</v>
      </c>
    </row>
    <row r="294" hidden="1" spans="1:4">
      <c r="A294" t="s">
        <v>63</v>
      </c>
      <c r="B294" t="s">
        <v>267</v>
      </c>
      <c r="C294">
        <v>2009</v>
      </c>
      <c r="D294">
        <v>1163</v>
      </c>
    </row>
    <row r="295" hidden="1" spans="1:4">
      <c r="A295" t="s">
        <v>63</v>
      </c>
      <c r="B295" t="s">
        <v>267</v>
      </c>
      <c r="C295">
        <v>2010</v>
      </c>
      <c r="D295">
        <v>1295</v>
      </c>
    </row>
    <row r="296" hidden="1" spans="1:4">
      <c r="A296" t="s">
        <v>63</v>
      </c>
      <c r="B296" t="s">
        <v>267</v>
      </c>
      <c r="C296">
        <v>2011</v>
      </c>
      <c r="D296">
        <v>1370</v>
      </c>
    </row>
    <row r="297" hidden="1" spans="1:4">
      <c r="A297" t="s">
        <v>63</v>
      </c>
      <c r="B297" t="s">
        <v>267</v>
      </c>
      <c r="C297">
        <v>2012</v>
      </c>
      <c r="D297">
        <v>1441</v>
      </c>
    </row>
    <row r="298" hidden="1" spans="1:4">
      <c r="A298" t="s">
        <v>63</v>
      </c>
      <c r="B298" t="s">
        <v>267</v>
      </c>
      <c r="C298">
        <v>2013</v>
      </c>
      <c r="D298">
        <v>1554</v>
      </c>
    </row>
    <row r="299" hidden="1" spans="1:4">
      <c r="A299" t="s">
        <v>63</v>
      </c>
      <c r="B299" t="s">
        <v>267</v>
      </c>
      <c r="C299">
        <v>2014</v>
      </c>
      <c r="D299">
        <v>1656</v>
      </c>
    </row>
    <row r="300" hidden="1" spans="1:4">
      <c r="A300" t="s">
        <v>63</v>
      </c>
      <c r="B300" t="s">
        <v>267</v>
      </c>
      <c r="C300">
        <v>2015</v>
      </c>
      <c r="D300">
        <v>1619</v>
      </c>
    </row>
    <row r="301" hidden="1" spans="1:4">
      <c r="A301" t="s">
        <v>63</v>
      </c>
      <c r="B301" t="s">
        <v>267</v>
      </c>
      <c r="C301">
        <v>2016</v>
      </c>
      <c r="D301">
        <v>1733</v>
      </c>
    </row>
    <row r="302" hidden="1" spans="1:4">
      <c r="A302" t="s">
        <v>63</v>
      </c>
      <c r="B302" t="s">
        <v>267</v>
      </c>
      <c r="C302">
        <v>2017</v>
      </c>
      <c r="D302">
        <v>1791</v>
      </c>
    </row>
    <row r="303" hidden="1" spans="1:4">
      <c r="A303" t="s">
        <v>63</v>
      </c>
      <c r="B303" t="s">
        <v>267</v>
      </c>
      <c r="C303">
        <v>2018</v>
      </c>
      <c r="D303">
        <v>1926</v>
      </c>
    </row>
    <row r="304" hidden="1" spans="1:4">
      <c r="A304" t="s">
        <v>63</v>
      </c>
      <c r="B304" t="s">
        <v>267</v>
      </c>
      <c r="C304">
        <v>2019</v>
      </c>
      <c r="D304">
        <v>1992</v>
      </c>
    </row>
    <row r="305" hidden="1" spans="1:4">
      <c r="A305" t="s">
        <v>63</v>
      </c>
      <c r="B305" t="s">
        <v>267</v>
      </c>
      <c r="C305">
        <v>2020</v>
      </c>
      <c r="D305">
        <v>2039</v>
      </c>
    </row>
    <row r="306" hidden="1" spans="1:4">
      <c r="A306" t="s">
        <v>63</v>
      </c>
      <c r="B306" t="s">
        <v>267</v>
      </c>
      <c r="C306">
        <v>2021</v>
      </c>
      <c r="D306">
        <v>2159</v>
      </c>
    </row>
    <row r="307" hidden="1" spans="1:4">
      <c r="A307" t="s">
        <v>63</v>
      </c>
      <c r="B307" t="s">
        <v>267</v>
      </c>
      <c r="C307">
        <v>2022</v>
      </c>
      <c r="D307">
        <v>2148</v>
      </c>
    </row>
    <row r="308" hidden="1" spans="1:4">
      <c r="A308" t="s">
        <v>58</v>
      </c>
      <c r="B308" t="s">
        <v>267</v>
      </c>
      <c r="C308">
        <v>2005</v>
      </c>
      <c r="D308">
        <v>1057</v>
      </c>
    </row>
    <row r="309" hidden="1" spans="1:4">
      <c r="A309" t="s">
        <v>58</v>
      </c>
      <c r="B309" t="s">
        <v>267</v>
      </c>
      <c r="C309">
        <v>2006</v>
      </c>
      <c r="D309">
        <v>1413</v>
      </c>
    </row>
    <row r="310" hidden="1" spans="1:4">
      <c r="A310" t="s">
        <v>58</v>
      </c>
      <c r="B310" t="s">
        <v>267</v>
      </c>
      <c r="C310">
        <v>2007</v>
      </c>
      <c r="D310">
        <v>1932</v>
      </c>
    </row>
    <row r="311" hidden="1" spans="1:4">
      <c r="A311" t="s">
        <v>58</v>
      </c>
      <c r="B311" t="s">
        <v>267</v>
      </c>
      <c r="C311">
        <v>2008</v>
      </c>
      <c r="D311">
        <v>2184</v>
      </c>
    </row>
    <row r="312" hidden="1" spans="1:4">
      <c r="A312" t="s">
        <v>58</v>
      </c>
      <c r="B312" t="s">
        <v>267</v>
      </c>
      <c r="C312">
        <v>2009</v>
      </c>
      <c r="D312">
        <v>2242</v>
      </c>
    </row>
    <row r="313" hidden="1" spans="1:4">
      <c r="A313" t="s">
        <v>58</v>
      </c>
      <c r="B313" t="s">
        <v>267</v>
      </c>
      <c r="C313">
        <v>2010</v>
      </c>
      <c r="D313">
        <v>2489</v>
      </c>
    </row>
    <row r="314" hidden="1" spans="1:4">
      <c r="A314" t="s">
        <v>58</v>
      </c>
      <c r="B314" t="s">
        <v>267</v>
      </c>
      <c r="C314">
        <v>2011</v>
      </c>
      <c r="D314">
        <v>2973</v>
      </c>
    </row>
    <row r="315" hidden="1" spans="1:4">
      <c r="A315" t="s">
        <v>58</v>
      </c>
      <c r="B315" t="s">
        <v>267</v>
      </c>
      <c r="C315">
        <v>2012</v>
      </c>
      <c r="D315">
        <v>3172</v>
      </c>
    </row>
    <row r="316" hidden="1" spans="1:4">
      <c r="A316" t="s">
        <v>58</v>
      </c>
      <c r="B316" t="s">
        <v>267</v>
      </c>
      <c r="C316">
        <v>2013</v>
      </c>
      <c r="D316">
        <v>3567</v>
      </c>
    </row>
    <row r="317" hidden="1" spans="1:4">
      <c r="A317" t="s">
        <v>58</v>
      </c>
      <c r="B317" t="s">
        <v>267</v>
      </c>
      <c r="C317">
        <v>2014</v>
      </c>
      <c r="D317">
        <v>3977</v>
      </c>
    </row>
    <row r="318" hidden="1" spans="1:4">
      <c r="A318" t="s">
        <v>58</v>
      </c>
      <c r="B318" t="s">
        <v>267</v>
      </c>
      <c r="C318">
        <v>2015</v>
      </c>
      <c r="D318">
        <v>3923</v>
      </c>
    </row>
    <row r="319" hidden="1" spans="1:4">
      <c r="A319" t="s">
        <v>58</v>
      </c>
      <c r="B319" t="s">
        <v>267</v>
      </c>
      <c r="C319">
        <v>2016</v>
      </c>
      <c r="D319">
        <v>3950</v>
      </c>
    </row>
    <row r="320" hidden="1" spans="1:4">
      <c r="A320" t="s">
        <v>58</v>
      </c>
      <c r="B320" t="s">
        <v>267</v>
      </c>
      <c r="C320">
        <v>2017</v>
      </c>
      <c r="D320">
        <v>4424</v>
      </c>
    </row>
    <row r="321" hidden="1" spans="1:4">
      <c r="A321" t="s">
        <v>58</v>
      </c>
      <c r="B321" t="s">
        <v>267</v>
      </c>
      <c r="C321">
        <v>2018</v>
      </c>
      <c r="D321">
        <v>5005</v>
      </c>
    </row>
    <row r="322" hidden="1" spans="1:4">
      <c r="A322" t="s">
        <v>58</v>
      </c>
      <c r="B322" t="s">
        <v>267</v>
      </c>
      <c r="C322">
        <v>2019</v>
      </c>
      <c r="D322">
        <v>5451</v>
      </c>
    </row>
    <row r="323" hidden="1" spans="1:4">
      <c r="A323" t="s">
        <v>58</v>
      </c>
      <c r="B323" t="s">
        <v>267</v>
      </c>
      <c r="C323">
        <v>2020</v>
      </c>
      <c r="D323">
        <v>5703</v>
      </c>
    </row>
    <row r="324" hidden="1" spans="1:4">
      <c r="A324" t="s">
        <v>58</v>
      </c>
      <c r="B324" t="s">
        <v>267</v>
      </c>
      <c r="C324">
        <v>2021</v>
      </c>
      <c r="D324">
        <v>6010</v>
      </c>
    </row>
    <row r="325" hidden="1" spans="1:4">
      <c r="A325" t="s">
        <v>58</v>
      </c>
      <c r="B325" t="s">
        <v>267</v>
      </c>
      <c r="C325">
        <v>2022</v>
      </c>
      <c r="D325">
        <v>6479</v>
      </c>
    </row>
    <row r="326" hidden="1" spans="1:4">
      <c r="A326" t="s">
        <v>182</v>
      </c>
      <c r="B326" t="s">
        <v>267</v>
      </c>
      <c r="C326">
        <v>2005</v>
      </c>
      <c r="D326">
        <v>313</v>
      </c>
    </row>
    <row r="327" hidden="1" spans="1:4">
      <c r="A327" t="s">
        <v>182</v>
      </c>
      <c r="B327" t="s">
        <v>267</v>
      </c>
      <c r="C327">
        <v>2006</v>
      </c>
      <c r="D327">
        <v>388</v>
      </c>
    </row>
    <row r="328" hidden="1" spans="1:4">
      <c r="A328" t="s">
        <v>182</v>
      </c>
      <c r="B328" t="s">
        <v>267</v>
      </c>
      <c r="C328">
        <v>2007</v>
      </c>
      <c r="D328">
        <v>453</v>
      </c>
    </row>
    <row r="329" hidden="1" spans="1:4">
      <c r="A329" t="s">
        <v>182</v>
      </c>
      <c r="B329" t="s">
        <v>267</v>
      </c>
      <c r="C329">
        <v>2008</v>
      </c>
      <c r="D329">
        <v>471</v>
      </c>
    </row>
    <row r="330" hidden="1" spans="1:4">
      <c r="A330" t="s">
        <v>182</v>
      </c>
      <c r="B330" t="s">
        <v>267</v>
      </c>
      <c r="C330">
        <v>2009</v>
      </c>
      <c r="D330">
        <v>480</v>
      </c>
    </row>
    <row r="331" hidden="1" spans="1:4">
      <c r="A331" t="s">
        <v>182</v>
      </c>
      <c r="B331" t="s">
        <v>267</v>
      </c>
      <c r="C331">
        <v>2010</v>
      </c>
      <c r="D331">
        <v>587</v>
      </c>
    </row>
    <row r="332" hidden="1" spans="1:4">
      <c r="A332" t="s">
        <v>182</v>
      </c>
      <c r="B332" t="s">
        <v>267</v>
      </c>
      <c r="C332">
        <v>2011</v>
      </c>
      <c r="D332">
        <v>939</v>
      </c>
    </row>
    <row r="333" hidden="1" spans="1:4">
      <c r="A333" t="s">
        <v>182</v>
      </c>
      <c r="B333" t="s">
        <v>267</v>
      </c>
      <c r="C333">
        <v>2012</v>
      </c>
      <c r="D333">
        <v>1010</v>
      </c>
    </row>
    <row r="334" hidden="1" spans="1:4">
      <c r="A334" t="s">
        <v>182</v>
      </c>
      <c r="B334" t="s">
        <v>267</v>
      </c>
      <c r="C334">
        <v>2013</v>
      </c>
      <c r="D334">
        <v>1105</v>
      </c>
    </row>
    <row r="335" hidden="1" spans="1:4">
      <c r="A335" t="s">
        <v>182</v>
      </c>
      <c r="B335" t="s">
        <v>267</v>
      </c>
      <c r="C335">
        <v>2014</v>
      </c>
      <c r="D335">
        <v>1196</v>
      </c>
    </row>
    <row r="336" hidden="1" spans="1:4">
      <c r="A336" t="s">
        <v>182</v>
      </c>
      <c r="B336" t="s">
        <v>267</v>
      </c>
      <c r="C336">
        <v>2015</v>
      </c>
      <c r="D336">
        <v>1166</v>
      </c>
    </row>
    <row r="337" hidden="1" spans="1:4">
      <c r="A337" t="s">
        <v>182</v>
      </c>
      <c r="B337" t="s">
        <v>267</v>
      </c>
      <c r="C337">
        <v>2016</v>
      </c>
      <c r="D337">
        <v>1187</v>
      </c>
    </row>
    <row r="338" hidden="1" spans="1:4">
      <c r="A338" t="s">
        <v>182</v>
      </c>
      <c r="B338" t="s">
        <v>267</v>
      </c>
      <c r="C338">
        <v>2017</v>
      </c>
      <c r="D338">
        <v>1404</v>
      </c>
    </row>
    <row r="339" hidden="1" spans="1:4">
      <c r="A339" t="s">
        <v>182</v>
      </c>
      <c r="B339" t="s">
        <v>267</v>
      </c>
      <c r="C339">
        <v>2018</v>
      </c>
      <c r="D339">
        <v>1614</v>
      </c>
    </row>
    <row r="340" hidden="1" spans="1:4">
      <c r="A340" t="s">
        <v>182</v>
      </c>
      <c r="B340" t="s">
        <v>267</v>
      </c>
      <c r="C340">
        <v>2019</v>
      </c>
      <c r="D340">
        <v>1703</v>
      </c>
    </row>
    <row r="341" hidden="1" spans="1:4">
      <c r="A341" t="s">
        <v>182</v>
      </c>
      <c r="B341" t="s">
        <v>267</v>
      </c>
      <c r="C341">
        <v>2020</v>
      </c>
      <c r="D341">
        <v>1768</v>
      </c>
    </row>
    <row r="342" hidden="1" spans="1:4">
      <c r="A342" t="s">
        <v>182</v>
      </c>
      <c r="B342" t="s">
        <v>267</v>
      </c>
      <c r="C342">
        <v>2021</v>
      </c>
      <c r="D342">
        <v>1992</v>
      </c>
    </row>
    <row r="343" hidden="1" spans="1:4">
      <c r="A343" t="s">
        <v>182</v>
      </c>
      <c r="B343" t="s">
        <v>267</v>
      </c>
      <c r="C343">
        <v>2022</v>
      </c>
      <c r="D343">
        <v>2124</v>
      </c>
    </row>
    <row r="344" hidden="1" spans="1:4">
      <c r="A344" t="s">
        <v>177</v>
      </c>
      <c r="B344" t="s">
        <v>267</v>
      </c>
      <c r="C344">
        <v>2005</v>
      </c>
      <c r="D344">
        <v>216</v>
      </c>
    </row>
    <row r="345" hidden="1" spans="1:4">
      <c r="A345" t="s">
        <v>177</v>
      </c>
      <c r="B345" t="s">
        <v>267</v>
      </c>
      <c r="C345">
        <v>2006</v>
      </c>
      <c r="D345">
        <v>282</v>
      </c>
    </row>
    <row r="346" hidden="1" spans="1:4">
      <c r="A346" t="s">
        <v>177</v>
      </c>
      <c r="B346" t="s">
        <v>267</v>
      </c>
      <c r="C346">
        <v>2007</v>
      </c>
      <c r="D346">
        <v>308</v>
      </c>
    </row>
    <row r="347" hidden="1" spans="1:4">
      <c r="A347" t="s">
        <v>177</v>
      </c>
      <c r="B347" t="s">
        <v>267</v>
      </c>
      <c r="C347">
        <v>2008</v>
      </c>
      <c r="D347">
        <v>310</v>
      </c>
    </row>
    <row r="348" hidden="1" spans="1:4">
      <c r="A348" t="s">
        <v>177</v>
      </c>
      <c r="B348" t="s">
        <v>267</v>
      </c>
      <c r="C348">
        <v>2009</v>
      </c>
      <c r="D348">
        <v>378</v>
      </c>
    </row>
    <row r="349" hidden="1" spans="1:4">
      <c r="A349" t="s">
        <v>177</v>
      </c>
      <c r="B349" t="s">
        <v>267</v>
      </c>
      <c r="C349">
        <v>2010</v>
      </c>
      <c r="D349">
        <v>468</v>
      </c>
    </row>
    <row r="350" hidden="1" spans="1:4">
      <c r="A350" t="s">
        <v>177</v>
      </c>
      <c r="B350" t="s">
        <v>267</v>
      </c>
      <c r="C350">
        <v>2011</v>
      </c>
      <c r="D350">
        <v>463</v>
      </c>
    </row>
    <row r="351" hidden="1" spans="1:4">
      <c r="A351" t="s">
        <v>177</v>
      </c>
      <c r="B351" t="s">
        <v>267</v>
      </c>
      <c r="C351">
        <v>2012</v>
      </c>
      <c r="D351">
        <v>584</v>
      </c>
    </row>
    <row r="352" hidden="1" spans="1:4">
      <c r="A352" t="s">
        <v>177</v>
      </c>
      <c r="B352" t="s">
        <v>267</v>
      </c>
      <c r="C352">
        <v>2013</v>
      </c>
      <c r="D352">
        <v>611</v>
      </c>
    </row>
    <row r="353" hidden="1" spans="1:4">
      <c r="A353" t="s">
        <v>177</v>
      </c>
      <c r="B353" t="s">
        <v>267</v>
      </c>
      <c r="C353">
        <v>2014</v>
      </c>
      <c r="D353">
        <v>581</v>
      </c>
    </row>
    <row r="354" hidden="1" spans="1:4">
      <c r="A354" t="s">
        <v>177</v>
      </c>
      <c r="B354" t="s">
        <v>267</v>
      </c>
      <c r="C354">
        <v>2015</v>
      </c>
      <c r="D354">
        <v>573</v>
      </c>
    </row>
    <row r="355" hidden="1" spans="1:4">
      <c r="A355" t="s">
        <v>177</v>
      </c>
      <c r="B355" t="s">
        <v>267</v>
      </c>
      <c r="C355">
        <v>2016</v>
      </c>
      <c r="D355">
        <v>553</v>
      </c>
    </row>
    <row r="356" hidden="1" spans="1:4">
      <c r="A356" t="s">
        <v>177</v>
      </c>
      <c r="B356" t="s">
        <v>267</v>
      </c>
      <c r="C356">
        <v>2017</v>
      </c>
      <c r="D356">
        <v>616</v>
      </c>
    </row>
    <row r="357" hidden="1" spans="1:4">
      <c r="A357" t="s">
        <v>177</v>
      </c>
      <c r="B357" t="s">
        <v>267</v>
      </c>
      <c r="C357">
        <v>2018</v>
      </c>
      <c r="D357">
        <v>805</v>
      </c>
    </row>
    <row r="358" hidden="1" spans="1:4">
      <c r="A358" t="s">
        <v>177</v>
      </c>
      <c r="B358" t="s">
        <v>267</v>
      </c>
      <c r="C358">
        <v>2019</v>
      </c>
      <c r="D358">
        <v>883</v>
      </c>
    </row>
    <row r="359" hidden="1" spans="1:4">
      <c r="A359" t="s">
        <v>177</v>
      </c>
      <c r="B359" t="s">
        <v>267</v>
      </c>
      <c r="C359">
        <v>2020</v>
      </c>
      <c r="D359">
        <v>948</v>
      </c>
    </row>
    <row r="360" hidden="1" spans="1:4">
      <c r="A360" t="s">
        <v>177</v>
      </c>
      <c r="B360" t="s">
        <v>267</v>
      </c>
      <c r="C360">
        <v>2021</v>
      </c>
      <c r="D360">
        <v>989</v>
      </c>
    </row>
    <row r="361" hidden="1" spans="1:4">
      <c r="A361" t="s">
        <v>177</v>
      </c>
      <c r="B361" t="s">
        <v>267</v>
      </c>
      <c r="C361">
        <v>2022</v>
      </c>
      <c r="D361">
        <v>993</v>
      </c>
    </row>
    <row r="362" hidden="1" spans="1:4">
      <c r="A362" t="s">
        <v>34</v>
      </c>
      <c r="B362" t="s">
        <v>267</v>
      </c>
      <c r="C362">
        <v>2015</v>
      </c>
      <c r="D362">
        <v>57400</v>
      </c>
    </row>
    <row r="363" hidden="1" spans="1:4">
      <c r="A363" t="s">
        <v>34</v>
      </c>
      <c r="B363" t="s">
        <v>267</v>
      </c>
      <c r="C363">
        <v>2016</v>
      </c>
      <c r="D363">
        <v>60228</v>
      </c>
    </row>
    <row r="364" hidden="1" spans="1:4">
      <c r="A364" t="s">
        <v>34</v>
      </c>
      <c r="B364" t="s">
        <v>267</v>
      </c>
      <c r="C364">
        <v>2017</v>
      </c>
      <c r="D364">
        <v>64171</v>
      </c>
    </row>
    <row r="365" hidden="1" spans="1:4">
      <c r="A365" t="s">
        <v>34</v>
      </c>
      <c r="B365" t="s">
        <v>267</v>
      </c>
      <c r="C365">
        <v>2018</v>
      </c>
      <c r="D365">
        <v>69947</v>
      </c>
    </row>
    <row r="366" hidden="1" spans="1:4">
      <c r="A366" t="s">
        <v>34</v>
      </c>
      <c r="B366" t="s">
        <v>267</v>
      </c>
      <c r="C366">
        <v>2019</v>
      </c>
      <c r="D366">
        <v>73269</v>
      </c>
    </row>
    <row r="367" hidden="1" spans="1:4">
      <c r="A367" t="s">
        <v>34</v>
      </c>
      <c r="B367" t="s">
        <v>267</v>
      </c>
      <c r="C367">
        <v>2020</v>
      </c>
      <c r="D367">
        <v>76264</v>
      </c>
    </row>
    <row r="368" hidden="1" spans="1:4">
      <c r="A368" t="s">
        <v>34</v>
      </c>
      <c r="B368" t="s">
        <v>267</v>
      </c>
      <c r="C368">
        <v>2021</v>
      </c>
      <c r="D368">
        <v>83959</v>
      </c>
    </row>
    <row r="369" hidden="1" spans="1:4">
      <c r="A369" t="s">
        <v>34</v>
      </c>
      <c r="B369" t="s">
        <v>267</v>
      </c>
      <c r="C369">
        <v>2004</v>
      </c>
      <c r="D369">
        <v>21943.52</v>
      </c>
    </row>
    <row r="370" hidden="1" spans="1:4">
      <c r="A370" t="s">
        <v>34</v>
      </c>
      <c r="B370" t="s">
        <v>267</v>
      </c>
      <c r="C370">
        <v>2004</v>
      </c>
      <c r="D370">
        <v>21943.52</v>
      </c>
    </row>
    <row r="371" hidden="1" spans="1:4">
      <c r="A371" t="s">
        <v>34</v>
      </c>
      <c r="B371" t="s">
        <v>267</v>
      </c>
      <c r="C371">
        <v>2005</v>
      </c>
      <c r="D371">
        <v>24975.26</v>
      </c>
    </row>
    <row r="372" hidden="1" spans="1:4">
      <c r="A372" t="s">
        <v>34</v>
      </c>
      <c r="B372" t="s">
        <v>267</v>
      </c>
      <c r="C372">
        <v>2005</v>
      </c>
      <c r="D372">
        <v>24975.26</v>
      </c>
    </row>
    <row r="373" hidden="1" spans="1:4">
      <c r="A373" t="s">
        <v>34</v>
      </c>
      <c r="B373" t="s">
        <v>267</v>
      </c>
      <c r="C373">
        <v>2006</v>
      </c>
      <c r="D373">
        <v>28498.55</v>
      </c>
    </row>
    <row r="374" hidden="1" spans="1:4">
      <c r="A374" t="s">
        <v>34</v>
      </c>
      <c r="B374" t="s">
        <v>267</v>
      </c>
      <c r="C374">
        <v>2006</v>
      </c>
      <c r="D374">
        <v>28498.55</v>
      </c>
    </row>
    <row r="375" hidden="1" spans="1:4">
      <c r="A375" t="s">
        <v>34</v>
      </c>
      <c r="B375" t="s">
        <v>267</v>
      </c>
      <c r="C375">
        <v>2007</v>
      </c>
      <c r="D375">
        <v>32643.97</v>
      </c>
    </row>
    <row r="376" hidden="1" spans="1:4">
      <c r="A376" t="s">
        <v>34</v>
      </c>
      <c r="B376" t="s">
        <v>267</v>
      </c>
      <c r="C376">
        <v>2007</v>
      </c>
      <c r="D376">
        <v>32643.97</v>
      </c>
    </row>
    <row r="377" hidden="1" spans="1:4">
      <c r="A377" t="s">
        <v>34</v>
      </c>
      <c r="B377" t="s">
        <v>267</v>
      </c>
      <c r="C377">
        <v>2008</v>
      </c>
      <c r="D377">
        <v>34510.13</v>
      </c>
    </row>
    <row r="378" hidden="1" spans="1:4">
      <c r="A378" t="s">
        <v>34</v>
      </c>
      <c r="B378" t="s">
        <v>267</v>
      </c>
      <c r="C378">
        <v>2008</v>
      </c>
      <c r="D378">
        <v>34510.13</v>
      </c>
    </row>
    <row r="379" hidden="1" spans="1:4">
      <c r="A379" t="s">
        <v>34</v>
      </c>
      <c r="B379" t="s">
        <v>267</v>
      </c>
      <c r="C379">
        <v>2009</v>
      </c>
      <c r="D379">
        <v>36811.86</v>
      </c>
    </row>
    <row r="380" hidden="1" spans="1:4">
      <c r="A380" t="s">
        <v>34</v>
      </c>
      <c r="B380" t="s">
        <v>267</v>
      </c>
      <c r="C380">
        <v>2009</v>
      </c>
      <c r="D380">
        <v>36811.86</v>
      </c>
    </row>
    <row r="381" hidden="1" spans="1:4">
      <c r="A381" t="s">
        <v>34</v>
      </c>
      <c r="B381" t="s">
        <v>267</v>
      </c>
      <c r="C381">
        <v>2010</v>
      </c>
      <c r="D381">
        <v>42278</v>
      </c>
    </row>
    <row r="382" hidden="1" spans="1:4">
      <c r="A382" t="s">
        <v>34</v>
      </c>
      <c r="B382" t="s">
        <v>267</v>
      </c>
      <c r="C382">
        <v>2010</v>
      </c>
      <c r="D382">
        <v>42278</v>
      </c>
    </row>
    <row r="383" hidden="1" spans="1:4">
      <c r="A383" t="s">
        <v>34</v>
      </c>
      <c r="B383" t="s">
        <v>267</v>
      </c>
      <c r="C383">
        <v>2011</v>
      </c>
      <c r="D383">
        <v>47306</v>
      </c>
    </row>
    <row r="384" hidden="1" spans="1:4">
      <c r="A384" t="s">
        <v>34</v>
      </c>
      <c r="B384" t="s">
        <v>267</v>
      </c>
      <c r="C384">
        <v>2011</v>
      </c>
      <c r="D384">
        <v>47306</v>
      </c>
    </row>
    <row r="385" hidden="1" spans="1:4">
      <c r="A385" t="s">
        <v>34</v>
      </c>
      <c r="B385" t="s">
        <v>267</v>
      </c>
      <c r="C385">
        <v>2012</v>
      </c>
      <c r="D385">
        <v>49865</v>
      </c>
    </row>
    <row r="386" hidden="1" spans="1:4">
      <c r="A386" t="s">
        <v>34</v>
      </c>
      <c r="B386" t="s">
        <v>267</v>
      </c>
      <c r="C386">
        <v>2012</v>
      </c>
      <c r="D386">
        <v>49865</v>
      </c>
    </row>
    <row r="387" hidden="1" spans="1:4">
      <c r="A387" t="s">
        <v>34</v>
      </c>
      <c r="B387" t="s">
        <v>267</v>
      </c>
      <c r="C387">
        <v>2013</v>
      </c>
      <c r="D387">
        <v>53721</v>
      </c>
    </row>
    <row r="388" hidden="1" spans="1:4">
      <c r="A388" t="s">
        <v>34</v>
      </c>
      <c r="B388" t="s">
        <v>267</v>
      </c>
      <c r="C388">
        <v>2013</v>
      </c>
      <c r="D388">
        <v>53721</v>
      </c>
    </row>
    <row r="389" hidden="1" spans="1:4">
      <c r="A389" t="s">
        <v>34</v>
      </c>
      <c r="B389" t="s">
        <v>267</v>
      </c>
      <c r="C389">
        <v>2014</v>
      </c>
      <c r="D389">
        <v>56801</v>
      </c>
    </row>
    <row r="390" hidden="1" spans="1:4">
      <c r="A390" t="s">
        <v>34</v>
      </c>
      <c r="B390" t="s">
        <v>267</v>
      </c>
      <c r="C390">
        <v>2014</v>
      </c>
      <c r="D390">
        <v>56801</v>
      </c>
    </row>
    <row r="391" hidden="1" spans="1:4">
      <c r="A391" t="s">
        <v>34</v>
      </c>
      <c r="B391" t="s">
        <v>267</v>
      </c>
      <c r="C391">
        <v>2022</v>
      </c>
      <c r="D391">
        <v>86945</v>
      </c>
    </row>
    <row r="392" hidden="1" spans="1:4">
      <c r="A392" t="s">
        <v>107</v>
      </c>
      <c r="B392" t="s">
        <v>267</v>
      </c>
      <c r="C392">
        <v>2005</v>
      </c>
      <c r="D392">
        <v>1911</v>
      </c>
    </row>
    <row r="393" hidden="1" spans="1:4">
      <c r="A393" t="s">
        <v>107</v>
      </c>
      <c r="B393" t="s">
        <v>267</v>
      </c>
      <c r="C393">
        <v>2006</v>
      </c>
      <c r="D393">
        <v>2315</v>
      </c>
    </row>
    <row r="394" hidden="1" spans="1:4">
      <c r="A394" t="s">
        <v>107</v>
      </c>
      <c r="B394" t="s">
        <v>267</v>
      </c>
      <c r="C394">
        <v>2007</v>
      </c>
      <c r="D394">
        <v>2698</v>
      </c>
    </row>
    <row r="395" hidden="1" spans="1:4">
      <c r="A395" t="s">
        <v>107</v>
      </c>
      <c r="B395" t="s">
        <v>267</v>
      </c>
      <c r="C395">
        <v>2008</v>
      </c>
      <c r="D395">
        <v>2648</v>
      </c>
    </row>
    <row r="396" hidden="1" spans="1:4">
      <c r="A396" t="s">
        <v>107</v>
      </c>
      <c r="B396" t="s">
        <v>267</v>
      </c>
      <c r="C396">
        <v>2009</v>
      </c>
      <c r="D396">
        <v>2860</v>
      </c>
    </row>
    <row r="397" hidden="1" spans="1:4">
      <c r="A397" t="s">
        <v>107</v>
      </c>
      <c r="B397" t="s">
        <v>267</v>
      </c>
      <c r="C397">
        <v>2010</v>
      </c>
      <c r="D397">
        <v>3043</v>
      </c>
    </row>
    <row r="398" hidden="1" spans="1:4">
      <c r="A398" t="s">
        <v>107</v>
      </c>
      <c r="B398" t="s">
        <v>267</v>
      </c>
      <c r="C398">
        <v>2011</v>
      </c>
      <c r="D398">
        <v>3169</v>
      </c>
    </row>
    <row r="399" hidden="1" spans="1:4">
      <c r="A399" t="s">
        <v>107</v>
      </c>
      <c r="B399" t="s">
        <v>267</v>
      </c>
      <c r="C399">
        <v>2012</v>
      </c>
      <c r="D399">
        <v>3212</v>
      </c>
    </row>
    <row r="400" hidden="1" spans="1:4">
      <c r="A400" t="s">
        <v>107</v>
      </c>
      <c r="B400" t="s">
        <v>267</v>
      </c>
      <c r="C400">
        <v>2013</v>
      </c>
      <c r="D400">
        <v>3549</v>
      </c>
    </row>
    <row r="401" hidden="1" spans="1:4">
      <c r="A401" t="s">
        <v>107</v>
      </c>
      <c r="B401" t="s">
        <v>267</v>
      </c>
      <c r="C401">
        <v>2014</v>
      </c>
      <c r="D401">
        <v>4655</v>
      </c>
    </row>
    <row r="402" hidden="1" spans="1:4">
      <c r="A402" t="s">
        <v>107</v>
      </c>
      <c r="B402" t="s">
        <v>267</v>
      </c>
      <c r="C402">
        <v>2015</v>
      </c>
      <c r="D402">
        <v>4619</v>
      </c>
    </row>
    <row r="403" hidden="1" spans="1:4">
      <c r="A403" t="s">
        <v>107</v>
      </c>
      <c r="B403" t="s">
        <v>267</v>
      </c>
      <c r="C403">
        <v>2016</v>
      </c>
      <c r="D403">
        <v>4863</v>
      </c>
    </row>
    <row r="404" hidden="1" spans="1:4">
      <c r="A404" t="s">
        <v>107</v>
      </c>
      <c r="B404" t="s">
        <v>267</v>
      </c>
      <c r="C404">
        <v>2017</v>
      </c>
      <c r="D404">
        <v>4860</v>
      </c>
    </row>
    <row r="405" hidden="1" spans="1:4">
      <c r="A405" t="s">
        <v>107</v>
      </c>
      <c r="B405" t="s">
        <v>267</v>
      </c>
      <c r="C405">
        <v>2018</v>
      </c>
      <c r="D405">
        <v>5218</v>
      </c>
    </row>
    <row r="406" hidden="1" spans="1:4">
      <c r="A406" t="s">
        <v>107</v>
      </c>
      <c r="B406" t="s">
        <v>267</v>
      </c>
      <c r="C406">
        <v>2019</v>
      </c>
      <c r="D406">
        <v>5285</v>
      </c>
    </row>
    <row r="407" hidden="1" spans="1:4">
      <c r="A407" t="s">
        <v>107</v>
      </c>
      <c r="B407" t="s">
        <v>267</v>
      </c>
      <c r="C407">
        <v>2020</v>
      </c>
      <c r="D407">
        <v>5781</v>
      </c>
    </row>
    <row r="408" hidden="1" spans="1:4">
      <c r="A408" t="s">
        <v>107</v>
      </c>
      <c r="B408" t="s">
        <v>267</v>
      </c>
      <c r="C408">
        <v>2021</v>
      </c>
      <c r="D408">
        <v>6196</v>
      </c>
    </row>
    <row r="409" hidden="1" spans="1:4">
      <c r="A409" t="s">
        <v>107</v>
      </c>
      <c r="B409" t="s">
        <v>267</v>
      </c>
      <c r="C409">
        <v>2022</v>
      </c>
      <c r="D409">
        <v>6241</v>
      </c>
    </row>
    <row r="410" hidden="1" spans="1:4">
      <c r="A410" t="s">
        <v>53</v>
      </c>
      <c r="B410" t="s">
        <v>267</v>
      </c>
      <c r="C410">
        <v>2005</v>
      </c>
      <c r="D410">
        <v>1312</v>
      </c>
    </row>
    <row r="411" hidden="1" spans="1:4">
      <c r="A411" t="s">
        <v>53</v>
      </c>
      <c r="B411" t="s">
        <v>267</v>
      </c>
      <c r="C411">
        <v>2006</v>
      </c>
      <c r="D411">
        <v>1526</v>
      </c>
    </row>
    <row r="412" hidden="1" spans="1:4">
      <c r="A412" t="s">
        <v>53</v>
      </c>
      <c r="B412" t="s">
        <v>267</v>
      </c>
      <c r="C412">
        <v>2007</v>
      </c>
      <c r="D412">
        <v>1761</v>
      </c>
    </row>
    <row r="413" hidden="1" spans="1:4">
      <c r="A413" t="s">
        <v>53</v>
      </c>
      <c r="B413" t="s">
        <v>267</v>
      </c>
      <c r="C413">
        <v>2008</v>
      </c>
      <c r="D413">
        <v>1794</v>
      </c>
    </row>
    <row r="414" hidden="1" spans="1:4">
      <c r="A414" t="s">
        <v>53</v>
      </c>
      <c r="B414" t="s">
        <v>267</v>
      </c>
      <c r="C414">
        <v>2009</v>
      </c>
      <c r="D414">
        <v>1874</v>
      </c>
    </row>
    <row r="415" hidden="1" spans="1:4">
      <c r="A415" t="s">
        <v>53</v>
      </c>
      <c r="B415" t="s">
        <v>267</v>
      </c>
      <c r="C415">
        <v>2010</v>
      </c>
      <c r="D415">
        <v>2151</v>
      </c>
    </row>
    <row r="416" hidden="1" spans="1:4">
      <c r="A416" t="s">
        <v>53</v>
      </c>
      <c r="B416" t="s">
        <v>267</v>
      </c>
      <c r="C416">
        <v>2011</v>
      </c>
      <c r="D416">
        <v>2344</v>
      </c>
    </row>
    <row r="417" hidden="1" spans="1:4">
      <c r="A417" t="s">
        <v>53</v>
      </c>
      <c r="B417" t="s">
        <v>267</v>
      </c>
      <c r="C417">
        <v>2012</v>
      </c>
      <c r="D417">
        <v>2546</v>
      </c>
    </row>
    <row r="418" hidden="1" spans="1:4">
      <c r="A418" t="s">
        <v>53</v>
      </c>
      <c r="B418" t="s">
        <v>267</v>
      </c>
      <c r="C418">
        <v>2013</v>
      </c>
      <c r="D418">
        <v>2641</v>
      </c>
    </row>
    <row r="419" hidden="1" spans="1:4">
      <c r="A419" t="s">
        <v>53</v>
      </c>
      <c r="B419" t="s">
        <v>267</v>
      </c>
      <c r="C419">
        <v>2014</v>
      </c>
      <c r="D419">
        <v>2679</v>
      </c>
    </row>
    <row r="420" hidden="1" spans="1:4">
      <c r="A420" t="s">
        <v>53</v>
      </c>
      <c r="B420" t="s">
        <v>267</v>
      </c>
      <c r="C420">
        <v>2015</v>
      </c>
      <c r="D420">
        <v>2457</v>
      </c>
    </row>
    <row r="421" hidden="1" spans="1:4">
      <c r="A421" t="s">
        <v>53</v>
      </c>
      <c r="B421" t="s">
        <v>267</v>
      </c>
      <c r="C421">
        <v>2016</v>
      </c>
      <c r="D421">
        <v>2511</v>
      </c>
    </row>
    <row r="422" hidden="1" spans="1:4">
      <c r="A422" t="s">
        <v>53</v>
      </c>
      <c r="B422" t="s">
        <v>267</v>
      </c>
      <c r="C422">
        <v>2017</v>
      </c>
      <c r="D422">
        <v>2766</v>
      </c>
    </row>
    <row r="423" hidden="1" spans="1:4">
      <c r="A423" t="s">
        <v>53</v>
      </c>
      <c r="B423" t="s">
        <v>267</v>
      </c>
      <c r="C423">
        <v>2018</v>
      </c>
      <c r="D423">
        <v>3088</v>
      </c>
    </row>
    <row r="424" hidden="1" spans="1:4">
      <c r="A424" t="s">
        <v>53</v>
      </c>
      <c r="B424" t="s">
        <v>267</v>
      </c>
      <c r="C424">
        <v>2019</v>
      </c>
      <c r="D424">
        <v>3253</v>
      </c>
    </row>
    <row r="425" hidden="1" spans="1:4">
      <c r="A425" t="s">
        <v>53</v>
      </c>
      <c r="B425" t="s">
        <v>267</v>
      </c>
      <c r="C425">
        <v>2020</v>
      </c>
      <c r="D425">
        <v>3395</v>
      </c>
    </row>
    <row r="426" hidden="1" spans="1:4">
      <c r="A426" t="s">
        <v>53</v>
      </c>
      <c r="B426" t="s">
        <v>267</v>
      </c>
      <c r="C426">
        <v>2021</v>
      </c>
      <c r="D426">
        <v>3843</v>
      </c>
    </row>
    <row r="427" hidden="1" spans="1:4">
      <c r="A427" t="s">
        <v>53</v>
      </c>
      <c r="B427" t="s">
        <v>267</v>
      </c>
      <c r="C427">
        <v>2022</v>
      </c>
      <c r="D427">
        <v>4184</v>
      </c>
    </row>
    <row r="428" hidden="1" spans="1:4">
      <c r="A428" t="s">
        <v>167</v>
      </c>
      <c r="B428" t="s">
        <v>267</v>
      </c>
      <c r="C428">
        <v>2005</v>
      </c>
      <c r="D428">
        <v>549</v>
      </c>
    </row>
    <row r="429" hidden="1" spans="1:4">
      <c r="A429" t="s">
        <v>167</v>
      </c>
      <c r="B429" t="s">
        <v>267</v>
      </c>
      <c r="C429">
        <v>2006</v>
      </c>
      <c r="D429">
        <v>585</v>
      </c>
    </row>
    <row r="430" hidden="1" spans="1:4">
      <c r="A430" t="s">
        <v>167</v>
      </c>
      <c r="B430" t="s">
        <v>267</v>
      </c>
      <c r="C430">
        <v>2007</v>
      </c>
      <c r="D430">
        <v>707</v>
      </c>
    </row>
    <row r="431" hidden="1" spans="1:4">
      <c r="A431" t="s">
        <v>167</v>
      </c>
      <c r="B431" t="s">
        <v>267</v>
      </c>
      <c r="C431">
        <v>2008</v>
      </c>
      <c r="D431">
        <v>853</v>
      </c>
    </row>
    <row r="432" hidden="1" spans="1:4">
      <c r="A432" t="s">
        <v>167</v>
      </c>
      <c r="B432" t="s">
        <v>267</v>
      </c>
      <c r="C432">
        <v>2009</v>
      </c>
      <c r="D432">
        <v>909</v>
      </c>
    </row>
    <row r="433" hidden="1" spans="1:4">
      <c r="A433" t="s">
        <v>167</v>
      </c>
      <c r="B433" t="s">
        <v>267</v>
      </c>
      <c r="C433">
        <v>2010</v>
      </c>
      <c r="D433">
        <v>1112</v>
      </c>
    </row>
    <row r="434" hidden="1" spans="1:4">
      <c r="A434" t="s">
        <v>167</v>
      </c>
      <c r="B434" t="s">
        <v>267</v>
      </c>
      <c r="C434">
        <v>2011</v>
      </c>
      <c r="D434">
        <v>1222</v>
      </c>
    </row>
    <row r="435" hidden="1" spans="1:4">
      <c r="A435" t="s">
        <v>167</v>
      </c>
      <c r="B435" t="s">
        <v>267</v>
      </c>
      <c r="C435">
        <v>2012</v>
      </c>
      <c r="D435">
        <v>1342</v>
      </c>
    </row>
    <row r="436" hidden="1" spans="1:4">
      <c r="A436" t="s">
        <v>167</v>
      </c>
      <c r="B436" t="s">
        <v>267</v>
      </c>
      <c r="C436">
        <v>2013</v>
      </c>
      <c r="D436">
        <v>1512</v>
      </c>
    </row>
    <row r="437" hidden="1" spans="1:4">
      <c r="A437" t="s">
        <v>167</v>
      </c>
      <c r="B437" t="s">
        <v>267</v>
      </c>
      <c r="C437">
        <v>2014</v>
      </c>
      <c r="D437">
        <v>1630</v>
      </c>
    </row>
    <row r="438" hidden="1" spans="1:4">
      <c r="A438" t="s">
        <v>167</v>
      </c>
      <c r="B438" t="s">
        <v>267</v>
      </c>
      <c r="C438">
        <v>2015</v>
      </c>
      <c r="D438">
        <v>1321</v>
      </c>
    </row>
    <row r="439" hidden="1" spans="1:4">
      <c r="A439" t="s">
        <v>167</v>
      </c>
      <c r="B439" t="s">
        <v>267</v>
      </c>
      <c r="C439">
        <v>2016</v>
      </c>
      <c r="D439">
        <v>1464</v>
      </c>
    </row>
    <row r="440" hidden="1" spans="1:4">
      <c r="A440" t="s">
        <v>167</v>
      </c>
      <c r="B440" t="s">
        <v>267</v>
      </c>
      <c r="C440">
        <v>2017</v>
      </c>
      <c r="D440">
        <v>1604</v>
      </c>
    </row>
    <row r="441" hidden="1" spans="1:4">
      <c r="A441" t="s">
        <v>167</v>
      </c>
      <c r="B441" t="s">
        <v>267</v>
      </c>
      <c r="C441">
        <v>2018</v>
      </c>
      <c r="D441">
        <v>2005</v>
      </c>
    </row>
    <row r="442" hidden="1" spans="1:4">
      <c r="A442" t="s">
        <v>167</v>
      </c>
      <c r="B442" t="s">
        <v>267</v>
      </c>
      <c r="C442">
        <v>2019</v>
      </c>
      <c r="D442">
        <v>2223</v>
      </c>
    </row>
    <row r="443" hidden="1" spans="1:4">
      <c r="A443" t="s">
        <v>167</v>
      </c>
      <c r="B443" t="s">
        <v>267</v>
      </c>
      <c r="C443">
        <v>2020</v>
      </c>
      <c r="D443">
        <v>2426</v>
      </c>
    </row>
    <row r="444" hidden="1" spans="1:4">
      <c r="A444" t="s">
        <v>167</v>
      </c>
      <c r="B444" t="s">
        <v>267</v>
      </c>
      <c r="C444">
        <v>2021</v>
      </c>
      <c r="D444">
        <v>2768</v>
      </c>
    </row>
    <row r="445" hidden="1" spans="1:4">
      <c r="A445" t="s">
        <v>167</v>
      </c>
      <c r="B445" t="s">
        <v>267</v>
      </c>
      <c r="C445">
        <v>2022</v>
      </c>
      <c r="D445">
        <v>2845</v>
      </c>
    </row>
    <row r="446" hidden="1" spans="1:4">
      <c r="A446" t="s">
        <v>77</v>
      </c>
      <c r="B446" t="s">
        <v>267</v>
      </c>
      <c r="C446">
        <v>2005</v>
      </c>
      <c r="D446">
        <v>734</v>
      </c>
    </row>
    <row r="447" hidden="1" spans="1:4">
      <c r="A447" t="s">
        <v>77</v>
      </c>
      <c r="B447" t="s">
        <v>267</v>
      </c>
      <c r="C447">
        <v>2006</v>
      </c>
      <c r="D447">
        <v>721</v>
      </c>
    </row>
    <row r="448" hidden="1" spans="1:4">
      <c r="A448" t="s">
        <v>77</v>
      </c>
      <c r="B448" t="s">
        <v>267</v>
      </c>
      <c r="C448">
        <v>2007</v>
      </c>
      <c r="D448">
        <v>739</v>
      </c>
    </row>
    <row r="449" hidden="1" spans="1:4">
      <c r="A449" t="s">
        <v>77</v>
      </c>
      <c r="B449" t="s">
        <v>267</v>
      </c>
      <c r="C449">
        <v>2008</v>
      </c>
      <c r="D449">
        <v>774</v>
      </c>
    </row>
    <row r="450" hidden="1" spans="1:4">
      <c r="A450" t="s">
        <v>77</v>
      </c>
      <c r="B450" t="s">
        <v>267</v>
      </c>
      <c r="C450">
        <v>2009</v>
      </c>
      <c r="D450">
        <v>778</v>
      </c>
    </row>
    <row r="451" hidden="1" spans="1:4">
      <c r="A451" t="s">
        <v>77</v>
      </c>
      <c r="B451" t="s">
        <v>267</v>
      </c>
      <c r="C451">
        <v>2010</v>
      </c>
      <c r="D451">
        <v>876</v>
      </c>
    </row>
    <row r="452" hidden="1" spans="1:4">
      <c r="A452" t="s">
        <v>77</v>
      </c>
      <c r="B452" t="s">
        <v>267</v>
      </c>
      <c r="C452">
        <v>2011</v>
      </c>
      <c r="D452">
        <v>949</v>
      </c>
    </row>
    <row r="453" hidden="1" spans="1:4">
      <c r="A453" t="s">
        <v>77</v>
      </c>
      <c r="B453" t="s">
        <v>267</v>
      </c>
      <c r="C453">
        <v>2012</v>
      </c>
      <c r="D453">
        <v>886</v>
      </c>
    </row>
    <row r="454" hidden="1" spans="1:4">
      <c r="A454" t="s">
        <v>77</v>
      </c>
      <c r="B454" t="s">
        <v>267</v>
      </c>
      <c r="C454">
        <v>2013</v>
      </c>
      <c r="D454">
        <v>959</v>
      </c>
    </row>
    <row r="455" hidden="1" spans="1:4">
      <c r="A455" t="s">
        <v>77</v>
      </c>
      <c r="B455" t="s">
        <v>267</v>
      </c>
      <c r="C455">
        <v>2014</v>
      </c>
      <c r="D455">
        <v>793</v>
      </c>
    </row>
    <row r="456" spans="1:4">
      <c r="A456" t="s">
        <v>77</v>
      </c>
      <c r="B456" t="s">
        <v>267</v>
      </c>
      <c r="C456">
        <v>2015</v>
      </c>
      <c r="D456">
        <v>821</v>
      </c>
    </row>
    <row r="457" spans="1:4">
      <c r="A457" t="s">
        <v>77</v>
      </c>
      <c r="B457" t="s">
        <v>267</v>
      </c>
      <c r="C457">
        <v>2016</v>
      </c>
      <c r="D457">
        <v>832</v>
      </c>
    </row>
    <row r="458" spans="1:4">
      <c r="A458" t="s">
        <v>77</v>
      </c>
      <c r="B458" t="s">
        <v>267</v>
      </c>
      <c r="C458">
        <v>2017</v>
      </c>
      <c r="D458">
        <v>866</v>
      </c>
    </row>
    <row r="459" spans="1:4">
      <c r="A459" t="s">
        <v>77</v>
      </c>
      <c r="B459" t="s">
        <v>267</v>
      </c>
      <c r="C459">
        <v>2018</v>
      </c>
      <c r="D459">
        <v>857</v>
      </c>
    </row>
    <row r="460" spans="1:4">
      <c r="A460" t="s">
        <v>77</v>
      </c>
      <c r="B460" t="s">
        <v>267</v>
      </c>
      <c r="C460">
        <v>2019</v>
      </c>
      <c r="D460">
        <v>837</v>
      </c>
    </row>
    <row r="461" spans="1:4">
      <c r="A461" t="s">
        <v>77</v>
      </c>
      <c r="B461" t="s">
        <v>267</v>
      </c>
      <c r="C461">
        <v>2020</v>
      </c>
      <c r="D461">
        <v>864</v>
      </c>
    </row>
    <row r="462" spans="1:4">
      <c r="A462" t="s">
        <v>77</v>
      </c>
      <c r="B462" t="s">
        <v>267</v>
      </c>
      <c r="C462">
        <v>2021</v>
      </c>
      <c r="D462">
        <v>1007</v>
      </c>
    </row>
    <row r="463" spans="1:4">
      <c r="A463" t="s">
        <v>77</v>
      </c>
      <c r="B463" t="s">
        <v>267</v>
      </c>
      <c r="C463">
        <v>2022</v>
      </c>
      <c r="D463">
        <v>963</v>
      </c>
    </row>
    <row r="464" hidden="1" spans="1:4">
      <c r="A464" t="s">
        <v>147</v>
      </c>
      <c r="B464" t="s">
        <v>267</v>
      </c>
      <c r="C464">
        <v>2005</v>
      </c>
      <c r="D464">
        <v>1019</v>
      </c>
    </row>
    <row r="465" hidden="1" spans="1:4">
      <c r="A465" t="s">
        <v>147</v>
      </c>
      <c r="B465" t="s">
        <v>267</v>
      </c>
      <c r="C465">
        <v>2006</v>
      </c>
      <c r="D465">
        <v>1227</v>
      </c>
    </row>
    <row r="466" hidden="1" spans="1:4">
      <c r="A466" t="s">
        <v>147</v>
      </c>
      <c r="B466" t="s">
        <v>267</v>
      </c>
      <c r="C466">
        <v>2007</v>
      </c>
      <c r="D466">
        <v>1263</v>
      </c>
    </row>
    <row r="467" hidden="1" spans="1:4">
      <c r="A467" t="s">
        <v>147</v>
      </c>
      <c r="B467" t="s">
        <v>267</v>
      </c>
      <c r="C467">
        <v>2008</v>
      </c>
      <c r="D467">
        <v>1383</v>
      </c>
    </row>
    <row r="468" hidden="1" spans="1:4">
      <c r="A468" t="s">
        <v>147</v>
      </c>
      <c r="B468" t="s">
        <v>267</v>
      </c>
      <c r="C468">
        <v>2009</v>
      </c>
      <c r="D468">
        <v>1579</v>
      </c>
    </row>
    <row r="469" hidden="1" spans="1:4">
      <c r="A469" t="s">
        <v>147</v>
      </c>
      <c r="B469" t="s">
        <v>267</v>
      </c>
      <c r="C469">
        <v>2010</v>
      </c>
      <c r="D469">
        <v>1795</v>
      </c>
    </row>
    <row r="470" hidden="1" spans="1:4">
      <c r="A470" t="s">
        <v>147</v>
      </c>
      <c r="B470" t="s">
        <v>267</v>
      </c>
      <c r="C470">
        <v>2011</v>
      </c>
      <c r="D470">
        <v>1981</v>
      </c>
    </row>
    <row r="471" hidden="1" spans="1:4">
      <c r="A471" t="s">
        <v>147</v>
      </c>
      <c r="B471" t="s">
        <v>267</v>
      </c>
      <c r="C471">
        <v>2012</v>
      </c>
      <c r="D471">
        <v>2151</v>
      </c>
    </row>
    <row r="472" hidden="1" spans="1:4">
      <c r="A472" t="s">
        <v>147</v>
      </c>
      <c r="B472" t="s">
        <v>267</v>
      </c>
      <c r="C472">
        <v>2013</v>
      </c>
      <c r="D472">
        <v>2631</v>
      </c>
    </row>
    <row r="473" hidden="1" spans="1:4">
      <c r="A473" t="s">
        <v>147</v>
      </c>
      <c r="B473" t="s">
        <v>267</v>
      </c>
      <c r="C473">
        <v>2014</v>
      </c>
      <c r="D473">
        <v>3095</v>
      </c>
    </row>
    <row r="474" hidden="1" spans="1:4">
      <c r="A474" t="s">
        <v>147</v>
      </c>
      <c r="B474" t="s">
        <v>267</v>
      </c>
      <c r="C474">
        <v>2015</v>
      </c>
      <c r="D474">
        <v>3209</v>
      </c>
    </row>
    <row r="475" hidden="1" spans="1:4">
      <c r="A475" t="s">
        <v>147</v>
      </c>
      <c r="B475" t="s">
        <v>267</v>
      </c>
      <c r="C475">
        <v>2016</v>
      </c>
      <c r="D475">
        <v>3370</v>
      </c>
    </row>
    <row r="476" hidden="1" spans="1:4">
      <c r="A476" t="s">
        <v>147</v>
      </c>
      <c r="B476" t="s">
        <v>267</v>
      </c>
      <c r="C476">
        <v>2017</v>
      </c>
      <c r="D476">
        <v>3569</v>
      </c>
    </row>
    <row r="477" hidden="1" spans="1:4">
      <c r="A477" t="s">
        <v>147</v>
      </c>
      <c r="B477" t="s">
        <v>267</v>
      </c>
      <c r="C477">
        <v>2018</v>
      </c>
      <c r="D477">
        <v>3761</v>
      </c>
    </row>
    <row r="478" hidden="1" spans="1:4">
      <c r="A478" t="s">
        <v>147</v>
      </c>
      <c r="B478" t="s">
        <v>267</v>
      </c>
      <c r="C478">
        <v>2019</v>
      </c>
      <c r="D478">
        <v>3903</v>
      </c>
    </row>
    <row r="479" hidden="1" spans="1:4">
      <c r="A479" t="s">
        <v>147</v>
      </c>
      <c r="B479" t="s">
        <v>267</v>
      </c>
      <c r="C479">
        <v>2020</v>
      </c>
      <c r="D479">
        <v>4167</v>
      </c>
    </row>
    <row r="480" hidden="1" spans="1:4">
      <c r="A480" t="s">
        <v>147</v>
      </c>
      <c r="B480" t="s">
        <v>267</v>
      </c>
      <c r="C480">
        <v>2021</v>
      </c>
      <c r="D480">
        <v>4519</v>
      </c>
    </row>
    <row r="481" hidden="1" spans="1:4">
      <c r="A481" t="s">
        <v>147</v>
      </c>
      <c r="B481" t="s">
        <v>267</v>
      </c>
      <c r="C481">
        <v>2022</v>
      </c>
      <c r="D481">
        <v>4822</v>
      </c>
    </row>
    <row r="482" hidden="1" spans="1:4">
      <c r="A482" t="s">
        <v>43</v>
      </c>
      <c r="B482" t="s">
        <v>267</v>
      </c>
      <c r="C482">
        <v>2005</v>
      </c>
      <c r="D482">
        <v>369</v>
      </c>
    </row>
    <row r="483" hidden="1" spans="1:4">
      <c r="A483" t="s">
        <v>43</v>
      </c>
      <c r="B483" t="s">
        <v>267</v>
      </c>
      <c r="C483">
        <v>2006</v>
      </c>
      <c r="D483">
        <v>359</v>
      </c>
    </row>
    <row r="484" hidden="1" spans="1:4">
      <c r="A484" t="s">
        <v>43</v>
      </c>
      <c r="B484" t="s">
        <v>267</v>
      </c>
      <c r="C484">
        <v>2007</v>
      </c>
      <c r="D484">
        <v>393</v>
      </c>
    </row>
    <row r="485" hidden="1" spans="1:4">
      <c r="A485" t="s">
        <v>43</v>
      </c>
      <c r="B485" t="s">
        <v>267</v>
      </c>
      <c r="C485">
        <v>2008</v>
      </c>
      <c r="D485">
        <v>382</v>
      </c>
    </row>
    <row r="486" hidden="1" spans="1:4">
      <c r="A486" t="s">
        <v>43</v>
      </c>
      <c r="B486" t="s">
        <v>267</v>
      </c>
      <c r="C486">
        <v>2009</v>
      </c>
      <c r="D486">
        <v>416</v>
      </c>
    </row>
    <row r="487" hidden="1" spans="1:4">
      <c r="A487" t="s">
        <v>43</v>
      </c>
      <c r="B487" t="s">
        <v>267</v>
      </c>
      <c r="C487">
        <v>2010</v>
      </c>
      <c r="D487">
        <v>589</v>
      </c>
    </row>
    <row r="488" hidden="1" spans="1:4">
      <c r="A488" t="s">
        <v>43</v>
      </c>
      <c r="B488" t="s">
        <v>267</v>
      </c>
      <c r="C488">
        <v>2011</v>
      </c>
      <c r="D488">
        <v>621</v>
      </c>
    </row>
    <row r="489" hidden="1" spans="1:4">
      <c r="A489" t="s">
        <v>43</v>
      </c>
      <c r="B489" t="s">
        <v>267</v>
      </c>
      <c r="C489">
        <v>2012</v>
      </c>
      <c r="D489">
        <v>590</v>
      </c>
    </row>
    <row r="490" hidden="1" spans="1:4">
      <c r="A490" t="s">
        <v>43</v>
      </c>
      <c r="B490" t="s">
        <v>267</v>
      </c>
      <c r="C490">
        <v>2013</v>
      </c>
      <c r="D490">
        <v>624</v>
      </c>
    </row>
    <row r="491" hidden="1" spans="1:4">
      <c r="A491" t="s">
        <v>43</v>
      </c>
      <c r="B491" t="s">
        <v>267</v>
      </c>
      <c r="C491">
        <v>2014</v>
      </c>
      <c r="D491">
        <v>626</v>
      </c>
    </row>
    <row r="492" hidden="1" spans="1:4">
      <c r="A492" t="s">
        <v>43</v>
      </c>
      <c r="B492" t="s">
        <v>267</v>
      </c>
      <c r="C492">
        <v>2015</v>
      </c>
      <c r="D492">
        <v>601</v>
      </c>
    </row>
    <row r="493" hidden="1" spans="1:4">
      <c r="A493" t="s">
        <v>43</v>
      </c>
      <c r="B493" t="s">
        <v>267</v>
      </c>
      <c r="C493">
        <v>2016</v>
      </c>
      <c r="D493">
        <v>600</v>
      </c>
    </row>
    <row r="494" hidden="1" spans="1:4">
      <c r="A494" t="s">
        <v>43</v>
      </c>
      <c r="B494" t="s">
        <v>267</v>
      </c>
      <c r="C494">
        <v>2017</v>
      </c>
      <c r="D494">
        <v>596</v>
      </c>
    </row>
    <row r="495" hidden="1" spans="1:4">
      <c r="A495" t="s">
        <v>43</v>
      </c>
      <c r="B495" t="s">
        <v>267</v>
      </c>
      <c r="C495">
        <v>2018</v>
      </c>
      <c r="D495">
        <v>670</v>
      </c>
    </row>
    <row r="496" hidden="1" spans="1:4">
      <c r="A496" t="s">
        <v>43</v>
      </c>
      <c r="B496" t="s">
        <v>267</v>
      </c>
      <c r="C496">
        <v>2019</v>
      </c>
      <c r="D496">
        <v>673</v>
      </c>
    </row>
    <row r="497" hidden="1" spans="1:4">
      <c r="A497" t="s">
        <v>43</v>
      </c>
      <c r="B497" t="s">
        <v>267</v>
      </c>
      <c r="C497">
        <v>2020</v>
      </c>
      <c r="D497">
        <v>699</v>
      </c>
    </row>
    <row r="498" hidden="1" spans="1:4">
      <c r="A498" t="s">
        <v>43</v>
      </c>
      <c r="B498" t="s">
        <v>267</v>
      </c>
      <c r="C498">
        <v>2021</v>
      </c>
      <c r="D498">
        <v>776</v>
      </c>
    </row>
    <row r="499" hidden="1" spans="1:4">
      <c r="A499" t="s">
        <v>43</v>
      </c>
      <c r="B499" t="s">
        <v>267</v>
      </c>
      <c r="C499">
        <v>2022</v>
      </c>
      <c r="D499">
        <v>749</v>
      </c>
    </row>
    <row r="500" hidden="1" spans="1:4">
      <c r="A500" t="s">
        <v>162</v>
      </c>
      <c r="B500" t="s">
        <v>267</v>
      </c>
      <c r="C500">
        <v>2005</v>
      </c>
      <c r="D500">
        <v>13</v>
      </c>
    </row>
    <row r="501" hidden="1" spans="1:4">
      <c r="A501" t="s">
        <v>162</v>
      </c>
      <c r="B501" t="s">
        <v>267</v>
      </c>
      <c r="C501">
        <v>2006</v>
      </c>
      <c r="D501">
        <v>15</v>
      </c>
    </row>
    <row r="502" hidden="1" spans="1:4">
      <c r="A502" t="s">
        <v>162</v>
      </c>
      <c r="B502" t="s">
        <v>267</v>
      </c>
      <c r="C502">
        <v>2007</v>
      </c>
      <c r="D502">
        <v>15</v>
      </c>
    </row>
    <row r="503" hidden="1" spans="1:4">
      <c r="A503" t="s">
        <v>162</v>
      </c>
      <c r="B503" t="s">
        <v>267</v>
      </c>
      <c r="C503">
        <v>2008</v>
      </c>
      <c r="D503">
        <v>18</v>
      </c>
    </row>
    <row r="504" hidden="1" spans="1:4">
      <c r="A504" t="s">
        <v>162</v>
      </c>
      <c r="B504" t="s">
        <v>267</v>
      </c>
      <c r="C504">
        <v>2009</v>
      </c>
      <c r="D504">
        <v>18</v>
      </c>
    </row>
    <row r="505" hidden="1" spans="1:4">
      <c r="A505" t="s">
        <v>162</v>
      </c>
      <c r="B505" t="s">
        <v>267</v>
      </c>
      <c r="C505">
        <v>2010</v>
      </c>
      <c r="D505">
        <v>21</v>
      </c>
    </row>
    <row r="506" hidden="1" spans="1:4">
      <c r="A506" t="s">
        <v>162</v>
      </c>
      <c r="B506" t="s">
        <v>267</v>
      </c>
      <c r="C506">
        <v>2011</v>
      </c>
      <c r="D506">
        <v>27</v>
      </c>
    </row>
    <row r="507" hidden="1" spans="1:4">
      <c r="A507" t="s">
        <v>162</v>
      </c>
      <c r="B507" t="s">
        <v>267</v>
      </c>
      <c r="C507">
        <v>2012</v>
      </c>
      <c r="D507">
        <v>26</v>
      </c>
    </row>
    <row r="508" hidden="1" spans="1:4">
      <c r="A508" t="s">
        <v>162</v>
      </c>
      <c r="B508" t="s">
        <v>267</v>
      </c>
      <c r="C508">
        <v>2013</v>
      </c>
      <c r="D508">
        <v>29</v>
      </c>
    </row>
    <row r="509" hidden="1" spans="1:4">
      <c r="A509" t="s">
        <v>162</v>
      </c>
      <c r="B509" t="s">
        <v>267</v>
      </c>
      <c r="C509">
        <v>2014</v>
      </c>
      <c r="D509">
        <v>36</v>
      </c>
    </row>
    <row r="510" hidden="1" spans="1:4">
      <c r="A510" t="s">
        <v>162</v>
      </c>
      <c r="B510" t="s">
        <v>267</v>
      </c>
      <c r="C510">
        <v>2015</v>
      </c>
      <c r="D510">
        <v>38</v>
      </c>
    </row>
    <row r="511" hidden="1" spans="1:4">
      <c r="A511" t="s">
        <v>162</v>
      </c>
      <c r="B511" t="s">
        <v>267</v>
      </c>
      <c r="C511">
        <v>2016</v>
      </c>
      <c r="D511">
        <v>51</v>
      </c>
    </row>
    <row r="512" hidden="1" spans="1:4">
      <c r="A512" t="s">
        <v>162</v>
      </c>
      <c r="B512" t="s">
        <v>267</v>
      </c>
      <c r="C512">
        <v>2017</v>
      </c>
      <c r="D512">
        <v>58</v>
      </c>
    </row>
    <row r="513" hidden="1" spans="1:4">
      <c r="A513" t="s">
        <v>162</v>
      </c>
      <c r="B513" t="s">
        <v>267</v>
      </c>
      <c r="C513">
        <v>2018</v>
      </c>
      <c r="D513">
        <v>67</v>
      </c>
    </row>
    <row r="514" hidden="1" spans="1:4">
      <c r="A514" t="s">
        <v>162</v>
      </c>
      <c r="B514" t="s">
        <v>267</v>
      </c>
      <c r="C514">
        <v>2019</v>
      </c>
      <c r="D514">
        <v>84</v>
      </c>
    </row>
    <row r="515" hidden="1" spans="1:4">
      <c r="A515" t="s">
        <v>162</v>
      </c>
      <c r="B515" t="s">
        <v>267</v>
      </c>
      <c r="C515">
        <v>2020</v>
      </c>
      <c r="D515">
        <v>87</v>
      </c>
    </row>
    <row r="516" hidden="1" spans="1:4">
      <c r="A516" t="s">
        <v>162</v>
      </c>
      <c r="B516" t="s">
        <v>267</v>
      </c>
      <c r="C516">
        <v>2021</v>
      </c>
      <c r="D516">
        <v>113</v>
      </c>
    </row>
    <row r="517" hidden="1" spans="1:4">
      <c r="A517" t="s">
        <v>162</v>
      </c>
      <c r="B517" t="s">
        <v>267</v>
      </c>
      <c r="C517">
        <v>2022</v>
      </c>
      <c r="D517">
        <v>127</v>
      </c>
    </row>
    <row r="518" hidden="1" spans="1:4">
      <c r="A518" t="s">
        <v>187</v>
      </c>
      <c r="B518" t="s">
        <v>267</v>
      </c>
      <c r="C518">
        <v>2005</v>
      </c>
      <c r="D518">
        <v>310</v>
      </c>
    </row>
    <row r="519" hidden="1" spans="1:4">
      <c r="A519" t="s">
        <v>187</v>
      </c>
      <c r="B519" t="s">
        <v>267</v>
      </c>
      <c r="C519">
        <v>2006</v>
      </c>
      <c r="D519">
        <v>357</v>
      </c>
    </row>
    <row r="520" hidden="1" spans="1:4">
      <c r="A520" t="s">
        <v>187</v>
      </c>
      <c r="B520" t="s">
        <v>267</v>
      </c>
      <c r="C520">
        <v>2007</v>
      </c>
      <c r="D520">
        <v>414</v>
      </c>
    </row>
    <row r="521" hidden="1" spans="1:4">
      <c r="A521" t="s">
        <v>187</v>
      </c>
      <c r="B521" t="s">
        <v>267</v>
      </c>
      <c r="C521">
        <v>2008</v>
      </c>
      <c r="D521">
        <v>489</v>
      </c>
    </row>
    <row r="522" hidden="1" spans="1:4">
      <c r="A522" t="s">
        <v>187</v>
      </c>
      <c r="B522" t="s">
        <v>267</v>
      </c>
      <c r="C522">
        <v>2009</v>
      </c>
      <c r="D522">
        <v>549</v>
      </c>
    </row>
    <row r="523" hidden="1" spans="1:4">
      <c r="A523" t="s">
        <v>187</v>
      </c>
      <c r="B523" t="s">
        <v>267</v>
      </c>
      <c r="C523">
        <v>2010</v>
      </c>
      <c r="D523">
        <v>679</v>
      </c>
    </row>
    <row r="524" hidden="1" spans="1:4">
      <c r="A524" t="s">
        <v>187</v>
      </c>
      <c r="B524" t="s">
        <v>267</v>
      </c>
      <c r="C524">
        <v>2011</v>
      </c>
      <c r="D524">
        <v>875</v>
      </c>
    </row>
    <row r="525" hidden="1" spans="1:4">
      <c r="A525" t="s">
        <v>187</v>
      </c>
      <c r="B525" t="s">
        <v>267</v>
      </c>
      <c r="C525">
        <v>2012</v>
      </c>
      <c r="D525">
        <v>1237</v>
      </c>
    </row>
    <row r="526" hidden="1" spans="1:4">
      <c r="A526" t="s">
        <v>187</v>
      </c>
      <c r="B526" t="s">
        <v>267</v>
      </c>
      <c r="C526">
        <v>2013</v>
      </c>
      <c r="D526">
        <v>1668</v>
      </c>
    </row>
    <row r="527" hidden="1" spans="1:4">
      <c r="A527" t="s">
        <v>187</v>
      </c>
      <c r="B527" t="s">
        <v>267</v>
      </c>
      <c r="C527">
        <v>2014</v>
      </c>
      <c r="D527">
        <v>2100</v>
      </c>
    </row>
    <row r="528" hidden="1" spans="1:4">
      <c r="A528" t="s">
        <v>187</v>
      </c>
      <c r="B528" t="s">
        <v>267</v>
      </c>
      <c r="C528">
        <v>2015</v>
      </c>
      <c r="D528">
        <v>2479</v>
      </c>
    </row>
    <row r="529" hidden="1" spans="1:4">
      <c r="A529" t="s">
        <v>187</v>
      </c>
      <c r="B529" t="s">
        <v>267</v>
      </c>
      <c r="C529">
        <v>2016</v>
      </c>
      <c r="D529">
        <v>2693</v>
      </c>
    </row>
    <row r="530" hidden="1" spans="1:4">
      <c r="A530" t="s">
        <v>187</v>
      </c>
      <c r="B530" t="s">
        <v>267</v>
      </c>
      <c r="C530">
        <v>2017</v>
      </c>
      <c r="D530">
        <v>3030</v>
      </c>
    </row>
    <row r="531" hidden="1" spans="1:4">
      <c r="A531" t="s">
        <v>187</v>
      </c>
      <c r="B531" t="s">
        <v>267</v>
      </c>
      <c r="C531">
        <v>2018</v>
      </c>
      <c r="D531">
        <v>3235</v>
      </c>
    </row>
    <row r="532" hidden="1" spans="1:4">
      <c r="A532" t="s">
        <v>187</v>
      </c>
      <c r="B532" t="s">
        <v>267</v>
      </c>
      <c r="C532">
        <v>2019</v>
      </c>
      <c r="D532">
        <v>3606</v>
      </c>
    </row>
    <row r="533" hidden="1" spans="1:4">
      <c r="A533" t="s">
        <v>187</v>
      </c>
      <c r="B533" t="s">
        <v>267</v>
      </c>
      <c r="C533">
        <v>2020</v>
      </c>
      <c r="D533">
        <v>4052</v>
      </c>
    </row>
    <row r="534" hidden="1" spans="1:4">
      <c r="A534" t="s">
        <v>187</v>
      </c>
      <c r="B534" t="s">
        <v>267</v>
      </c>
      <c r="C534">
        <v>2021</v>
      </c>
      <c r="D534">
        <v>4613</v>
      </c>
    </row>
    <row r="535" hidden="1" spans="1:4">
      <c r="A535" t="s">
        <v>187</v>
      </c>
      <c r="B535" t="s">
        <v>267</v>
      </c>
      <c r="C535">
        <v>2022</v>
      </c>
      <c r="D535">
        <v>4665</v>
      </c>
    </row>
    <row r="536" hidden="1" spans="1:4">
      <c r="A536" t="s">
        <v>157</v>
      </c>
      <c r="B536" t="s">
        <v>267</v>
      </c>
      <c r="C536">
        <v>2005</v>
      </c>
      <c r="D536">
        <v>624</v>
      </c>
    </row>
    <row r="537" hidden="1" spans="1:4">
      <c r="A537" t="s">
        <v>157</v>
      </c>
      <c r="B537" t="s">
        <v>267</v>
      </c>
      <c r="C537">
        <v>2006</v>
      </c>
      <c r="D537">
        <v>754</v>
      </c>
    </row>
    <row r="538" hidden="1" spans="1:4">
      <c r="A538" t="s">
        <v>157</v>
      </c>
      <c r="B538" t="s">
        <v>267</v>
      </c>
      <c r="C538">
        <v>2007</v>
      </c>
      <c r="D538">
        <v>905</v>
      </c>
    </row>
    <row r="539" hidden="1" spans="1:4">
      <c r="A539" t="s">
        <v>157</v>
      </c>
      <c r="B539" t="s">
        <v>267</v>
      </c>
      <c r="C539">
        <v>2008</v>
      </c>
      <c r="D539">
        <v>1079</v>
      </c>
    </row>
    <row r="540" hidden="1" spans="1:4">
      <c r="A540" t="s">
        <v>157</v>
      </c>
      <c r="B540" t="s">
        <v>267</v>
      </c>
      <c r="C540">
        <v>2009</v>
      </c>
      <c r="D540">
        <v>1171</v>
      </c>
    </row>
    <row r="541" hidden="1" spans="1:4">
      <c r="A541" t="s">
        <v>157</v>
      </c>
      <c r="B541" t="s">
        <v>267</v>
      </c>
      <c r="C541">
        <v>2010</v>
      </c>
      <c r="D541">
        <v>1365</v>
      </c>
    </row>
    <row r="542" hidden="1" spans="1:4">
      <c r="A542" t="s">
        <v>157</v>
      </c>
      <c r="B542" t="s">
        <v>267</v>
      </c>
      <c r="C542">
        <v>2011</v>
      </c>
      <c r="D542">
        <v>1555</v>
      </c>
    </row>
    <row r="543" hidden="1" spans="1:4">
      <c r="A543" t="s">
        <v>157</v>
      </c>
      <c r="B543" t="s">
        <v>267</v>
      </c>
      <c r="C543">
        <v>2012</v>
      </c>
      <c r="D543">
        <v>1759</v>
      </c>
    </row>
    <row r="544" hidden="1" spans="1:4">
      <c r="A544" t="s">
        <v>157</v>
      </c>
      <c r="B544" t="s">
        <v>267</v>
      </c>
      <c r="C544">
        <v>2013</v>
      </c>
      <c r="D544">
        <v>2181</v>
      </c>
    </row>
    <row r="545" hidden="1" spans="1:4">
      <c r="A545" t="s">
        <v>157</v>
      </c>
      <c r="B545" t="s">
        <v>267</v>
      </c>
      <c r="C545">
        <v>2014</v>
      </c>
      <c r="D545">
        <v>2526</v>
      </c>
    </row>
    <row r="546" hidden="1" spans="1:4">
      <c r="A546" t="s">
        <v>157</v>
      </c>
      <c r="B546" t="s">
        <v>267</v>
      </c>
      <c r="C546">
        <v>2015</v>
      </c>
      <c r="D546">
        <v>2553</v>
      </c>
    </row>
    <row r="547" hidden="1" spans="1:4">
      <c r="A547" t="s">
        <v>157</v>
      </c>
      <c r="B547" t="s">
        <v>267</v>
      </c>
      <c r="C547">
        <v>2016</v>
      </c>
      <c r="D547">
        <v>2693</v>
      </c>
    </row>
    <row r="548" hidden="1" spans="1:4">
      <c r="A548" t="s">
        <v>157</v>
      </c>
      <c r="B548" t="s">
        <v>267</v>
      </c>
      <c r="C548">
        <v>2017</v>
      </c>
      <c r="D548">
        <v>2958</v>
      </c>
    </row>
    <row r="549" hidden="1" spans="1:4">
      <c r="A549" t="s">
        <v>157</v>
      </c>
      <c r="B549" t="s">
        <v>267</v>
      </c>
      <c r="C549">
        <v>2018</v>
      </c>
      <c r="D549">
        <v>3244</v>
      </c>
    </row>
    <row r="550" hidden="1" spans="1:4">
      <c r="A550" t="s">
        <v>157</v>
      </c>
      <c r="B550" t="s">
        <v>267</v>
      </c>
      <c r="C550">
        <v>2019</v>
      </c>
      <c r="D550">
        <v>3462</v>
      </c>
    </row>
    <row r="551" hidden="1" spans="1:4">
      <c r="A551" t="s">
        <v>157</v>
      </c>
      <c r="B551" t="s">
        <v>267</v>
      </c>
      <c r="C551">
        <v>2020</v>
      </c>
      <c r="D551">
        <v>3674</v>
      </c>
    </row>
    <row r="552" hidden="1" spans="1:4">
      <c r="A552" t="s">
        <v>157</v>
      </c>
      <c r="B552" t="s">
        <v>267</v>
      </c>
      <c r="C552">
        <v>2021</v>
      </c>
      <c r="D552">
        <v>3765</v>
      </c>
    </row>
    <row r="553" hidden="1" spans="1:4">
      <c r="A553" t="s">
        <v>157</v>
      </c>
      <c r="B553" t="s">
        <v>267</v>
      </c>
      <c r="C553">
        <v>2022</v>
      </c>
      <c r="D553">
        <v>4009</v>
      </c>
    </row>
    <row r="554" hidden="1" spans="1:4">
      <c r="A554" t="s">
        <v>87</v>
      </c>
      <c r="B554" t="s">
        <v>267</v>
      </c>
      <c r="C554">
        <v>2005</v>
      </c>
      <c r="D554">
        <v>1456</v>
      </c>
    </row>
    <row r="555" hidden="1" spans="1:4">
      <c r="A555" t="s">
        <v>87</v>
      </c>
      <c r="B555" t="s">
        <v>267</v>
      </c>
      <c r="C555">
        <v>2006</v>
      </c>
      <c r="D555">
        <v>1766</v>
      </c>
    </row>
    <row r="556" hidden="1" spans="1:4">
      <c r="A556" t="s">
        <v>87</v>
      </c>
      <c r="B556" t="s">
        <v>267</v>
      </c>
      <c r="C556">
        <v>2007</v>
      </c>
      <c r="D556">
        <v>1915</v>
      </c>
    </row>
    <row r="557" hidden="1" spans="1:4">
      <c r="A557" t="s">
        <v>87</v>
      </c>
      <c r="B557" t="s">
        <v>267</v>
      </c>
      <c r="C557">
        <v>2008</v>
      </c>
      <c r="D557">
        <v>1905</v>
      </c>
    </row>
    <row r="558" hidden="1" spans="1:4">
      <c r="A558" t="s">
        <v>87</v>
      </c>
      <c r="B558" t="s">
        <v>267</v>
      </c>
      <c r="C558">
        <v>2009</v>
      </c>
      <c r="D558">
        <v>2246</v>
      </c>
    </row>
    <row r="559" hidden="1" spans="1:4">
      <c r="A559" t="s">
        <v>87</v>
      </c>
      <c r="B559" t="s">
        <v>267</v>
      </c>
      <c r="C559">
        <v>2010</v>
      </c>
      <c r="D559">
        <v>2568</v>
      </c>
    </row>
    <row r="560" hidden="1" spans="1:4">
      <c r="A560" t="s">
        <v>87</v>
      </c>
      <c r="B560" t="s">
        <v>267</v>
      </c>
      <c r="C560">
        <v>2011</v>
      </c>
      <c r="D560">
        <v>2777</v>
      </c>
    </row>
    <row r="561" hidden="1" spans="1:4">
      <c r="A561" t="s">
        <v>87</v>
      </c>
      <c r="B561" t="s">
        <v>267</v>
      </c>
      <c r="C561">
        <v>2012</v>
      </c>
      <c r="D561">
        <v>2808</v>
      </c>
    </row>
    <row r="562" hidden="1" spans="1:4">
      <c r="A562" t="s">
        <v>87</v>
      </c>
      <c r="B562" t="s">
        <v>267</v>
      </c>
      <c r="C562">
        <v>2013</v>
      </c>
      <c r="D562">
        <v>2942</v>
      </c>
    </row>
    <row r="563" hidden="1" spans="1:4">
      <c r="A563" t="s">
        <v>87</v>
      </c>
      <c r="B563" t="s">
        <v>267</v>
      </c>
      <c r="C563">
        <v>2014</v>
      </c>
      <c r="D563">
        <v>2898</v>
      </c>
    </row>
    <row r="564" hidden="1" spans="1:4">
      <c r="A564" t="s">
        <v>87</v>
      </c>
      <c r="B564" t="s">
        <v>267</v>
      </c>
      <c r="C564">
        <v>2015</v>
      </c>
      <c r="D564">
        <v>2972</v>
      </c>
    </row>
    <row r="565" hidden="1" spans="1:4">
      <c r="A565" t="s">
        <v>87</v>
      </c>
      <c r="B565" t="s">
        <v>267</v>
      </c>
      <c r="C565">
        <v>2016</v>
      </c>
      <c r="D565">
        <v>3190</v>
      </c>
    </row>
    <row r="566" hidden="1" spans="1:4">
      <c r="A566" t="s">
        <v>87</v>
      </c>
      <c r="B566" t="s">
        <v>267</v>
      </c>
      <c r="C566">
        <v>2017</v>
      </c>
      <c r="D566">
        <v>3348</v>
      </c>
    </row>
    <row r="567" hidden="1" spans="1:4">
      <c r="A567" t="s">
        <v>87</v>
      </c>
      <c r="B567" t="s">
        <v>267</v>
      </c>
      <c r="C567">
        <v>2018</v>
      </c>
      <c r="D567">
        <v>3508</v>
      </c>
    </row>
    <row r="568" hidden="1" spans="1:4">
      <c r="A568" t="s">
        <v>87</v>
      </c>
      <c r="B568" t="s">
        <v>267</v>
      </c>
      <c r="C568">
        <v>2019</v>
      </c>
      <c r="D568">
        <v>3544</v>
      </c>
    </row>
    <row r="569" hidden="1" spans="1:4">
      <c r="A569" t="s">
        <v>87</v>
      </c>
      <c r="B569" t="s">
        <v>267</v>
      </c>
      <c r="C569">
        <v>2020</v>
      </c>
      <c r="D569">
        <v>3521</v>
      </c>
    </row>
    <row r="570" hidden="1" spans="1:4">
      <c r="A570" t="s">
        <v>87</v>
      </c>
      <c r="B570" t="s">
        <v>267</v>
      </c>
      <c r="C570">
        <v>2021</v>
      </c>
      <c r="D570">
        <v>4227</v>
      </c>
    </row>
    <row r="571" hidden="1" spans="1:4">
      <c r="A571" t="s">
        <v>87</v>
      </c>
      <c r="B571" t="s">
        <v>267</v>
      </c>
      <c r="C571">
        <v>2022</v>
      </c>
      <c r="D571">
        <v>4346</v>
      </c>
    </row>
    <row r="572" hidden="1" spans="1:4">
      <c r="A572" t="s">
        <v>142</v>
      </c>
      <c r="B572" t="s">
        <v>267</v>
      </c>
      <c r="C572">
        <v>2005</v>
      </c>
      <c r="D572">
        <v>254</v>
      </c>
    </row>
    <row r="573" hidden="1" spans="1:4">
      <c r="A573" t="s">
        <v>142</v>
      </c>
      <c r="B573" t="s">
        <v>267</v>
      </c>
      <c r="C573">
        <v>2006</v>
      </c>
      <c r="D573">
        <v>291</v>
      </c>
    </row>
    <row r="574" hidden="1" spans="1:4">
      <c r="A574" t="s">
        <v>142</v>
      </c>
      <c r="B574" t="s">
        <v>267</v>
      </c>
      <c r="C574">
        <v>2007</v>
      </c>
      <c r="D574">
        <v>375</v>
      </c>
    </row>
    <row r="575" hidden="1" spans="1:4">
      <c r="A575" t="s">
        <v>142</v>
      </c>
      <c r="B575" t="s">
        <v>267</v>
      </c>
      <c r="C575">
        <v>2008</v>
      </c>
      <c r="D575">
        <v>457</v>
      </c>
    </row>
    <row r="576" hidden="1" spans="1:4">
      <c r="A576" t="s">
        <v>142</v>
      </c>
      <c r="B576" t="s">
        <v>267</v>
      </c>
      <c r="C576">
        <v>2009</v>
      </c>
      <c r="D576">
        <v>474</v>
      </c>
    </row>
    <row r="577" hidden="1" spans="1:4">
      <c r="A577" t="s">
        <v>142</v>
      </c>
      <c r="B577" t="s">
        <v>267</v>
      </c>
      <c r="C577">
        <v>2010</v>
      </c>
      <c r="D577">
        <v>504</v>
      </c>
    </row>
    <row r="578" hidden="1" spans="1:4">
      <c r="A578" t="s">
        <v>142</v>
      </c>
      <c r="B578" t="s">
        <v>267</v>
      </c>
      <c r="C578">
        <v>2011</v>
      </c>
      <c r="D578">
        <v>582</v>
      </c>
    </row>
    <row r="579" hidden="1" spans="1:4">
      <c r="A579" t="s">
        <v>142</v>
      </c>
      <c r="B579" t="s">
        <v>267</v>
      </c>
      <c r="C579">
        <v>2012</v>
      </c>
      <c r="D579">
        <v>598</v>
      </c>
    </row>
    <row r="580" hidden="1" spans="1:4">
      <c r="A580" t="s">
        <v>142</v>
      </c>
      <c r="B580" t="s">
        <v>267</v>
      </c>
      <c r="C580">
        <v>2013</v>
      </c>
      <c r="D580">
        <v>630</v>
      </c>
    </row>
    <row r="581" hidden="1" spans="1:4">
      <c r="A581" t="s">
        <v>142</v>
      </c>
      <c r="B581" t="s">
        <v>267</v>
      </c>
      <c r="C581">
        <v>2014</v>
      </c>
      <c r="D581">
        <v>678</v>
      </c>
    </row>
    <row r="582" hidden="1" spans="1:4">
      <c r="A582" t="s">
        <v>142</v>
      </c>
      <c r="B582" t="s">
        <v>267</v>
      </c>
      <c r="C582">
        <v>2015</v>
      </c>
      <c r="D582">
        <v>683</v>
      </c>
    </row>
    <row r="583" hidden="1" spans="1:4">
      <c r="A583" t="s">
        <v>142</v>
      </c>
      <c r="B583" t="s">
        <v>267</v>
      </c>
      <c r="C583">
        <v>2016</v>
      </c>
      <c r="D583">
        <v>683</v>
      </c>
    </row>
    <row r="584" hidden="1" spans="1:4">
      <c r="A584" t="s">
        <v>142</v>
      </c>
      <c r="B584" t="s">
        <v>267</v>
      </c>
      <c r="C584">
        <v>2017</v>
      </c>
      <c r="D584">
        <v>727</v>
      </c>
    </row>
    <row r="585" hidden="1" spans="1:4">
      <c r="A585" t="s">
        <v>142</v>
      </c>
      <c r="B585" t="s">
        <v>267</v>
      </c>
      <c r="C585">
        <v>2018</v>
      </c>
      <c r="D585">
        <v>799</v>
      </c>
    </row>
    <row r="586" hidden="1" spans="1:4">
      <c r="A586" t="s">
        <v>142</v>
      </c>
      <c r="B586" t="s">
        <v>267</v>
      </c>
      <c r="C586">
        <v>2019</v>
      </c>
      <c r="D586">
        <v>812</v>
      </c>
    </row>
    <row r="587" hidden="1" spans="1:4">
      <c r="A587" t="s">
        <v>142</v>
      </c>
      <c r="B587" t="s">
        <v>267</v>
      </c>
      <c r="C587">
        <v>2020</v>
      </c>
      <c r="D587">
        <v>837</v>
      </c>
    </row>
    <row r="588" hidden="1" spans="1:4">
      <c r="A588" t="s">
        <v>142</v>
      </c>
      <c r="B588" t="s">
        <v>267</v>
      </c>
      <c r="C588">
        <v>2021</v>
      </c>
      <c r="D588">
        <v>978</v>
      </c>
    </row>
    <row r="589" hidden="1" spans="1:4">
      <c r="A589" t="s">
        <v>142</v>
      </c>
      <c r="B589" t="s">
        <v>267</v>
      </c>
      <c r="C589">
        <v>2022</v>
      </c>
      <c r="D589">
        <v>990</v>
      </c>
    </row>
    <row r="590" hidden="1" spans="1:4">
      <c r="A590" t="s">
        <v>92</v>
      </c>
      <c r="B590" t="s">
        <v>268</v>
      </c>
      <c r="C590">
        <v>2015</v>
      </c>
      <c r="D590">
        <v>5161</v>
      </c>
    </row>
    <row r="591" hidden="1" spans="1:4">
      <c r="A591" t="s">
        <v>92</v>
      </c>
      <c r="B591" t="s">
        <v>268</v>
      </c>
      <c r="C591">
        <v>2016</v>
      </c>
      <c r="D591">
        <v>5733</v>
      </c>
    </row>
    <row r="592" hidden="1" spans="1:4">
      <c r="A592" t="s">
        <v>92</v>
      </c>
      <c r="B592" t="s">
        <v>268</v>
      </c>
      <c r="C592">
        <v>2017</v>
      </c>
      <c r="D592">
        <v>6468</v>
      </c>
    </row>
    <row r="593" hidden="1" spans="1:4">
      <c r="A593" t="s">
        <v>92</v>
      </c>
      <c r="B593" t="s">
        <v>268</v>
      </c>
      <c r="C593">
        <v>2018</v>
      </c>
      <c r="D593">
        <v>7089</v>
      </c>
    </row>
    <row r="594" hidden="1" spans="1:4">
      <c r="A594" t="s">
        <v>92</v>
      </c>
      <c r="B594" t="s">
        <v>268</v>
      </c>
      <c r="C594">
        <v>2019</v>
      </c>
      <c r="D594">
        <v>7394</v>
      </c>
    </row>
    <row r="595" hidden="1" spans="1:4">
      <c r="A595" t="s">
        <v>92</v>
      </c>
      <c r="B595" t="s">
        <v>268</v>
      </c>
      <c r="C595">
        <v>2020</v>
      </c>
      <c r="D595">
        <v>7816</v>
      </c>
    </row>
    <row r="596" hidden="1" spans="1:4">
      <c r="A596" t="s">
        <v>92</v>
      </c>
      <c r="B596" t="s">
        <v>268</v>
      </c>
      <c r="C596">
        <v>2021</v>
      </c>
      <c r="D596">
        <v>8466</v>
      </c>
    </row>
    <row r="597" hidden="1" spans="1:4">
      <c r="A597" t="s">
        <v>92</v>
      </c>
      <c r="B597" t="s">
        <v>268</v>
      </c>
      <c r="C597">
        <v>2022</v>
      </c>
      <c r="D597">
        <v>9254</v>
      </c>
    </row>
    <row r="598" hidden="1" spans="1:4">
      <c r="A598" t="s">
        <v>38</v>
      </c>
      <c r="B598" t="s">
        <v>268</v>
      </c>
      <c r="C598">
        <v>2015</v>
      </c>
      <c r="D598">
        <v>1086</v>
      </c>
    </row>
    <row r="599" hidden="1" spans="1:4">
      <c r="A599" t="s">
        <v>38</v>
      </c>
      <c r="B599" t="s">
        <v>268</v>
      </c>
      <c r="C599">
        <v>2016</v>
      </c>
      <c r="D599">
        <v>1103</v>
      </c>
    </row>
    <row r="600" hidden="1" spans="1:4">
      <c r="A600" t="s">
        <v>38</v>
      </c>
      <c r="B600" t="s">
        <v>268</v>
      </c>
      <c r="C600">
        <v>2017</v>
      </c>
      <c r="D600">
        <v>1219</v>
      </c>
    </row>
    <row r="601" hidden="1" spans="1:4">
      <c r="A601" t="s">
        <v>38</v>
      </c>
      <c r="B601" t="s">
        <v>268</v>
      </c>
      <c r="C601">
        <v>2018</v>
      </c>
      <c r="D601">
        <v>1276</v>
      </c>
    </row>
    <row r="602" hidden="1" spans="1:4">
      <c r="A602" t="s">
        <v>38</v>
      </c>
      <c r="B602" t="s">
        <v>268</v>
      </c>
      <c r="C602">
        <v>2019</v>
      </c>
      <c r="D602">
        <v>1304</v>
      </c>
    </row>
    <row r="603" hidden="1" spans="1:4">
      <c r="A603" t="s">
        <v>38</v>
      </c>
      <c r="B603" t="s">
        <v>268</v>
      </c>
      <c r="C603">
        <v>2020</v>
      </c>
      <c r="D603">
        <v>1316</v>
      </c>
    </row>
    <row r="604" hidden="1" spans="1:4">
      <c r="A604" t="s">
        <v>38</v>
      </c>
      <c r="B604" t="s">
        <v>268</v>
      </c>
      <c r="C604">
        <v>2021</v>
      </c>
      <c r="D604">
        <v>1340</v>
      </c>
    </row>
    <row r="605" hidden="1" spans="1:4">
      <c r="A605" t="s">
        <v>38</v>
      </c>
      <c r="B605" t="s">
        <v>268</v>
      </c>
      <c r="C605">
        <v>2022</v>
      </c>
      <c r="D605">
        <v>1361</v>
      </c>
    </row>
    <row r="606" hidden="1" spans="1:4">
      <c r="A606" t="s">
        <v>97</v>
      </c>
      <c r="B606" t="s">
        <v>268</v>
      </c>
      <c r="C606">
        <v>2015</v>
      </c>
      <c r="D606">
        <v>4919</v>
      </c>
    </row>
    <row r="607" hidden="1" spans="1:4">
      <c r="A607" t="s">
        <v>97</v>
      </c>
      <c r="B607" t="s">
        <v>268</v>
      </c>
      <c r="C607">
        <v>2016</v>
      </c>
      <c r="D607">
        <v>5210</v>
      </c>
    </row>
    <row r="608" hidden="1" spans="1:4">
      <c r="A608" t="s">
        <v>97</v>
      </c>
      <c r="B608" t="s">
        <v>268</v>
      </c>
      <c r="C608">
        <v>2017</v>
      </c>
      <c r="D608">
        <v>5597</v>
      </c>
    </row>
    <row r="609" hidden="1" spans="1:4">
      <c r="A609" t="s">
        <v>97</v>
      </c>
      <c r="B609" t="s">
        <v>268</v>
      </c>
      <c r="C609">
        <v>2018</v>
      </c>
      <c r="D609">
        <v>5770</v>
      </c>
    </row>
    <row r="610" hidden="1" spans="1:4">
      <c r="A610" t="s">
        <v>97</v>
      </c>
      <c r="B610" t="s">
        <v>268</v>
      </c>
      <c r="C610">
        <v>2019</v>
      </c>
      <c r="D610">
        <v>5909</v>
      </c>
    </row>
    <row r="611" hidden="1" spans="1:4">
      <c r="A611" t="s">
        <v>97</v>
      </c>
      <c r="B611" t="s">
        <v>268</v>
      </c>
      <c r="C611">
        <v>2020</v>
      </c>
      <c r="D611">
        <v>6372</v>
      </c>
    </row>
    <row r="612" hidden="1" spans="1:4">
      <c r="A612" t="s">
        <v>97</v>
      </c>
      <c r="B612" t="s">
        <v>268</v>
      </c>
      <c r="C612">
        <v>2021</v>
      </c>
      <c r="D612">
        <v>6983</v>
      </c>
    </row>
    <row r="613" hidden="1" spans="1:4">
      <c r="A613" t="s">
        <v>97</v>
      </c>
      <c r="B613" t="s">
        <v>268</v>
      </c>
      <c r="C613">
        <v>2022</v>
      </c>
      <c r="D613">
        <v>7531</v>
      </c>
    </row>
    <row r="614" hidden="1" spans="1:4">
      <c r="A614" t="s">
        <v>172</v>
      </c>
      <c r="B614" t="s">
        <v>268</v>
      </c>
      <c r="C614">
        <v>2015</v>
      </c>
      <c r="D614">
        <v>4643</v>
      </c>
    </row>
    <row r="615" hidden="1" spans="1:4">
      <c r="A615" t="s">
        <v>172</v>
      </c>
      <c r="B615" t="s">
        <v>268</v>
      </c>
      <c r="C615">
        <v>2016</v>
      </c>
      <c r="D615">
        <v>4825</v>
      </c>
    </row>
    <row r="616" hidden="1" spans="1:4">
      <c r="A616" t="s">
        <v>172</v>
      </c>
      <c r="B616" t="s">
        <v>268</v>
      </c>
      <c r="C616">
        <v>2017</v>
      </c>
      <c r="D616">
        <v>4995</v>
      </c>
    </row>
    <row r="617" hidden="1" spans="1:4">
      <c r="A617" t="s">
        <v>172</v>
      </c>
      <c r="B617" t="s">
        <v>268</v>
      </c>
      <c r="C617">
        <v>2018</v>
      </c>
      <c r="D617">
        <v>5113</v>
      </c>
    </row>
    <row r="618" hidden="1" spans="1:4">
      <c r="A618" t="s">
        <v>172</v>
      </c>
      <c r="B618" t="s">
        <v>268</v>
      </c>
      <c r="C618">
        <v>2019</v>
      </c>
      <c r="D618">
        <v>5268</v>
      </c>
    </row>
    <row r="619" hidden="1" spans="1:4">
      <c r="A619" t="s">
        <v>172</v>
      </c>
      <c r="B619" t="s">
        <v>268</v>
      </c>
      <c r="C619">
        <v>2020</v>
      </c>
      <c r="D619">
        <v>5620</v>
      </c>
    </row>
    <row r="620" hidden="1" spans="1:4">
      <c r="A620" t="s">
        <v>172</v>
      </c>
      <c r="B620" t="s">
        <v>268</v>
      </c>
      <c r="C620">
        <v>2021</v>
      </c>
      <c r="D620">
        <v>6152</v>
      </c>
    </row>
    <row r="621" hidden="1" spans="1:4">
      <c r="A621" t="s">
        <v>172</v>
      </c>
      <c r="B621" t="s">
        <v>268</v>
      </c>
      <c r="C621">
        <v>2022</v>
      </c>
      <c r="D621">
        <v>6810</v>
      </c>
    </row>
    <row r="622" hidden="1" spans="1:4">
      <c r="A622" t="s">
        <v>127</v>
      </c>
      <c r="B622" t="s">
        <v>268</v>
      </c>
      <c r="C622">
        <v>2015</v>
      </c>
      <c r="D622">
        <v>9817</v>
      </c>
    </row>
    <row r="623" hidden="1" spans="1:4">
      <c r="A623" t="s">
        <v>127</v>
      </c>
      <c r="B623" t="s">
        <v>268</v>
      </c>
      <c r="C623">
        <v>2016</v>
      </c>
      <c r="D623">
        <v>10457</v>
      </c>
    </row>
    <row r="624" hidden="1" spans="1:4">
      <c r="A624" t="s">
        <v>127</v>
      </c>
      <c r="B624" t="s">
        <v>268</v>
      </c>
      <c r="C624">
        <v>2017</v>
      </c>
      <c r="D624">
        <v>10968</v>
      </c>
    </row>
    <row r="625" hidden="1" spans="1:4">
      <c r="A625" t="s">
        <v>127</v>
      </c>
      <c r="B625" t="s">
        <v>268</v>
      </c>
      <c r="C625">
        <v>2018</v>
      </c>
      <c r="D625">
        <v>11929</v>
      </c>
    </row>
    <row r="626" hidden="1" spans="1:4">
      <c r="A626" t="s">
        <v>127</v>
      </c>
      <c r="B626" t="s">
        <v>268</v>
      </c>
      <c r="C626">
        <v>2019</v>
      </c>
      <c r="D626">
        <v>12870</v>
      </c>
    </row>
    <row r="627" hidden="1" spans="1:4">
      <c r="A627" t="s">
        <v>127</v>
      </c>
      <c r="B627" t="s">
        <v>268</v>
      </c>
      <c r="C627">
        <v>2020</v>
      </c>
      <c r="D627">
        <v>14224</v>
      </c>
    </row>
    <row r="628" hidden="1" spans="1:4">
      <c r="A628" t="s">
        <v>127</v>
      </c>
      <c r="B628" t="s">
        <v>268</v>
      </c>
      <c r="C628">
        <v>2021</v>
      </c>
      <c r="D628">
        <v>15821</v>
      </c>
    </row>
    <row r="629" hidden="1" spans="1:4">
      <c r="A629" t="s">
        <v>127</v>
      </c>
      <c r="B629" t="s">
        <v>268</v>
      </c>
      <c r="C629">
        <v>2022</v>
      </c>
      <c r="D629">
        <v>17212</v>
      </c>
    </row>
    <row r="630" hidden="1" spans="1:4">
      <c r="A630" t="s">
        <v>132</v>
      </c>
      <c r="B630" t="s">
        <v>268</v>
      </c>
      <c r="C630">
        <v>2015</v>
      </c>
      <c r="D630">
        <v>3458</v>
      </c>
    </row>
    <row r="631" hidden="1" spans="1:4">
      <c r="A631" t="s">
        <v>132</v>
      </c>
      <c r="B631" t="s">
        <v>268</v>
      </c>
      <c r="C631">
        <v>2016</v>
      </c>
      <c r="D631">
        <v>4152</v>
      </c>
    </row>
    <row r="632" hidden="1" spans="1:4">
      <c r="A632" t="s">
        <v>132</v>
      </c>
      <c r="B632" t="s">
        <v>268</v>
      </c>
      <c r="C632">
        <v>2017</v>
      </c>
      <c r="D632">
        <v>4332</v>
      </c>
    </row>
    <row r="633" hidden="1" spans="1:4">
      <c r="A633" t="s">
        <v>132</v>
      </c>
      <c r="B633" t="s">
        <v>268</v>
      </c>
      <c r="C633">
        <v>2018</v>
      </c>
      <c r="D633">
        <v>4513</v>
      </c>
    </row>
    <row r="634" hidden="1" spans="1:4">
      <c r="A634" t="s">
        <v>132</v>
      </c>
      <c r="B634" t="s">
        <v>268</v>
      </c>
      <c r="C634">
        <v>2019</v>
      </c>
      <c r="D634">
        <v>4615</v>
      </c>
    </row>
    <row r="635" hidden="1" spans="1:4">
      <c r="A635" t="s">
        <v>132</v>
      </c>
      <c r="B635" t="s">
        <v>268</v>
      </c>
      <c r="C635">
        <v>2020</v>
      </c>
      <c r="D635">
        <v>5178</v>
      </c>
    </row>
    <row r="636" hidden="1" spans="1:4">
      <c r="A636" t="s">
        <v>132</v>
      </c>
      <c r="B636" t="s">
        <v>268</v>
      </c>
      <c r="C636">
        <v>2021</v>
      </c>
      <c r="D636">
        <v>5533</v>
      </c>
    </row>
    <row r="637" hidden="1" spans="1:4">
      <c r="A637" t="s">
        <v>132</v>
      </c>
      <c r="B637" t="s">
        <v>268</v>
      </c>
      <c r="C637">
        <v>2022</v>
      </c>
      <c r="D637">
        <v>6277</v>
      </c>
    </row>
    <row r="638" hidden="1" spans="1:4">
      <c r="A638" t="s">
        <v>152</v>
      </c>
      <c r="B638" t="s">
        <v>268</v>
      </c>
      <c r="C638">
        <v>2015</v>
      </c>
      <c r="D638">
        <v>5066</v>
      </c>
    </row>
    <row r="639" hidden="1" spans="1:4">
      <c r="A639" t="s">
        <v>152</v>
      </c>
      <c r="B639" t="s">
        <v>268</v>
      </c>
      <c r="C639">
        <v>2016</v>
      </c>
      <c r="D639">
        <v>5510</v>
      </c>
    </row>
    <row r="640" hidden="1" spans="1:4">
      <c r="A640" t="s">
        <v>152</v>
      </c>
      <c r="B640" t="s">
        <v>268</v>
      </c>
      <c r="C640">
        <v>2017</v>
      </c>
      <c r="D640">
        <v>5778</v>
      </c>
    </row>
    <row r="641" hidden="1" spans="1:4">
      <c r="A641" t="s">
        <v>152</v>
      </c>
      <c r="B641" t="s">
        <v>268</v>
      </c>
      <c r="C641">
        <v>2018</v>
      </c>
      <c r="D641">
        <v>6039</v>
      </c>
    </row>
    <row r="642" hidden="1" spans="1:4">
      <c r="A642" t="s">
        <v>152</v>
      </c>
      <c r="B642" t="s">
        <v>268</v>
      </c>
      <c r="C642">
        <v>2019</v>
      </c>
      <c r="D642">
        <v>6599</v>
      </c>
    </row>
    <row r="643" hidden="1" spans="1:4">
      <c r="A643" t="s">
        <v>152</v>
      </c>
      <c r="B643" t="s">
        <v>268</v>
      </c>
      <c r="C643">
        <v>2020</v>
      </c>
      <c r="D643">
        <v>7478</v>
      </c>
    </row>
    <row r="644" hidden="1" spans="1:4">
      <c r="A644" t="s">
        <v>152</v>
      </c>
      <c r="B644" t="s">
        <v>268</v>
      </c>
      <c r="C644">
        <v>2021</v>
      </c>
      <c r="D644">
        <v>7573</v>
      </c>
    </row>
    <row r="645" hidden="1" spans="1:4">
      <c r="A645" t="s">
        <v>152</v>
      </c>
      <c r="B645" t="s">
        <v>268</v>
      </c>
      <c r="C645">
        <v>2022</v>
      </c>
      <c r="D645">
        <v>8087</v>
      </c>
    </row>
    <row r="646" hidden="1" spans="1:4">
      <c r="A646" t="s">
        <v>137</v>
      </c>
      <c r="B646" t="s">
        <v>268</v>
      </c>
      <c r="C646">
        <v>2015</v>
      </c>
      <c r="D646">
        <v>635</v>
      </c>
    </row>
    <row r="647" hidden="1" spans="1:4">
      <c r="A647" t="s">
        <v>137</v>
      </c>
      <c r="B647" t="s">
        <v>268</v>
      </c>
      <c r="C647">
        <v>2016</v>
      </c>
      <c r="D647">
        <v>745</v>
      </c>
    </row>
    <row r="648" hidden="1" spans="1:4">
      <c r="A648" t="s">
        <v>137</v>
      </c>
      <c r="B648" t="s">
        <v>268</v>
      </c>
      <c r="C648">
        <v>2017</v>
      </c>
      <c r="D648">
        <v>786</v>
      </c>
    </row>
    <row r="649" hidden="1" spans="1:4">
      <c r="A649" t="s">
        <v>137</v>
      </c>
      <c r="B649" t="s">
        <v>268</v>
      </c>
      <c r="C649">
        <v>2018</v>
      </c>
      <c r="D649">
        <v>919</v>
      </c>
    </row>
    <row r="650" hidden="1" spans="1:4">
      <c r="A650" t="s">
        <v>137</v>
      </c>
      <c r="B650" t="s">
        <v>268</v>
      </c>
      <c r="C650">
        <v>2019</v>
      </c>
      <c r="D650">
        <v>918</v>
      </c>
    </row>
    <row r="651" hidden="1" spans="1:4">
      <c r="A651" t="s">
        <v>137</v>
      </c>
      <c r="B651" t="s">
        <v>268</v>
      </c>
      <c r="C651">
        <v>2020</v>
      </c>
      <c r="D651">
        <v>999</v>
      </c>
    </row>
    <row r="652" hidden="1" spans="1:4">
      <c r="A652" t="s">
        <v>137</v>
      </c>
      <c r="B652" t="s">
        <v>268</v>
      </c>
      <c r="C652">
        <v>2021</v>
      </c>
      <c r="D652">
        <v>1056</v>
      </c>
    </row>
    <row r="653" hidden="1" spans="1:4">
      <c r="A653" t="s">
        <v>137</v>
      </c>
      <c r="B653" t="s">
        <v>268</v>
      </c>
      <c r="C653">
        <v>2022</v>
      </c>
      <c r="D653">
        <v>1307</v>
      </c>
    </row>
    <row r="654" hidden="1" spans="1:4">
      <c r="A654" t="s">
        <v>48</v>
      </c>
      <c r="B654" t="s">
        <v>268</v>
      </c>
      <c r="C654">
        <v>2015</v>
      </c>
      <c r="D654">
        <v>5778</v>
      </c>
    </row>
    <row r="655" hidden="1" spans="1:4">
      <c r="A655" t="s">
        <v>48</v>
      </c>
      <c r="B655" t="s">
        <v>268</v>
      </c>
      <c r="C655">
        <v>2016</v>
      </c>
      <c r="D655">
        <v>6275</v>
      </c>
    </row>
    <row r="656" hidden="1" spans="1:4">
      <c r="A656" t="s">
        <v>48</v>
      </c>
      <c r="B656" t="s">
        <v>268</v>
      </c>
      <c r="C656">
        <v>2017</v>
      </c>
      <c r="D656">
        <v>6807</v>
      </c>
    </row>
    <row r="657" hidden="1" spans="1:4">
      <c r="A657" t="s">
        <v>48</v>
      </c>
      <c r="B657" t="s">
        <v>268</v>
      </c>
      <c r="C657">
        <v>2018</v>
      </c>
      <c r="D657">
        <v>7427</v>
      </c>
    </row>
    <row r="658" hidden="1" spans="1:4">
      <c r="A658" t="s">
        <v>48</v>
      </c>
      <c r="B658" t="s">
        <v>268</v>
      </c>
      <c r="C658">
        <v>2019</v>
      </c>
      <c r="D658">
        <v>8319</v>
      </c>
    </row>
    <row r="659" hidden="1" spans="1:4">
      <c r="A659" t="s">
        <v>48</v>
      </c>
      <c r="B659" t="s">
        <v>268</v>
      </c>
      <c r="C659">
        <v>2020</v>
      </c>
      <c r="D659">
        <v>10042</v>
      </c>
    </row>
    <row r="660" hidden="1" spans="1:4">
      <c r="A660" t="s">
        <v>48</v>
      </c>
      <c r="B660" t="s">
        <v>268</v>
      </c>
      <c r="C660">
        <v>2021</v>
      </c>
      <c r="D660">
        <v>11078</v>
      </c>
    </row>
    <row r="661" hidden="1" spans="1:4">
      <c r="A661" t="s">
        <v>48</v>
      </c>
      <c r="B661" t="s">
        <v>268</v>
      </c>
      <c r="C661">
        <v>2022</v>
      </c>
      <c r="D661">
        <v>12459</v>
      </c>
    </row>
    <row r="662" hidden="1" spans="1:4">
      <c r="A662" t="s">
        <v>112</v>
      </c>
      <c r="B662" t="s">
        <v>268</v>
      </c>
      <c r="C662">
        <v>2015</v>
      </c>
      <c r="D662">
        <v>6744</v>
      </c>
    </row>
    <row r="663" hidden="1" spans="1:4">
      <c r="A663" t="s">
        <v>112</v>
      </c>
      <c r="B663" t="s">
        <v>268</v>
      </c>
      <c r="C663">
        <v>2016</v>
      </c>
      <c r="D663">
        <v>7218</v>
      </c>
    </row>
    <row r="664" hidden="1" spans="1:4">
      <c r="A664" t="s">
        <v>112</v>
      </c>
      <c r="B664" t="s">
        <v>268</v>
      </c>
      <c r="C664">
        <v>2017</v>
      </c>
      <c r="D664">
        <v>7880</v>
      </c>
    </row>
    <row r="665" hidden="1" spans="1:4">
      <c r="A665" t="s">
        <v>112</v>
      </c>
      <c r="B665" t="s">
        <v>268</v>
      </c>
      <c r="C665">
        <v>2018</v>
      </c>
      <c r="D665">
        <v>8680</v>
      </c>
    </row>
    <row r="666" hidden="1" spans="1:4">
      <c r="A666" t="s">
        <v>112</v>
      </c>
      <c r="B666" t="s">
        <v>268</v>
      </c>
      <c r="C666">
        <v>2019</v>
      </c>
      <c r="D666">
        <v>9306</v>
      </c>
    </row>
    <row r="667" hidden="1" spans="1:4">
      <c r="A667" t="s">
        <v>112</v>
      </c>
      <c r="B667" t="s">
        <v>268</v>
      </c>
      <c r="C667">
        <v>2020</v>
      </c>
      <c r="D667">
        <v>10169</v>
      </c>
    </row>
    <row r="668" hidden="1" spans="1:4">
      <c r="A668" t="s">
        <v>112</v>
      </c>
      <c r="B668" t="s">
        <v>268</v>
      </c>
      <c r="C668">
        <v>2021</v>
      </c>
      <c r="D668">
        <v>11114</v>
      </c>
    </row>
    <row r="669" hidden="1" spans="1:4">
      <c r="A669" t="s">
        <v>112</v>
      </c>
      <c r="B669" t="s">
        <v>268</v>
      </c>
      <c r="C669">
        <v>2022</v>
      </c>
      <c r="D669">
        <v>11959</v>
      </c>
    </row>
    <row r="670" hidden="1" spans="1:4">
      <c r="A670" t="s">
        <v>73</v>
      </c>
      <c r="B670" t="s">
        <v>268</v>
      </c>
      <c r="C670">
        <v>2015</v>
      </c>
      <c r="D670">
        <v>2647</v>
      </c>
    </row>
    <row r="671" hidden="1" spans="1:4">
      <c r="A671" t="s">
        <v>73</v>
      </c>
      <c r="B671" t="s">
        <v>268</v>
      </c>
      <c r="C671">
        <v>2016</v>
      </c>
      <c r="D671">
        <v>2783</v>
      </c>
    </row>
    <row r="672" hidden="1" spans="1:4">
      <c r="A672" t="s">
        <v>73</v>
      </c>
      <c r="B672" t="s">
        <v>268</v>
      </c>
      <c r="C672">
        <v>2017</v>
      </c>
      <c r="D672">
        <v>2969</v>
      </c>
    </row>
    <row r="673" hidden="1" spans="1:4">
      <c r="A673" t="s">
        <v>73</v>
      </c>
      <c r="B673" t="s">
        <v>268</v>
      </c>
      <c r="C673">
        <v>2018</v>
      </c>
      <c r="D673">
        <v>3129</v>
      </c>
    </row>
    <row r="674" hidden="1" spans="1:4">
      <c r="A674" t="s">
        <v>73</v>
      </c>
      <c r="B674" t="s">
        <v>268</v>
      </c>
      <c r="C674">
        <v>2019</v>
      </c>
      <c r="D674">
        <v>3246</v>
      </c>
    </row>
    <row r="675" hidden="1" spans="1:4">
      <c r="A675" t="s">
        <v>73</v>
      </c>
      <c r="B675" t="s">
        <v>268</v>
      </c>
      <c r="C675">
        <v>2020</v>
      </c>
      <c r="D675">
        <v>3536</v>
      </c>
    </row>
    <row r="676" hidden="1" spans="1:4">
      <c r="A676" t="s">
        <v>73</v>
      </c>
      <c r="B676" t="s">
        <v>268</v>
      </c>
      <c r="C676">
        <v>2021</v>
      </c>
      <c r="D676">
        <v>3955</v>
      </c>
    </row>
    <row r="677" hidden="1" spans="1:4">
      <c r="A677" t="s">
        <v>73</v>
      </c>
      <c r="B677" t="s">
        <v>268</v>
      </c>
      <c r="C677">
        <v>2022</v>
      </c>
      <c r="D677">
        <v>4180</v>
      </c>
    </row>
    <row r="678" hidden="1" spans="1:4">
      <c r="A678" t="s">
        <v>117</v>
      </c>
      <c r="B678" t="s">
        <v>268</v>
      </c>
      <c r="C678">
        <v>2015</v>
      </c>
      <c r="D678">
        <v>6411</v>
      </c>
    </row>
    <row r="679" hidden="1" spans="1:4">
      <c r="A679" t="s">
        <v>117</v>
      </c>
      <c r="B679" t="s">
        <v>268</v>
      </c>
      <c r="C679">
        <v>2016</v>
      </c>
      <c r="D679">
        <v>6745</v>
      </c>
    </row>
    <row r="680" hidden="1" spans="1:4">
      <c r="A680" t="s">
        <v>117</v>
      </c>
      <c r="B680" t="s">
        <v>268</v>
      </c>
      <c r="C680">
        <v>2017</v>
      </c>
      <c r="D680">
        <v>7124</v>
      </c>
    </row>
    <row r="681" hidden="1" spans="1:4">
      <c r="A681" t="s">
        <v>117</v>
      </c>
      <c r="B681" t="s">
        <v>268</v>
      </c>
      <c r="C681">
        <v>2018</v>
      </c>
      <c r="D681">
        <v>7401</v>
      </c>
    </row>
    <row r="682" hidden="1" spans="1:4">
      <c r="A682" t="s">
        <v>117</v>
      </c>
      <c r="B682" t="s">
        <v>268</v>
      </c>
      <c r="C682">
        <v>2019</v>
      </c>
      <c r="D682">
        <v>7862</v>
      </c>
    </row>
    <row r="683" hidden="1" spans="1:4">
      <c r="A683" t="s">
        <v>117</v>
      </c>
      <c r="B683" t="s">
        <v>268</v>
      </c>
      <c r="C683">
        <v>2020</v>
      </c>
      <c r="D683">
        <v>8273</v>
      </c>
    </row>
    <row r="684" hidden="1" spans="1:4">
      <c r="A684" t="s">
        <v>117</v>
      </c>
      <c r="B684" t="s">
        <v>268</v>
      </c>
      <c r="C684">
        <v>2021</v>
      </c>
      <c r="D684">
        <v>8816</v>
      </c>
    </row>
    <row r="685" hidden="1" spans="1:4">
      <c r="A685" t="s">
        <v>117</v>
      </c>
      <c r="B685" t="s">
        <v>268</v>
      </c>
      <c r="C685">
        <v>2022</v>
      </c>
      <c r="D685">
        <v>9438</v>
      </c>
    </row>
    <row r="686" hidden="1" spans="1:4">
      <c r="A686" t="s">
        <v>122</v>
      </c>
      <c r="B686" t="s">
        <v>268</v>
      </c>
      <c r="C686">
        <v>2015</v>
      </c>
      <c r="D686">
        <v>3889</v>
      </c>
    </row>
    <row r="687" hidden="1" spans="1:4">
      <c r="A687" t="s">
        <v>122</v>
      </c>
      <c r="B687" t="s">
        <v>268</v>
      </c>
      <c r="C687">
        <v>2016</v>
      </c>
      <c r="D687">
        <v>4121</v>
      </c>
    </row>
    <row r="688" hidden="1" spans="1:4">
      <c r="A688" t="s">
        <v>122</v>
      </c>
      <c r="B688" t="s">
        <v>268</v>
      </c>
      <c r="C688">
        <v>2017</v>
      </c>
      <c r="D688">
        <v>4277</v>
      </c>
    </row>
    <row r="689" hidden="1" spans="1:4">
      <c r="A689" t="s">
        <v>122</v>
      </c>
      <c r="B689" t="s">
        <v>268</v>
      </c>
      <c r="C689">
        <v>2018</v>
      </c>
      <c r="D689">
        <v>4522</v>
      </c>
    </row>
    <row r="690" hidden="1" spans="1:4">
      <c r="A690" t="s">
        <v>122</v>
      </c>
      <c r="B690" t="s">
        <v>268</v>
      </c>
      <c r="C690">
        <v>2019</v>
      </c>
      <c r="D690">
        <v>4669</v>
      </c>
    </row>
    <row r="691" hidden="1" spans="1:4">
      <c r="A691" t="s">
        <v>122</v>
      </c>
      <c r="B691" t="s">
        <v>268</v>
      </c>
      <c r="C691">
        <v>2020</v>
      </c>
      <c r="D691">
        <v>4915</v>
      </c>
    </row>
    <row r="692" hidden="1" spans="1:4">
      <c r="A692" t="s">
        <v>122</v>
      </c>
      <c r="B692" t="s">
        <v>268</v>
      </c>
      <c r="C692">
        <v>2021</v>
      </c>
      <c r="D692">
        <v>5344</v>
      </c>
    </row>
    <row r="693" hidden="1" spans="1:4">
      <c r="A693" t="s">
        <v>122</v>
      </c>
      <c r="B693" t="s">
        <v>268</v>
      </c>
      <c r="C693">
        <v>2022</v>
      </c>
      <c r="D693">
        <v>5774</v>
      </c>
    </row>
    <row r="694" hidden="1" spans="1:4">
      <c r="A694" t="s">
        <v>68</v>
      </c>
      <c r="B694" t="s">
        <v>268</v>
      </c>
      <c r="C694">
        <v>2015</v>
      </c>
      <c r="D694">
        <v>2611</v>
      </c>
    </row>
    <row r="695" hidden="1" spans="1:4">
      <c r="A695" t="s">
        <v>68</v>
      </c>
      <c r="B695" t="s">
        <v>268</v>
      </c>
      <c r="C695">
        <v>2016</v>
      </c>
      <c r="D695">
        <v>2716</v>
      </c>
    </row>
    <row r="696" hidden="1" spans="1:4">
      <c r="A696" t="s">
        <v>68</v>
      </c>
      <c r="B696" t="s">
        <v>268</v>
      </c>
      <c r="C696">
        <v>2017</v>
      </c>
      <c r="D696">
        <v>2864</v>
      </c>
    </row>
    <row r="697" hidden="1" spans="1:4">
      <c r="A697" t="s">
        <v>68</v>
      </c>
      <c r="B697" t="s">
        <v>268</v>
      </c>
      <c r="C697">
        <v>2018</v>
      </c>
      <c r="D697">
        <v>3055</v>
      </c>
    </row>
    <row r="698" hidden="1" spans="1:4">
      <c r="A698" t="s">
        <v>68</v>
      </c>
      <c r="B698" t="s">
        <v>268</v>
      </c>
      <c r="C698">
        <v>2019</v>
      </c>
      <c r="D698">
        <v>3122</v>
      </c>
    </row>
    <row r="699" hidden="1" spans="1:4">
      <c r="A699" t="s">
        <v>68</v>
      </c>
      <c r="B699" t="s">
        <v>268</v>
      </c>
      <c r="C699">
        <v>2020</v>
      </c>
      <c r="D699">
        <v>3278</v>
      </c>
    </row>
    <row r="700" hidden="1" spans="1:4">
      <c r="A700" t="s">
        <v>68</v>
      </c>
      <c r="B700" t="s">
        <v>268</v>
      </c>
      <c r="C700">
        <v>2021</v>
      </c>
      <c r="D700">
        <v>3485</v>
      </c>
    </row>
    <row r="701" hidden="1" spans="1:4">
      <c r="A701" t="s">
        <v>68</v>
      </c>
      <c r="B701" t="s">
        <v>268</v>
      </c>
      <c r="C701">
        <v>2022</v>
      </c>
      <c r="D701">
        <v>4030</v>
      </c>
    </row>
    <row r="702" hidden="1" spans="1:4">
      <c r="A702" t="s">
        <v>82</v>
      </c>
      <c r="B702" t="s">
        <v>268</v>
      </c>
      <c r="C702">
        <v>2015</v>
      </c>
      <c r="D702">
        <v>9541</v>
      </c>
    </row>
    <row r="703" hidden="1" spans="1:4">
      <c r="A703" t="s">
        <v>82</v>
      </c>
      <c r="B703" t="s">
        <v>268</v>
      </c>
      <c r="C703">
        <v>2016</v>
      </c>
      <c r="D703">
        <v>10160</v>
      </c>
    </row>
    <row r="704" hidden="1" spans="1:4">
      <c r="A704" t="s">
        <v>82</v>
      </c>
      <c r="B704" t="s">
        <v>268</v>
      </c>
      <c r="C704">
        <v>2017</v>
      </c>
      <c r="D704">
        <v>11469</v>
      </c>
    </row>
    <row r="705" hidden="1" spans="1:4">
      <c r="A705" t="s">
        <v>82</v>
      </c>
      <c r="B705" t="s">
        <v>268</v>
      </c>
      <c r="C705">
        <v>2018</v>
      </c>
      <c r="D705">
        <v>12657</v>
      </c>
    </row>
    <row r="706" hidden="1" spans="1:4">
      <c r="A706" t="s">
        <v>82</v>
      </c>
      <c r="B706" t="s">
        <v>268</v>
      </c>
      <c r="C706">
        <v>2019</v>
      </c>
      <c r="D706">
        <v>13288</v>
      </c>
    </row>
    <row r="707" hidden="1" spans="1:4">
      <c r="A707" t="s">
        <v>82</v>
      </c>
      <c r="B707" t="s">
        <v>268</v>
      </c>
      <c r="C707">
        <v>2020</v>
      </c>
      <c r="D707">
        <v>14146</v>
      </c>
    </row>
    <row r="708" hidden="1" spans="1:4">
      <c r="A708" t="s">
        <v>82</v>
      </c>
      <c r="B708" t="s">
        <v>268</v>
      </c>
      <c r="C708">
        <v>2021</v>
      </c>
      <c r="D708">
        <v>15420</v>
      </c>
    </row>
    <row r="709" hidden="1" spans="1:4">
      <c r="A709" t="s">
        <v>82</v>
      </c>
      <c r="B709" t="s">
        <v>268</v>
      </c>
      <c r="C709">
        <v>2022</v>
      </c>
      <c r="D709">
        <v>16156</v>
      </c>
    </row>
    <row r="710" hidden="1" spans="1:4">
      <c r="A710" t="s">
        <v>102</v>
      </c>
      <c r="B710" t="s">
        <v>268</v>
      </c>
      <c r="C710">
        <v>2015</v>
      </c>
      <c r="D710">
        <v>2389</v>
      </c>
    </row>
    <row r="711" hidden="1" spans="1:4">
      <c r="A711" t="s">
        <v>102</v>
      </c>
      <c r="B711" t="s">
        <v>268</v>
      </c>
      <c r="C711">
        <v>2016</v>
      </c>
      <c r="D711">
        <v>2866</v>
      </c>
    </row>
    <row r="712" hidden="1" spans="1:4">
      <c r="A712" t="s">
        <v>102</v>
      </c>
      <c r="B712" t="s">
        <v>268</v>
      </c>
      <c r="C712">
        <v>2017</v>
      </c>
      <c r="D712">
        <v>3167</v>
      </c>
    </row>
    <row r="713" hidden="1" spans="1:4">
      <c r="A713" t="s">
        <v>102</v>
      </c>
      <c r="B713" t="s">
        <v>268</v>
      </c>
      <c r="C713">
        <v>2018</v>
      </c>
      <c r="D713">
        <v>3554</v>
      </c>
    </row>
    <row r="714" hidden="1" spans="1:4">
      <c r="A714" t="s">
        <v>102</v>
      </c>
      <c r="B714" t="s">
        <v>268</v>
      </c>
      <c r="C714">
        <v>2019</v>
      </c>
      <c r="D714">
        <v>3782</v>
      </c>
    </row>
    <row r="715" hidden="1" spans="1:4">
      <c r="A715" t="s">
        <v>102</v>
      </c>
      <c r="B715" t="s">
        <v>268</v>
      </c>
      <c r="C715">
        <v>2020</v>
      </c>
      <c r="D715">
        <v>4401</v>
      </c>
    </row>
    <row r="716" hidden="1" spans="1:4">
      <c r="A716" t="s">
        <v>102</v>
      </c>
      <c r="B716" t="s">
        <v>268</v>
      </c>
      <c r="C716">
        <v>2021</v>
      </c>
      <c r="D716">
        <v>4847</v>
      </c>
    </row>
    <row r="717" hidden="1" spans="1:4">
      <c r="A717" t="s">
        <v>102</v>
      </c>
      <c r="B717" t="s">
        <v>268</v>
      </c>
      <c r="C717">
        <v>2022</v>
      </c>
      <c r="D717">
        <v>5490</v>
      </c>
    </row>
    <row r="718" hidden="1" spans="1:4">
      <c r="A718" t="s">
        <v>63</v>
      </c>
      <c r="B718" t="s">
        <v>268</v>
      </c>
      <c r="C718">
        <v>2015</v>
      </c>
      <c r="D718">
        <v>4322</v>
      </c>
    </row>
    <row r="719" hidden="1" spans="1:4">
      <c r="A719" t="s">
        <v>63</v>
      </c>
      <c r="B719" t="s">
        <v>268</v>
      </c>
      <c r="C719">
        <v>2016</v>
      </c>
      <c r="D719">
        <v>4601</v>
      </c>
    </row>
    <row r="720" hidden="1" spans="1:4">
      <c r="A720" t="s">
        <v>63</v>
      </c>
      <c r="B720" t="s">
        <v>268</v>
      </c>
      <c r="C720">
        <v>2017</v>
      </c>
      <c r="D720">
        <v>4869</v>
      </c>
    </row>
    <row r="721" hidden="1" spans="1:4">
      <c r="A721" t="s">
        <v>63</v>
      </c>
      <c r="B721" t="s">
        <v>268</v>
      </c>
      <c r="C721">
        <v>2018</v>
      </c>
      <c r="D721">
        <v>5192</v>
      </c>
    </row>
    <row r="722" hidden="1" spans="1:4">
      <c r="A722" t="s">
        <v>63</v>
      </c>
      <c r="B722" t="s">
        <v>268</v>
      </c>
      <c r="C722">
        <v>2019</v>
      </c>
      <c r="D722">
        <v>5370</v>
      </c>
    </row>
    <row r="723" hidden="1" spans="1:4">
      <c r="A723" t="s">
        <v>63</v>
      </c>
      <c r="B723" t="s">
        <v>268</v>
      </c>
      <c r="C723">
        <v>2020</v>
      </c>
      <c r="D723">
        <v>5776</v>
      </c>
    </row>
    <row r="724" hidden="1" spans="1:4">
      <c r="A724" t="s">
        <v>63</v>
      </c>
      <c r="B724" t="s">
        <v>268</v>
      </c>
      <c r="C724">
        <v>2021</v>
      </c>
      <c r="D724">
        <v>6164</v>
      </c>
    </row>
    <row r="725" hidden="1" spans="1:4">
      <c r="A725" t="s">
        <v>63</v>
      </c>
      <c r="B725" t="s">
        <v>268</v>
      </c>
      <c r="C725">
        <v>2022</v>
      </c>
      <c r="D725">
        <v>6595</v>
      </c>
    </row>
    <row r="726" hidden="1" spans="1:4">
      <c r="A726" t="s">
        <v>58</v>
      </c>
      <c r="B726" t="s">
        <v>268</v>
      </c>
      <c r="C726">
        <v>2015</v>
      </c>
      <c r="D726">
        <v>10397</v>
      </c>
    </row>
    <row r="727" hidden="1" spans="1:4">
      <c r="A727" t="s">
        <v>58</v>
      </c>
      <c r="B727" t="s">
        <v>268</v>
      </c>
      <c r="C727">
        <v>2016</v>
      </c>
      <c r="D727">
        <v>11045</v>
      </c>
    </row>
    <row r="728" hidden="1" spans="1:4">
      <c r="A728" t="s">
        <v>58</v>
      </c>
      <c r="B728" t="s">
        <v>268</v>
      </c>
      <c r="C728">
        <v>2017</v>
      </c>
      <c r="D728">
        <v>11826</v>
      </c>
    </row>
    <row r="729" hidden="1" spans="1:4">
      <c r="A729" t="s">
        <v>58</v>
      </c>
      <c r="B729" t="s">
        <v>268</v>
      </c>
      <c r="C729">
        <v>2018</v>
      </c>
      <c r="D729">
        <v>12285</v>
      </c>
    </row>
    <row r="730" hidden="1" spans="1:4">
      <c r="A730" t="s">
        <v>58</v>
      </c>
      <c r="B730" t="s">
        <v>268</v>
      </c>
      <c r="C730">
        <v>2019</v>
      </c>
      <c r="D730">
        <v>12931</v>
      </c>
    </row>
    <row r="731" hidden="1" spans="1:4">
      <c r="A731" t="s">
        <v>58</v>
      </c>
      <c r="B731" t="s">
        <v>268</v>
      </c>
      <c r="C731">
        <v>2020</v>
      </c>
      <c r="D731">
        <v>14639</v>
      </c>
    </row>
    <row r="732" hidden="1" spans="1:4">
      <c r="A732" t="s">
        <v>58</v>
      </c>
      <c r="B732" t="s">
        <v>268</v>
      </c>
      <c r="C732">
        <v>2021</v>
      </c>
      <c r="D732">
        <v>15487</v>
      </c>
    </row>
    <row r="733" hidden="1" spans="1:4">
      <c r="A733" t="s">
        <v>58</v>
      </c>
      <c r="B733" t="s">
        <v>268</v>
      </c>
      <c r="C733">
        <v>2022</v>
      </c>
      <c r="D733">
        <v>16915</v>
      </c>
    </row>
    <row r="734" hidden="1" spans="1:4">
      <c r="A734" t="s">
        <v>182</v>
      </c>
      <c r="B734" t="s">
        <v>268</v>
      </c>
      <c r="C734">
        <v>2015</v>
      </c>
      <c r="D734">
        <v>3157</v>
      </c>
    </row>
    <row r="735" hidden="1" spans="1:4">
      <c r="A735" t="s">
        <v>182</v>
      </c>
      <c r="B735" t="s">
        <v>268</v>
      </c>
      <c r="C735">
        <v>2016</v>
      </c>
      <c r="D735">
        <v>3675</v>
      </c>
    </row>
    <row r="736" hidden="1" spans="1:4">
      <c r="A736" t="s">
        <v>182</v>
      </c>
      <c r="B736" t="s">
        <v>268</v>
      </c>
      <c r="C736">
        <v>2017</v>
      </c>
      <c r="D736">
        <v>4188</v>
      </c>
    </row>
    <row r="737" hidden="1" spans="1:4">
      <c r="A737" t="s">
        <v>182</v>
      </c>
      <c r="B737" t="s">
        <v>268</v>
      </c>
      <c r="C737">
        <v>2018</v>
      </c>
      <c r="D737">
        <v>4715</v>
      </c>
    </row>
    <row r="738" hidden="1" spans="1:4">
      <c r="A738" t="s">
        <v>182</v>
      </c>
      <c r="B738" t="s">
        <v>268</v>
      </c>
      <c r="C738">
        <v>2019</v>
      </c>
      <c r="D738">
        <v>5296</v>
      </c>
    </row>
    <row r="739" hidden="1" spans="1:4">
      <c r="A739" t="s">
        <v>182</v>
      </c>
      <c r="B739" t="s">
        <v>268</v>
      </c>
      <c r="C739">
        <v>2020</v>
      </c>
      <c r="D739">
        <v>5943</v>
      </c>
    </row>
    <row r="740" hidden="1" spans="1:4">
      <c r="A740" t="s">
        <v>182</v>
      </c>
      <c r="B740" t="s">
        <v>268</v>
      </c>
      <c r="C740">
        <v>2021</v>
      </c>
      <c r="D740">
        <v>6214</v>
      </c>
    </row>
    <row r="741" hidden="1" spans="1:4">
      <c r="A741" t="s">
        <v>182</v>
      </c>
      <c r="B741" t="s">
        <v>268</v>
      </c>
      <c r="C741">
        <v>2022</v>
      </c>
      <c r="D741">
        <v>6477</v>
      </c>
    </row>
    <row r="742" hidden="1" spans="1:4">
      <c r="A742" t="s">
        <v>177</v>
      </c>
      <c r="B742" t="s">
        <v>268</v>
      </c>
      <c r="C742">
        <v>2015</v>
      </c>
      <c r="D742">
        <v>2074</v>
      </c>
    </row>
    <row r="743" hidden="1" spans="1:4">
      <c r="A743" t="s">
        <v>177</v>
      </c>
      <c r="B743" t="s">
        <v>268</v>
      </c>
      <c r="C743">
        <v>2016</v>
      </c>
      <c r="D743">
        <v>2345</v>
      </c>
    </row>
    <row r="744" hidden="1" spans="1:4">
      <c r="A744" t="s">
        <v>177</v>
      </c>
      <c r="B744" t="s">
        <v>268</v>
      </c>
      <c r="C744">
        <v>2017</v>
      </c>
      <c r="D744">
        <v>2543</v>
      </c>
    </row>
    <row r="745" hidden="1" spans="1:4">
      <c r="A745" t="s">
        <v>177</v>
      </c>
      <c r="B745" t="s">
        <v>268</v>
      </c>
      <c r="C745">
        <v>2018</v>
      </c>
      <c r="D745">
        <v>2800</v>
      </c>
    </row>
    <row r="746" hidden="1" spans="1:4">
      <c r="A746" t="s">
        <v>177</v>
      </c>
      <c r="B746" t="s">
        <v>268</v>
      </c>
      <c r="C746">
        <v>2019</v>
      </c>
      <c r="D746">
        <v>3168</v>
      </c>
    </row>
    <row r="747" hidden="1" spans="1:4">
      <c r="A747" t="s">
        <v>177</v>
      </c>
      <c r="B747" t="s">
        <v>268</v>
      </c>
      <c r="C747">
        <v>2020</v>
      </c>
      <c r="D747">
        <v>4030</v>
      </c>
    </row>
    <row r="748" hidden="1" spans="1:4">
      <c r="A748" t="s">
        <v>177</v>
      </c>
      <c r="B748" t="s">
        <v>268</v>
      </c>
      <c r="C748">
        <v>2021</v>
      </c>
      <c r="D748">
        <v>4114</v>
      </c>
    </row>
    <row r="749" hidden="1" spans="1:4">
      <c r="A749" t="s">
        <v>177</v>
      </c>
      <c r="B749" t="s">
        <v>268</v>
      </c>
      <c r="C749">
        <v>2022</v>
      </c>
      <c r="D749">
        <v>4519</v>
      </c>
    </row>
    <row r="750" hidden="1" spans="1:4">
      <c r="A750" t="s">
        <v>34</v>
      </c>
      <c r="B750" t="s">
        <v>268</v>
      </c>
      <c r="C750">
        <v>2015</v>
      </c>
      <c r="D750">
        <v>152527</v>
      </c>
    </row>
    <row r="751" hidden="1" spans="1:4">
      <c r="A751" t="s">
        <v>34</v>
      </c>
      <c r="B751" t="s">
        <v>268</v>
      </c>
      <c r="C751">
        <v>2016</v>
      </c>
      <c r="D751">
        <v>165051</v>
      </c>
    </row>
    <row r="752" hidden="1" spans="1:4">
      <c r="A752" t="s">
        <v>34</v>
      </c>
      <c r="B752" t="s">
        <v>268</v>
      </c>
      <c r="C752">
        <v>2017</v>
      </c>
      <c r="D752">
        <v>177708</v>
      </c>
    </row>
    <row r="753" hidden="1" spans="1:4">
      <c r="A753" t="s">
        <v>34</v>
      </c>
      <c r="B753" t="s">
        <v>268</v>
      </c>
      <c r="C753">
        <v>2018</v>
      </c>
      <c r="D753">
        <v>190012</v>
      </c>
    </row>
    <row r="754" hidden="1" spans="1:4">
      <c r="A754" t="s">
        <v>34</v>
      </c>
      <c r="B754" t="s">
        <v>268</v>
      </c>
      <c r="C754">
        <v>2019</v>
      </c>
      <c r="D754">
        <v>201006</v>
      </c>
    </row>
    <row r="755" hidden="1" spans="1:4">
      <c r="A755" t="s">
        <v>34</v>
      </c>
      <c r="B755" t="s">
        <v>268</v>
      </c>
      <c r="C755">
        <v>2020</v>
      </c>
      <c r="D755">
        <v>220204</v>
      </c>
    </row>
    <row r="756" hidden="1" spans="1:4">
      <c r="A756" t="s">
        <v>34</v>
      </c>
      <c r="B756" t="s">
        <v>268</v>
      </c>
      <c r="C756">
        <v>2021</v>
      </c>
      <c r="D756">
        <v>237777</v>
      </c>
    </row>
    <row r="757" hidden="1" spans="1:4">
      <c r="A757" t="s">
        <v>34</v>
      </c>
      <c r="B757" t="s">
        <v>268</v>
      </c>
      <c r="C757">
        <v>2004</v>
      </c>
      <c r="D757">
        <v>44238.73</v>
      </c>
    </row>
    <row r="758" hidden="1" spans="1:4">
      <c r="A758" t="s">
        <v>34</v>
      </c>
      <c r="B758" t="s">
        <v>268</v>
      </c>
      <c r="C758">
        <v>2005</v>
      </c>
      <c r="D758">
        <v>51718.48</v>
      </c>
    </row>
    <row r="759" hidden="1" spans="1:4">
      <c r="A759" t="s">
        <v>34</v>
      </c>
      <c r="B759" t="s">
        <v>268</v>
      </c>
      <c r="C759">
        <v>2006</v>
      </c>
      <c r="D759">
        <v>62369.82</v>
      </c>
    </row>
    <row r="760" hidden="1" spans="1:4">
      <c r="A760" t="s">
        <v>34</v>
      </c>
      <c r="B760" t="s">
        <v>268</v>
      </c>
      <c r="C760">
        <v>2007</v>
      </c>
      <c r="D760">
        <v>71821.65</v>
      </c>
    </row>
    <row r="761" hidden="1" spans="1:4">
      <c r="A761" t="s">
        <v>34</v>
      </c>
      <c r="B761" t="s">
        <v>268</v>
      </c>
      <c r="C761">
        <v>2008</v>
      </c>
      <c r="D761">
        <v>79273.13</v>
      </c>
    </row>
    <row r="762" hidden="1" spans="1:4">
      <c r="A762" t="s">
        <v>34</v>
      </c>
      <c r="B762" t="s">
        <v>268</v>
      </c>
      <c r="C762">
        <v>2009</v>
      </c>
      <c r="D762">
        <v>87409.72</v>
      </c>
    </row>
    <row r="763" hidden="1" spans="1:4">
      <c r="A763" t="s">
        <v>34</v>
      </c>
      <c r="B763" t="s">
        <v>268</v>
      </c>
      <c r="C763">
        <v>2010</v>
      </c>
      <c r="D763">
        <v>96641</v>
      </c>
    </row>
    <row r="764" hidden="1" spans="1:4">
      <c r="A764" t="s">
        <v>34</v>
      </c>
      <c r="B764" t="s">
        <v>268</v>
      </c>
      <c r="C764">
        <v>2011</v>
      </c>
      <c r="D764">
        <v>106253</v>
      </c>
    </row>
    <row r="765" hidden="1" spans="1:4">
      <c r="A765" t="s">
        <v>34</v>
      </c>
      <c r="B765" t="s">
        <v>268</v>
      </c>
      <c r="C765">
        <v>2012</v>
      </c>
      <c r="D765">
        <v>114676</v>
      </c>
    </row>
    <row r="766" hidden="1" spans="1:4">
      <c r="A766" t="s">
        <v>34</v>
      </c>
      <c r="B766" t="s">
        <v>268</v>
      </c>
      <c r="C766">
        <v>2013</v>
      </c>
      <c r="D766">
        <v>125768</v>
      </c>
    </row>
    <row r="767" hidden="1" spans="1:4">
      <c r="A767" t="s">
        <v>34</v>
      </c>
      <c r="B767" t="s">
        <v>268</v>
      </c>
      <c r="C767">
        <v>2014</v>
      </c>
      <c r="D767">
        <v>137887</v>
      </c>
    </row>
    <row r="768" hidden="1" spans="1:4">
      <c r="A768" t="s">
        <v>34</v>
      </c>
      <c r="B768" t="s">
        <v>268</v>
      </c>
      <c r="C768">
        <v>2022</v>
      </c>
      <c r="D768">
        <v>256798</v>
      </c>
    </row>
    <row r="769" hidden="1" spans="1:4">
      <c r="A769" t="s">
        <v>107</v>
      </c>
      <c r="B769" t="s">
        <v>268</v>
      </c>
      <c r="C769">
        <v>2015</v>
      </c>
      <c r="D769">
        <v>9716</v>
      </c>
    </row>
    <row r="770" hidden="1" spans="1:4">
      <c r="A770" t="s">
        <v>107</v>
      </c>
      <c r="B770" t="s">
        <v>268</v>
      </c>
      <c r="C770">
        <v>2016</v>
      </c>
      <c r="D770">
        <v>10942</v>
      </c>
    </row>
    <row r="771" hidden="1" spans="1:4">
      <c r="A771" t="s">
        <v>107</v>
      </c>
      <c r="B771" t="s">
        <v>268</v>
      </c>
      <c r="C771">
        <v>2017</v>
      </c>
      <c r="D771">
        <v>12556</v>
      </c>
    </row>
    <row r="772" hidden="1" spans="1:4">
      <c r="A772" t="s">
        <v>107</v>
      </c>
      <c r="B772" t="s">
        <v>268</v>
      </c>
      <c r="C772">
        <v>2018</v>
      </c>
      <c r="D772">
        <v>13107</v>
      </c>
    </row>
    <row r="773" hidden="1" spans="1:4">
      <c r="A773" t="s">
        <v>107</v>
      </c>
      <c r="B773" t="s">
        <v>268</v>
      </c>
      <c r="C773">
        <v>2019</v>
      </c>
      <c r="D773">
        <v>14044</v>
      </c>
    </row>
    <row r="774" hidden="1" spans="1:4">
      <c r="A774" t="s">
        <v>107</v>
      </c>
      <c r="B774" t="s">
        <v>268</v>
      </c>
      <c r="C774">
        <v>2020</v>
      </c>
      <c r="D774">
        <v>15560</v>
      </c>
    </row>
    <row r="775" hidden="1" spans="1:4">
      <c r="A775" t="s">
        <v>107</v>
      </c>
      <c r="B775" t="s">
        <v>268</v>
      </c>
      <c r="C775">
        <v>2021</v>
      </c>
      <c r="D775">
        <v>17334</v>
      </c>
    </row>
    <row r="776" hidden="1" spans="1:4">
      <c r="A776" t="s">
        <v>107</v>
      </c>
      <c r="B776" t="s">
        <v>268</v>
      </c>
      <c r="C776">
        <v>2022</v>
      </c>
      <c r="D776">
        <v>18958</v>
      </c>
    </row>
    <row r="777" hidden="1" spans="1:4">
      <c r="A777" t="s">
        <v>53</v>
      </c>
      <c r="B777" t="s">
        <v>268</v>
      </c>
      <c r="C777">
        <v>2015</v>
      </c>
      <c r="D777">
        <v>6966</v>
      </c>
    </row>
    <row r="778" hidden="1" spans="1:4">
      <c r="A778" t="s">
        <v>53</v>
      </c>
      <c r="B778" t="s">
        <v>268</v>
      </c>
      <c r="C778">
        <v>2016</v>
      </c>
      <c r="D778">
        <v>7640</v>
      </c>
    </row>
    <row r="779" hidden="1" spans="1:4">
      <c r="A779" t="s">
        <v>53</v>
      </c>
      <c r="B779" t="s">
        <v>268</v>
      </c>
      <c r="C779">
        <v>2017</v>
      </c>
      <c r="D779">
        <v>8073</v>
      </c>
    </row>
    <row r="780" hidden="1" spans="1:4">
      <c r="A780" t="s">
        <v>53</v>
      </c>
      <c r="B780" t="s">
        <v>268</v>
      </c>
      <c r="C780">
        <v>2018</v>
      </c>
      <c r="D780">
        <v>8758</v>
      </c>
    </row>
    <row r="781" hidden="1" spans="1:4">
      <c r="A781" t="s">
        <v>53</v>
      </c>
      <c r="B781" t="s">
        <v>268</v>
      </c>
      <c r="C781">
        <v>2019</v>
      </c>
      <c r="D781">
        <v>9249</v>
      </c>
    </row>
    <row r="782" hidden="1" spans="1:4">
      <c r="A782" t="s">
        <v>53</v>
      </c>
      <c r="B782" t="s">
        <v>268</v>
      </c>
      <c r="C782">
        <v>2020</v>
      </c>
      <c r="D782">
        <v>10383</v>
      </c>
    </row>
    <row r="783" hidden="1" spans="1:4">
      <c r="A783" t="s">
        <v>53</v>
      </c>
      <c r="B783" t="s">
        <v>268</v>
      </c>
      <c r="C783">
        <v>2021</v>
      </c>
      <c r="D783">
        <v>11338</v>
      </c>
    </row>
    <row r="784" hidden="1" spans="1:4">
      <c r="A784" t="s">
        <v>53</v>
      </c>
      <c r="B784" t="s">
        <v>268</v>
      </c>
      <c r="C784">
        <v>2022</v>
      </c>
      <c r="D784">
        <v>12091</v>
      </c>
    </row>
    <row r="785" hidden="1" spans="1:4">
      <c r="A785" t="s">
        <v>167</v>
      </c>
      <c r="B785" t="s">
        <v>268</v>
      </c>
      <c r="C785">
        <v>2015</v>
      </c>
      <c r="D785">
        <v>3389</v>
      </c>
    </row>
    <row r="786" hidden="1" spans="1:4">
      <c r="A786" t="s">
        <v>167</v>
      </c>
      <c r="B786" t="s">
        <v>268</v>
      </c>
      <c r="C786">
        <v>2016</v>
      </c>
      <c r="D786">
        <v>3740</v>
      </c>
    </row>
    <row r="787" hidden="1" spans="1:4">
      <c r="A787" t="s">
        <v>167</v>
      </c>
      <c r="B787" t="s">
        <v>268</v>
      </c>
      <c r="C787">
        <v>2017</v>
      </c>
      <c r="D787">
        <v>4192</v>
      </c>
    </row>
    <row r="788" hidden="1" spans="1:4">
      <c r="A788" t="s">
        <v>167</v>
      </c>
      <c r="B788" t="s">
        <v>268</v>
      </c>
      <c r="C788">
        <v>2018</v>
      </c>
      <c r="D788">
        <v>5443</v>
      </c>
    </row>
    <row r="789" hidden="1" spans="1:4">
      <c r="A789" t="s">
        <v>167</v>
      </c>
      <c r="B789" t="s">
        <v>268</v>
      </c>
      <c r="C789">
        <v>2019</v>
      </c>
      <c r="D789">
        <v>6242</v>
      </c>
    </row>
    <row r="790" hidden="1" spans="1:4">
      <c r="A790" t="s">
        <v>167</v>
      </c>
      <c r="B790" t="s">
        <v>268</v>
      </c>
      <c r="C790">
        <v>2020</v>
      </c>
      <c r="D790">
        <v>7366</v>
      </c>
    </row>
    <row r="791" hidden="1" spans="1:4">
      <c r="A791" t="s">
        <v>167</v>
      </c>
      <c r="B791" t="s">
        <v>268</v>
      </c>
      <c r="C791">
        <v>2021</v>
      </c>
      <c r="D791">
        <v>7636</v>
      </c>
    </row>
    <row r="792" hidden="1" spans="1:4">
      <c r="A792" t="s">
        <v>167</v>
      </c>
      <c r="B792" t="s">
        <v>268</v>
      </c>
      <c r="C792">
        <v>2022</v>
      </c>
      <c r="D792">
        <v>8110</v>
      </c>
    </row>
    <row r="793" spans="1:4">
      <c r="A793" t="s">
        <v>77</v>
      </c>
      <c r="B793" t="s">
        <v>268</v>
      </c>
      <c r="C793">
        <v>2015</v>
      </c>
      <c r="D793">
        <v>2344</v>
      </c>
    </row>
    <row r="794" spans="1:4">
      <c r="A794" t="s">
        <v>77</v>
      </c>
      <c r="B794" t="s">
        <v>268</v>
      </c>
      <c r="C794">
        <v>2016</v>
      </c>
      <c r="D794">
        <v>2371</v>
      </c>
    </row>
    <row r="795" spans="1:4">
      <c r="A795" t="s">
        <v>77</v>
      </c>
      <c r="B795" t="s">
        <v>268</v>
      </c>
      <c r="C795">
        <v>2017</v>
      </c>
      <c r="D795">
        <v>2400</v>
      </c>
    </row>
    <row r="796" spans="1:4">
      <c r="A796" t="s">
        <v>77</v>
      </c>
      <c r="B796" t="s">
        <v>268</v>
      </c>
      <c r="C796">
        <v>2018</v>
      </c>
      <c r="D796">
        <v>2525</v>
      </c>
    </row>
    <row r="797" spans="1:4">
      <c r="A797" t="s">
        <v>77</v>
      </c>
      <c r="B797" t="s">
        <v>268</v>
      </c>
      <c r="C797">
        <v>2019</v>
      </c>
      <c r="D797">
        <v>2664</v>
      </c>
    </row>
    <row r="798" spans="1:4">
      <c r="A798" t="s">
        <v>77</v>
      </c>
      <c r="B798" t="s">
        <v>268</v>
      </c>
      <c r="C798">
        <v>2020</v>
      </c>
      <c r="D798">
        <v>2669</v>
      </c>
    </row>
    <row r="799" spans="1:4">
      <c r="A799" t="s">
        <v>77</v>
      </c>
      <c r="B799" t="s">
        <v>268</v>
      </c>
      <c r="C799">
        <v>2021</v>
      </c>
      <c r="D799">
        <v>2786</v>
      </c>
    </row>
    <row r="800" spans="1:4">
      <c r="A800" t="s">
        <v>77</v>
      </c>
      <c r="B800" t="s">
        <v>268</v>
      </c>
      <c r="C800">
        <v>2022</v>
      </c>
      <c r="D800">
        <v>2830</v>
      </c>
    </row>
    <row r="801" hidden="1" spans="1:4">
      <c r="A801" t="s">
        <v>147</v>
      </c>
      <c r="B801" t="s">
        <v>268</v>
      </c>
      <c r="C801">
        <v>2015</v>
      </c>
      <c r="D801">
        <v>8673</v>
      </c>
    </row>
    <row r="802" hidden="1" spans="1:4">
      <c r="A802" t="s">
        <v>147</v>
      </c>
      <c r="B802" t="s">
        <v>268</v>
      </c>
      <c r="C802">
        <v>2016</v>
      </c>
      <c r="D802">
        <v>9108</v>
      </c>
    </row>
    <row r="803" hidden="1" spans="1:4">
      <c r="A803" t="s">
        <v>147</v>
      </c>
      <c r="B803" t="s">
        <v>268</v>
      </c>
      <c r="C803">
        <v>2017</v>
      </c>
      <c r="D803">
        <v>9721</v>
      </c>
    </row>
    <row r="804" hidden="1" spans="1:4">
      <c r="A804" t="s">
        <v>147</v>
      </c>
      <c r="B804" t="s">
        <v>268</v>
      </c>
      <c r="C804">
        <v>2018</v>
      </c>
      <c r="D804">
        <v>9833</v>
      </c>
    </row>
    <row r="805" hidden="1" spans="1:4">
      <c r="A805" t="s">
        <v>147</v>
      </c>
      <c r="B805" t="s">
        <v>268</v>
      </c>
      <c r="C805">
        <v>2019</v>
      </c>
      <c r="D805">
        <v>9929</v>
      </c>
    </row>
    <row r="806" hidden="1" spans="1:4">
      <c r="A806" t="s">
        <v>147</v>
      </c>
      <c r="B806" t="s">
        <v>268</v>
      </c>
      <c r="C806">
        <v>2020</v>
      </c>
      <c r="D806">
        <v>10105</v>
      </c>
    </row>
    <row r="807" hidden="1" spans="1:4">
      <c r="A807" t="s">
        <v>147</v>
      </c>
      <c r="B807" t="s">
        <v>268</v>
      </c>
      <c r="C807">
        <v>2021</v>
      </c>
      <c r="D807">
        <v>11435</v>
      </c>
    </row>
    <row r="808" hidden="1" spans="1:4">
      <c r="A808" t="s">
        <v>147</v>
      </c>
      <c r="B808" t="s">
        <v>268</v>
      </c>
      <c r="C808">
        <v>2022</v>
      </c>
      <c r="D808">
        <v>12390</v>
      </c>
    </row>
    <row r="809" hidden="1" spans="1:4">
      <c r="A809" t="s">
        <v>43</v>
      </c>
      <c r="B809" t="s">
        <v>268</v>
      </c>
      <c r="C809">
        <v>2015</v>
      </c>
      <c r="D809">
        <v>1324</v>
      </c>
    </row>
    <row r="810" hidden="1" spans="1:4">
      <c r="A810" t="s">
        <v>43</v>
      </c>
      <c r="B810" t="s">
        <v>268</v>
      </c>
      <c r="C810">
        <v>2016</v>
      </c>
      <c r="D810">
        <v>1467</v>
      </c>
    </row>
    <row r="811" hidden="1" spans="1:4">
      <c r="A811" t="s">
        <v>43</v>
      </c>
      <c r="B811" t="s">
        <v>268</v>
      </c>
      <c r="C811">
        <v>2017</v>
      </c>
      <c r="D811">
        <v>1499</v>
      </c>
    </row>
    <row r="812" hidden="1" spans="1:4">
      <c r="A812" t="s">
        <v>43</v>
      </c>
      <c r="B812" t="s">
        <v>268</v>
      </c>
      <c r="C812">
        <v>2018</v>
      </c>
      <c r="D812">
        <v>1709</v>
      </c>
    </row>
    <row r="813" hidden="1" spans="1:4">
      <c r="A813" t="s">
        <v>43</v>
      </c>
      <c r="B813" t="s">
        <v>268</v>
      </c>
      <c r="C813">
        <v>2019</v>
      </c>
      <c r="D813">
        <v>1842</v>
      </c>
    </row>
    <row r="814" hidden="1" spans="1:4">
      <c r="A814" t="s">
        <v>43</v>
      </c>
      <c r="B814" t="s">
        <v>268</v>
      </c>
      <c r="C814">
        <v>2020</v>
      </c>
      <c r="D814">
        <v>1917</v>
      </c>
    </row>
    <row r="815" hidden="1" spans="1:4">
      <c r="A815" t="s">
        <v>43</v>
      </c>
      <c r="B815" t="s">
        <v>268</v>
      </c>
      <c r="C815">
        <v>2021</v>
      </c>
      <c r="D815">
        <v>2192</v>
      </c>
    </row>
    <row r="816" hidden="1" spans="1:4">
      <c r="A816" t="s">
        <v>43</v>
      </c>
      <c r="B816" t="s">
        <v>268</v>
      </c>
      <c r="C816">
        <v>2022</v>
      </c>
      <c r="D816">
        <v>2262</v>
      </c>
    </row>
    <row r="817" hidden="1" spans="1:4">
      <c r="A817" t="s">
        <v>162</v>
      </c>
      <c r="B817" t="s">
        <v>268</v>
      </c>
      <c r="C817">
        <v>2015</v>
      </c>
      <c r="D817">
        <v>196</v>
      </c>
    </row>
    <row r="818" hidden="1" spans="1:4">
      <c r="A818" t="s">
        <v>162</v>
      </c>
      <c r="B818" t="s">
        <v>268</v>
      </c>
      <c r="C818">
        <v>2016</v>
      </c>
      <c r="D818">
        <v>233</v>
      </c>
    </row>
    <row r="819" hidden="1" spans="1:4">
      <c r="A819" t="s">
        <v>162</v>
      </c>
      <c r="B819" t="s">
        <v>268</v>
      </c>
      <c r="C819">
        <v>2017</v>
      </c>
      <c r="D819">
        <v>281</v>
      </c>
    </row>
    <row r="820" hidden="1" spans="1:4">
      <c r="A820" t="s">
        <v>162</v>
      </c>
      <c r="B820" t="s">
        <v>268</v>
      </c>
      <c r="C820">
        <v>2018</v>
      </c>
      <c r="D820">
        <v>304</v>
      </c>
    </row>
    <row r="821" hidden="1" spans="1:4">
      <c r="A821" t="s">
        <v>162</v>
      </c>
      <c r="B821" t="s">
        <v>268</v>
      </c>
      <c r="C821">
        <v>2019</v>
      </c>
      <c r="D821">
        <v>327</v>
      </c>
    </row>
    <row r="822" hidden="1" spans="1:4">
      <c r="A822" t="s">
        <v>162</v>
      </c>
      <c r="B822" t="s">
        <v>268</v>
      </c>
      <c r="C822">
        <v>2020</v>
      </c>
      <c r="D822">
        <v>395</v>
      </c>
    </row>
    <row r="823" hidden="1" spans="1:4">
      <c r="A823" t="s">
        <v>162</v>
      </c>
      <c r="B823" t="s">
        <v>268</v>
      </c>
      <c r="C823">
        <v>2021</v>
      </c>
      <c r="D823">
        <v>480</v>
      </c>
    </row>
    <row r="824" hidden="1" spans="1:4">
      <c r="A824" t="s">
        <v>162</v>
      </c>
      <c r="B824" t="s">
        <v>268</v>
      </c>
      <c r="C824">
        <v>2022</v>
      </c>
      <c r="D824">
        <v>540</v>
      </c>
    </row>
    <row r="825" hidden="1" spans="1:4">
      <c r="A825" t="s">
        <v>187</v>
      </c>
      <c r="B825" t="s">
        <v>268</v>
      </c>
      <c r="C825">
        <v>2015</v>
      </c>
      <c r="D825">
        <v>6992</v>
      </c>
    </row>
    <row r="826" hidden="1" spans="1:4">
      <c r="A826" t="s">
        <v>187</v>
      </c>
      <c r="B826" t="s">
        <v>268</v>
      </c>
      <c r="C826">
        <v>2016</v>
      </c>
      <c r="D826">
        <v>8109</v>
      </c>
    </row>
    <row r="827" hidden="1" spans="1:4">
      <c r="A827" t="s">
        <v>187</v>
      </c>
      <c r="B827" t="s">
        <v>268</v>
      </c>
      <c r="C827">
        <v>2017</v>
      </c>
      <c r="D827">
        <v>8679</v>
      </c>
    </row>
    <row r="828" hidden="1" spans="1:4">
      <c r="A828" t="s">
        <v>187</v>
      </c>
      <c r="B828" t="s">
        <v>268</v>
      </c>
      <c r="C828">
        <v>2018</v>
      </c>
      <c r="D828">
        <v>8978</v>
      </c>
    </row>
    <row r="829" hidden="1" spans="1:4">
      <c r="A829" t="s">
        <v>187</v>
      </c>
      <c r="B829" t="s">
        <v>268</v>
      </c>
      <c r="C829">
        <v>2019</v>
      </c>
      <c r="D829">
        <v>9614</v>
      </c>
    </row>
    <row r="830" hidden="1" spans="1:4">
      <c r="A830" t="s">
        <v>187</v>
      </c>
      <c r="B830" t="s">
        <v>268</v>
      </c>
      <c r="C830">
        <v>2020</v>
      </c>
      <c r="D830">
        <v>10763</v>
      </c>
    </row>
    <row r="831" hidden="1" spans="1:4">
      <c r="A831" t="s">
        <v>187</v>
      </c>
      <c r="B831" t="s">
        <v>268</v>
      </c>
      <c r="C831">
        <v>2021</v>
      </c>
      <c r="D831">
        <v>11547</v>
      </c>
    </row>
    <row r="832" hidden="1" spans="1:4">
      <c r="A832" t="s">
        <v>187</v>
      </c>
      <c r="B832" t="s">
        <v>268</v>
      </c>
      <c r="C832">
        <v>2022</v>
      </c>
      <c r="D832">
        <v>12112</v>
      </c>
    </row>
    <row r="833" hidden="1" spans="1:4">
      <c r="A833" t="s">
        <v>157</v>
      </c>
      <c r="B833" t="s">
        <v>268</v>
      </c>
      <c r="C833">
        <v>2015</v>
      </c>
      <c r="D833">
        <v>7915</v>
      </c>
    </row>
    <row r="834" hidden="1" spans="1:4">
      <c r="A834" t="s">
        <v>157</v>
      </c>
      <c r="B834" t="s">
        <v>268</v>
      </c>
      <c r="C834">
        <v>2016</v>
      </c>
      <c r="D834">
        <v>8645</v>
      </c>
    </row>
    <row r="835" hidden="1" spans="1:4">
      <c r="A835" t="s">
        <v>157</v>
      </c>
      <c r="B835" t="s">
        <v>268</v>
      </c>
      <c r="C835">
        <v>2017</v>
      </c>
      <c r="D835">
        <v>8957</v>
      </c>
    </row>
    <row r="836" hidden="1" spans="1:4">
      <c r="A836" t="s">
        <v>157</v>
      </c>
      <c r="B836" t="s">
        <v>268</v>
      </c>
      <c r="C836">
        <v>2018</v>
      </c>
      <c r="D836">
        <v>9341</v>
      </c>
    </row>
    <row r="837" hidden="1" spans="1:4">
      <c r="A837" t="s">
        <v>157</v>
      </c>
      <c r="B837" t="s">
        <v>268</v>
      </c>
      <c r="C837">
        <v>2019</v>
      </c>
      <c r="D837">
        <v>9620</v>
      </c>
    </row>
    <row r="838" hidden="1" spans="1:4">
      <c r="A838" t="s">
        <v>157</v>
      </c>
      <c r="B838" t="s">
        <v>268</v>
      </c>
      <c r="C838">
        <v>2020</v>
      </c>
      <c r="D838">
        <v>10266</v>
      </c>
    </row>
    <row r="839" hidden="1" spans="1:4">
      <c r="A839" t="s">
        <v>157</v>
      </c>
      <c r="B839" t="s">
        <v>268</v>
      </c>
      <c r="C839">
        <v>2021</v>
      </c>
      <c r="D839">
        <v>10635</v>
      </c>
    </row>
    <row r="840" hidden="1" spans="1:4">
      <c r="A840" t="s">
        <v>157</v>
      </c>
      <c r="B840" t="s">
        <v>268</v>
      </c>
      <c r="C840">
        <v>2022</v>
      </c>
      <c r="D840">
        <v>11177</v>
      </c>
    </row>
    <row r="841" hidden="1" spans="1:4">
      <c r="A841" t="s">
        <v>87</v>
      </c>
      <c r="B841" t="s">
        <v>268</v>
      </c>
      <c r="C841">
        <v>2015</v>
      </c>
      <c r="D841">
        <v>8158</v>
      </c>
    </row>
    <row r="842" hidden="1" spans="1:4">
      <c r="A842" t="s">
        <v>87</v>
      </c>
      <c r="B842" t="s">
        <v>268</v>
      </c>
      <c r="C842">
        <v>2016</v>
      </c>
      <c r="D842">
        <v>8331</v>
      </c>
    </row>
    <row r="843" hidden="1" spans="1:4">
      <c r="A843" t="s">
        <v>87</v>
      </c>
      <c r="B843" t="s">
        <v>268</v>
      </c>
      <c r="C843">
        <v>2017</v>
      </c>
      <c r="D843">
        <v>8899</v>
      </c>
    </row>
    <row r="844" hidden="1" spans="1:4">
      <c r="A844" t="s">
        <v>87</v>
      </c>
      <c r="B844" t="s">
        <v>268</v>
      </c>
      <c r="C844">
        <v>2018</v>
      </c>
      <c r="D844">
        <v>9565</v>
      </c>
    </row>
    <row r="845" hidden="1" spans="1:4">
      <c r="A845" t="s">
        <v>87</v>
      </c>
      <c r="B845" t="s">
        <v>268</v>
      </c>
      <c r="C845">
        <v>2019</v>
      </c>
      <c r="D845">
        <v>9789</v>
      </c>
    </row>
    <row r="846" hidden="1" spans="1:4">
      <c r="A846" t="s">
        <v>87</v>
      </c>
      <c r="B846" t="s">
        <v>268</v>
      </c>
      <c r="C846">
        <v>2020</v>
      </c>
      <c r="D846">
        <v>10142</v>
      </c>
    </row>
    <row r="847" hidden="1" spans="1:4">
      <c r="A847" t="s">
        <v>87</v>
      </c>
      <c r="B847" t="s">
        <v>268</v>
      </c>
      <c r="C847">
        <v>2021</v>
      </c>
      <c r="D847">
        <v>10857</v>
      </c>
    </row>
    <row r="848" hidden="1" spans="1:4">
      <c r="A848" t="s">
        <v>87</v>
      </c>
      <c r="B848" t="s">
        <v>268</v>
      </c>
      <c r="C848">
        <v>2022</v>
      </c>
      <c r="D848">
        <v>11810</v>
      </c>
    </row>
    <row r="849" hidden="1" spans="1:4">
      <c r="A849" t="s">
        <v>142</v>
      </c>
      <c r="B849" t="s">
        <v>268</v>
      </c>
      <c r="C849">
        <v>2015</v>
      </c>
      <c r="D849">
        <v>2109</v>
      </c>
    </row>
    <row r="850" hidden="1" spans="1:4">
      <c r="A850" t="s">
        <v>142</v>
      </c>
      <c r="B850" t="s">
        <v>268</v>
      </c>
      <c r="C850">
        <v>2016</v>
      </c>
      <c r="D850">
        <v>2178</v>
      </c>
    </row>
    <row r="851" hidden="1" spans="1:4">
      <c r="A851" t="s">
        <v>142</v>
      </c>
      <c r="B851" t="s">
        <v>268</v>
      </c>
      <c r="C851">
        <v>2017</v>
      </c>
      <c r="D851">
        <v>2326</v>
      </c>
    </row>
    <row r="852" hidden="1" spans="1:4">
      <c r="A852" t="s">
        <v>142</v>
      </c>
      <c r="B852" t="s">
        <v>268</v>
      </c>
      <c r="C852">
        <v>2018</v>
      </c>
      <c r="D852">
        <v>2386</v>
      </c>
    </row>
    <row r="853" hidden="1" spans="1:4">
      <c r="A853" t="s">
        <v>142</v>
      </c>
      <c r="B853" t="s">
        <v>268</v>
      </c>
      <c r="C853">
        <v>2019</v>
      </c>
      <c r="D853">
        <v>2448</v>
      </c>
    </row>
    <row r="854" hidden="1" spans="1:4">
      <c r="A854" t="s">
        <v>142</v>
      </c>
      <c r="B854" t="s">
        <v>268</v>
      </c>
      <c r="C854">
        <v>2020</v>
      </c>
      <c r="D854">
        <v>2488</v>
      </c>
    </row>
    <row r="855" hidden="1" spans="1:4">
      <c r="A855" t="s">
        <v>142</v>
      </c>
      <c r="B855" t="s">
        <v>268</v>
      </c>
      <c r="C855">
        <v>2021</v>
      </c>
      <c r="D855">
        <v>2574</v>
      </c>
    </row>
    <row r="856" hidden="1" spans="1:4">
      <c r="A856" t="s">
        <v>142</v>
      </c>
      <c r="B856" t="s">
        <v>268</v>
      </c>
      <c r="C856">
        <v>2022</v>
      </c>
      <c r="D856">
        <v>2685</v>
      </c>
    </row>
  </sheetData>
  <autoFilter xmlns:etc="http://www.wps.cn/officeDocument/2017/etCustomData" ref="A1:D856" etc:filterBottomFollowUsedRange="0">
    <filterColumn colId="0">
      <customFilters>
        <customFilter operator="equal" val="上海市"/>
      </customFilters>
    </filterColumn>
    <filterColumn colId="2">
      <filters>
        <filter val="2020"/>
        <filter val="2021"/>
        <filter val="2022"/>
        <filter val="2015"/>
        <filter val="2016"/>
        <filter val="2017"/>
        <filter val="2018"/>
        <filter val="2019"/>
      </filters>
    </filterColumn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AM49"/>
  <sheetViews>
    <sheetView workbookViewId="0">
      <selection activeCell="C17" sqref="C17"/>
    </sheetView>
  </sheetViews>
  <sheetFormatPr defaultColWidth="9" defaultRowHeight="14"/>
  <cols>
    <col min="1" max="1" width="89.625" style="16" customWidth="1"/>
    <col min="2" max="16384" width="9" style="16"/>
  </cols>
  <sheetData>
    <row r="1" spans="1:39">
      <c r="A1" s="16" t="s">
        <v>269</v>
      </c>
      <c r="B1" s="16">
        <v>2023</v>
      </c>
      <c r="C1" s="16">
        <v>2024</v>
      </c>
      <c r="D1" s="16">
        <v>2025</v>
      </c>
      <c r="E1" s="16">
        <v>2026</v>
      </c>
      <c r="F1" s="16">
        <v>2027</v>
      </c>
      <c r="G1" s="16">
        <v>2028</v>
      </c>
      <c r="H1" s="16">
        <v>2029</v>
      </c>
      <c r="I1" s="16">
        <v>2030</v>
      </c>
      <c r="J1" s="16">
        <v>2031</v>
      </c>
      <c r="K1" s="16">
        <v>2032</v>
      </c>
      <c r="L1" s="16">
        <v>2033</v>
      </c>
      <c r="M1" s="16">
        <v>2034</v>
      </c>
      <c r="N1" s="16">
        <v>2035</v>
      </c>
      <c r="O1" s="16">
        <v>2036</v>
      </c>
      <c r="P1" s="16">
        <v>2037</v>
      </c>
      <c r="Q1" s="16">
        <v>2038</v>
      </c>
      <c r="R1" s="16">
        <v>2039</v>
      </c>
      <c r="S1" s="16">
        <v>2040</v>
      </c>
      <c r="T1" s="16">
        <v>2041</v>
      </c>
      <c r="U1" s="16">
        <v>2042</v>
      </c>
      <c r="V1" s="16">
        <v>2043</v>
      </c>
      <c r="W1" s="16">
        <v>2044</v>
      </c>
      <c r="X1" s="16">
        <v>2045</v>
      </c>
      <c r="Y1" s="16">
        <v>2046</v>
      </c>
      <c r="Z1" s="16">
        <v>2047</v>
      </c>
      <c r="AA1" s="16">
        <v>2048</v>
      </c>
      <c r="AB1" s="16">
        <v>2049</v>
      </c>
      <c r="AC1" s="16">
        <v>2050</v>
      </c>
      <c r="AD1" s="16">
        <v>2051</v>
      </c>
      <c r="AE1" s="16">
        <v>2052</v>
      </c>
      <c r="AF1" s="16">
        <v>2053</v>
      </c>
      <c r="AG1" s="16">
        <v>2054</v>
      </c>
      <c r="AH1" s="16">
        <v>2055</v>
      </c>
      <c r="AI1" s="16">
        <v>2056</v>
      </c>
      <c r="AJ1" s="16">
        <v>2057</v>
      </c>
      <c r="AK1" s="16">
        <v>2058</v>
      </c>
      <c r="AL1" s="16">
        <v>2059</v>
      </c>
      <c r="AM1" s="16">
        <v>2060</v>
      </c>
    </row>
    <row r="2" spans="1:39">
      <c r="A2" s="16" t="s">
        <v>270</v>
      </c>
      <c r="B2" s="27">
        <v>1082920</v>
      </c>
      <c r="C2" s="27">
        <v>1074400</v>
      </c>
      <c r="D2" s="27">
        <v>1064930</v>
      </c>
      <c r="E2" s="27">
        <v>1054460</v>
      </c>
      <c r="F2" s="27">
        <v>1042840</v>
      </c>
      <c r="G2" s="27">
        <v>1030040</v>
      </c>
      <c r="H2" s="27">
        <v>1015970</v>
      </c>
      <c r="I2" s="27">
        <v>1000490</v>
      </c>
      <c r="J2" s="16">
        <v>983493</v>
      </c>
      <c r="K2" s="16">
        <v>964935</v>
      </c>
      <c r="L2" s="16">
        <v>944757</v>
      </c>
      <c r="M2" s="16">
        <v>922917</v>
      </c>
      <c r="N2" s="16">
        <v>899247</v>
      </c>
      <c r="O2" s="16">
        <v>873669</v>
      </c>
      <c r="P2" s="16">
        <v>846141</v>
      </c>
      <c r="Q2" s="16">
        <v>816681</v>
      </c>
      <c r="R2" s="16">
        <v>785331</v>
      </c>
      <c r="S2" s="16">
        <v>752085</v>
      </c>
      <c r="T2" s="16">
        <v>716979</v>
      </c>
      <c r="U2" s="16">
        <v>680379</v>
      </c>
      <c r="V2" s="16">
        <v>642621</v>
      </c>
      <c r="W2" s="16">
        <v>603921</v>
      </c>
      <c r="X2" s="16">
        <v>564333</v>
      </c>
      <c r="Y2" s="16">
        <v>523827</v>
      </c>
      <c r="Z2" s="16">
        <v>482457</v>
      </c>
      <c r="AA2" s="16">
        <v>440349</v>
      </c>
      <c r="AB2" s="16">
        <v>397563</v>
      </c>
      <c r="AC2" s="16">
        <v>354357</v>
      </c>
      <c r="AD2" s="16">
        <v>311019</v>
      </c>
      <c r="AE2" s="16">
        <v>267669</v>
      </c>
      <c r="AF2" s="16">
        <v>224589</v>
      </c>
      <c r="AG2" s="16">
        <v>181911</v>
      </c>
      <c r="AH2" s="16">
        <v>139971</v>
      </c>
      <c r="AI2" s="16">
        <v>98985</v>
      </c>
      <c r="AJ2" s="16">
        <v>59199</v>
      </c>
      <c r="AK2" s="16">
        <v>20631</v>
      </c>
      <c r="AL2" s="16">
        <v>0</v>
      </c>
      <c r="AM2" s="16">
        <v>0</v>
      </c>
    </row>
    <row r="3" spans="1:39">
      <c r="A3" s="16" t="s">
        <v>271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</row>
    <row r="4" spans="1:39">
      <c r="A4" s="16" t="s">
        <v>272</v>
      </c>
      <c r="B4" s="16">
        <v>48096</v>
      </c>
      <c r="C4" s="16">
        <v>93540</v>
      </c>
      <c r="D4" s="16">
        <v>208776</v>
      </c>
      <c r="E4" s="16">
        <v>278856</v>
      </c>
      <c r="F4" s="16">
        <v>319458</v>
      </c>
      <c r="G4" s="16">
        <v>352950</v>
      </c>
      <c r="H4" s="16">
        <v>386442</v>
      </c>
      <c r="I4" s="16">
        <v>386442</v>
      </c>
      <c r="J4" s="16">
        <v>386442</v>
      </c>
      <c r="K4" s="16">
        <v>386442</v>
      </c>
      <c r="L4" s="16">
        <v>386442</v>
      </c>
      <c r="M4" s="16">
        <v>386442</v>
      </c>
      <c r="N4" s="16">
        <v>386856</v>
      </c>
      <c r="O4" s="16">
        <v>388206</v>
      </c>
      <c r="P4" s="16">
        <v>390246</v>
      </c>
      <c r="Q4" s="16">
        <v>392682</v>
      </c>
      <c r="R4" s="16">
        <v>395232</v>
      </c>
      <c r="S4" s="16">
        <v>397890</v>
      </c>
      <c r="T4" s="16">
        <v>400524</v>
      </c>
      <c r="U4" s="16">
        <v>403164</v>
      </c>
      <c r="V4" s="16">
        <v>406098</v>
      </c>
      <c r="W4" s="16">
        <v>409068</v>
      </c>
      <c r="X4" s="16">
        <v>412020</v>
      </c>
      <c r="Y4" s="16">
        <v>415182</v>
      </c>
      <c r="Z4" s="16">
        <v>418242</v>
      </c>
      <c r="AA4" s="16">
        <v>421146</v>
      </c>
      <c r="AB4" s="16">
        <v>423948</v>
      </c>
      <c r="AC4" s="16">
        <v>426654</v>
      </c>
      <c r="AD4" s="16">
        <v>428898</v>
      </c>
      <c r="AE4" s="16">
        <v>431058</v>
      </c>
      <c r="AF4" s="16">
        <v>433458</v>
      </c>
      <c r="AG4" s="16">
        <v>435582</v>
      </c>
      <c r="AH4" s="16">
        <v>437562</v>
      </c>
      <c r="AI4" s="16">
        <v>439272</v>
      </c>
      <c r="AJ4" s="16">
        <v>440886</v>
      </c>
      <c r="AK4" s="16">
        <v>442170</v>
      </c>
      <c r="AL4" s="16">
        <v>426927</v>
      </c>
      <c r="AM4" s="16">
        <v>391791</v>
      </c>
    </row>
    <row r="5" spans="1:39">
      <c r="A5" s="16" t="s">
        <v>273</v>
      </c>
      <c r="B5" s="16">
        <v>56975</v>
      </c>
      <c r="C5" s="16">
        <v>56695</v>
      </c>
      <c r="D5" s="16">
        <v>56365</v>
      </c>
      <c r="E5" s="16">
        <v>55975</v>
      </c>
      <c r="F5" s="16">
        <v>55505</v>
      </c>
      <c r="G5" s="16">
        <v>54955</v>
      </c>
      <c r="H5" s="16">
        <v>54315</v>
      </c>
      <c r="I5" s="16">
        <v>53595</v>
      </c>
      <c r="J5" s="16">
        <v>52785</v>
      </c>
      <c r="K5" s="16">
        <v>51915</v>
      </c>
      <c r="L5" s="16">
        <v>50975</v>
      </c>
      <c r="M5" s="16">
        <v>49975</v>
      </c>
      <c r="N5" s="16">
        <v>48905</v>
      </c>
      <c r="O5" s="16">
        <v>47775</v>
      </c>
      <c r="P5" s="16">
        <v>46565</v>
      </c>
      <c r="Q5" s="16">
        <v>45295</v>
      </c>
      <c r="R5" s="16">
        <v>43935</v>
      </c>
      <c r="S5" s="16">
        <v>42475</v>
      </c>
      <c r="T5" s="16">
        <v>40915</v>
      </c>
      <c r="U5" s="16">
        <v>39285</v>
      </c>
      <c r="V5" s="16">
        <v>37565</v>
      </c>
      <c r="W5" s="16">
        <v>35765</v>
      </c>
      <c r="X5" s="16">
        <v>33885</v>
      </c>
      <c r="Y5" s="16">
        <v>31965</v>
      </c>
      <c r="Z5" s="16">
        <v>29985</v>
      </c>
      <c r="AA5" s="16">
        <v>27945</v>
      </c>
      <c r="AB5" s="16">
        <v>25845</v>
      </c>
      <c r="AC5" s="16">
        <v>23725</v>
      </c>
      <c r="AD5" s="16">
        <v>21615</v>
      </c>
      <c r="AE5" s="16">
        <v>19525</v>
      </c>
      <c r="AF5" s="16">
        <v>17455</v>
      </c>
      <c r="AG5" s="16">
        <v>15435</v>
      </c>
      <c r="AH5" s="16">
        <v>13455</v>
      </c>
      <c r="AI5" s="16">
        <v>11515</v>
      </c>
      <c r="AJ5" s="16">
        <v>9635</v>
      </c>
      <c r="AK5" s="16">
        <v>7825</v>
      </c>
      <c r="AL5" s="16">
        <v>6095</v>
      </c>
      <c r="AM5" s="16">
        <v>4465</v>
      </c>
    </row>
    <row r="6" spans="1:39">
      <c r="A6" s="16" t="s">
        <v>274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</row>
    <row r="7" spans="1:39">
      <c r="A7" s="16" t="s">
        <v>275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25</v>
      </c>
      <c r="O7" s="16">
        <v>110</v>
      </c>
      <c r="P7" s="16">
        <v>235</v>
      </c>
      <c r="Q7" s="16">
        <v>390</v>
      </c>
      <c r="R7" s="16">
        <v>555</v>
      </c>
      <c r="S7" s="16">
        <v>735</v>
      </c>
      <c r="T7" s="16">
        <v>915</v>
      </c>
      <c r="U7" s="16">
        <v>1095</v>
      </c>
      <c r="V7" s="16">
        <v>1290</v>
      </c>
      <c r="W7" s="16">
        <v>1490</v>
      </c>
      <c r="X7" s="16">
        <v>1685</v>
      </c>
      <c r="Y7" s="16">
        <v>1900</v>
      </c>
      <c r="Z7" s="16">
        <v>2110</v>
      </c>
      <c r="AA7" s="16">
        <v>2310</v>
      </c>
      <c r="AB7" s="16">
        <v>2505</v>
      </c>
      <c r="AC7" s="16">
        <v>2700</v>
      </c>
      <c r="AD7" s="16">
        <v>2860</v>
      </c>
      <c r="AE7" s="16">
        <v>3010</v>
      </c>
      <c r="AF7" s="16">
        <v>3180</v>
      </c>
      <c r="AG7" s="16">
        <v>3335</v>
      </c>
      <c r="AH7" s="16">
        <v>3480</v>
      </c>
      <c r="AI7" s="16">
        <v>3605</v>
      </c>
      <c r="AJ7" s="16">
        <v>3725</v>
      </c>
      <c r="AK7" s="16">
        <v>3820</v>
      </c>
      <c r="AL7" s="16">
        <v>3905</v>
      </c>
      <c r="AM7" s="16">
        <v>3920</v>
      </c>
    </row>
    <row r="8" spans="1:39">
      <c r="A8" s="16" t="s">
        <v>276</v>
      </c>
      <c r="B8" s="16">
        <v>55570</v>
      </c>
      <c r="C8" s="16">
        <v>55570</v>
      </c>
      <c r="D8" s="16">
        <v>55570</v>
      </c>
      <c r="E8" s="16">
        <v>55570</v>
      </c>
      <c r="F8" s="16">
        <v>55570</v>
      </c>
      <c r="G8" s="16">
        <v>55570</v>
      </c>
      <c r="H8" s="16">
        <v>55570</v>
      </c>
      <c r="I8" s="16">
        <v>55570</v>
      </c>
      <c r="J8" s="16">
        <v>55570</v>
      </c>
      <c r="K8" s="16">
        <v>55570</v>
      </c>
      <c r="L8" s="16">
        <v>55570</v>
      </c>
      <c r="M8" s="16">
        <v>55570</v>
      </c>
      <c r="N8" s="16">
        <v>55570</v>
      </c>
      <c r="O8" s="16">
        <v>55570</v>
      </c>
      <c r="P8" s="16">
        <v>55570</v>
      </c>
      <c r="Q8" s="16">
        <v>55570</v>
      </c>
      <c r="R8" s="16">
        <v>55570</v>
      </c>
      <c r="S8" s="16">
        <v>55570</v>
      </c>
      <c r="T8" s="16">
        <v>55570</v>
      </c>
      <c r="U8" s="16">
        <v>55570</v>
      </c>
      <c r="V8" s="16">
        <v>54920</v>
      </c>
      <c r="W8" s="16">
        <v>54270</v>
      </c>
      <c r="X8" s="16">
        <v>54270</v>
      </c>
      <c r="Y8" s="16">
        <v>53620</v>
      </c>
      <c r="Z8" s="16">
        <v>53620</v>
      </c>
      <c r="AA8" s="16">
        <v>53620</v>
      </c>
      <c r="AB8" s="16">
        <v>53620</v>
      </c>
      <c r="AC8" s="16">
        <v>52970</v>
      </c>
      <c r="AD8" s="16">
        <v>52320</v>
      </c>
      <c r="AE8" s="16">
        <v>51670</v>
      </c>
      <c r="AF8" s="16">
        <v>50370</v>
      </c>
      <c r="AG8" s="16">
        <v>49070</v>
      </c>
      <c r="AH8" s="16">
        <v>48420</v>
      </c>
      <c r="AI8" s="16">
        <v>48420</v>
      </c>
      <c r="AJ8" s="16">
        <v>47770</v>
      </c>
      <c r="AK8" s="16">
        <v>47120</v>
      </c>
      <c r="AL8" s="16">
        <v>46470</v>
      </c>
      <c r="AM8" s="16">
        <v>45820</v>
      </c>
    </row>
    <row r="9" spans="1:39">
      <c r="A9" s="16" t="s">
        <v>277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</row>
    <row r="10" spans="1:39">
      <c r="A10" s="16" t="s">
        <v>278</v>
      </c>
      <c r="B10" s="16">
        <v>2600</v>
      </c>
      <c r="C10" s="16">
        <v>3900</v>
      </c>
      <c r="D10" s="16">
        <v>9100</v>
      </c>
      <c r="E10" s="16">
        <v>14300</v>
      </c>
      <c r="F10" s="16">
        <v>22750</v>
      </c>
      <c r="G10" s="16">
        <v>24050</v>
      </c>
      <c r="H10" s="16">
        <v>26650</v>
      </c>
      <c r="I10" s="16">
        <v>30550</v>
      </c>
      <c r="J10" s="16">
        <v>32500</v>
      </c>
      <c r="K10" s="16">
        <v>35100</v>
      </c>
      <c r="L10" s="16">
        <v>37700</v>
      </c>
      <c r="M10" s="16">
        <v>40950</v>
      </c>
      <c r="N10" s="16">
        <v>46150</v>
      </c>
      <c r="O10" s="16">
        <v>53300</v>
      </c>
      <c r="P10" s="16">
        <v>61750</v>
      </c>
      <c r="Q10" s="16">
        <v>71500</v>
      </c>
      <c r="R10" s="16">
        <v>81900</v>
      </c>
      <c r="S10" s="16">
        <v>92300</v>
      </c>
      <c r="T10" s="16">
        <v>102050</v>
      </c>
      <c r="U10" s="16">
        <v>111800</v>
      </c>
      <c r="V10" s="16">
        <v>122200</v>
      </c>
      <c r="W10" s="16">
        <v>132600</v>
      </c>
      <c r="X10" s="16">
        <v>143000</v>
      </c>
      <c r="Y10" s="16">
        <v>154050</v>
      </c>
      <c r="Z10" s="16">
        <v>164450</v>
      </c>
      <c r="AA10" s="16">
        <v>174200</v>
      </c>
      <c r="AB10" s="16">
        <v>183300</v>
      </c>
      <c r="AC10" s="16">
        <v>197600</v>
      </c>
      <c r="AD10" s="16">
        <v>209300</v>
      </c>
      <c r="AE10" s="16">
        <v>219700</v>
      </c>
      <c r="AF10" s="16">
        <v>230750</v>
      </c>
      <c r="AG10" s="16">
        <v>240500</v>
      </c>
      <c r="AH10" s="16">
        <v>249600</v>
      </c>
      <c r="AI10" s="16">
        <v>257400</v>
      </c>
      <c r="AJ10" s="16">
        <v>264550</v>
      </c>
      <c r="AK10" s="16">
        <v>270400</v>
      </c>
      <c r="AL10" s="16">
        <v>275600</v>
      </c>
      <c r="AM10" s="16">
        <v>276250</v>
      </c>
    </row>
    <row r="11" spans="1:39">
      <c r="A11" s="16" t="s">
        <v>279</v>
      </c>
      <c r="B11" s="16">
        <v>368337</v>
      </c>
      <c r="C11" s="16">
        <v>368337</v>
      </c>
      <c r="D11" s="16">
        <v>368337</v>
      </c>
      <c r="E11" s="16">
        <v>368337</v>
      </c>
      <c r="F11" s="16">
        <v>368337</v>
      </c>
      <c r="G11" s="16">
        <v>368337</v>
      </c>
      <c r="H11" s="16">
        <v>368337</v>
      </c>
      <c r="I11" s="16">
        <v>368337</v>
      </c>
      <c r="J11" s="16">
        <v>368337</v>
      </c>
      <c r="K11" s="16">
        <v>368337</v>
      </c>
      <c r="L11" s="16">
        <v>368337</v>
      </c>
      <c r="M11" s="16">
        <v>368337</v>
      </c>
      <c r="N11" s="16">
        <v>368337</v>
      </c>
      <c r="O11" s="16">
        <v>368337</v>
      </c>
      <c r="P11" s="16">
        <v>368337</v>
      </c>
      <c r="Q11" s="16">
        <v>368337</v>
      </c>
      <c r="R11" s="16">
        <v>368337</v>
      </c>
      <c r="S11" s="16">
        <v>368337</v>
      </c>
      <c r="T11" s="16">
        <v>368337</v>
      </c>
      <c r="U11" s="16">
        <v>368337</v>
      </c>
      <c r="V11" s="16">
        <v>368337</v>
      </c>
      <c r="W11" s="16">
        <v>368337</v>
      </c>
      <c r="X11" s="16">
        <v>368337</v>
      </c>
      <c r="Y11" s="16">
        <v>368337</v>
      </c>
      <c r="Z11" s="16">
        <v>368337</v>
      </c>
      <c r="AA11" s="16">
        <v>368337</v>
      </c>
      <c r="AB11" s="16">
        <v>368337</v>
      </c>
      <c r="AC11" s="16">
        <v>368337</v>
      </c>
      <c r="AD11" s="16">
        <v>368337</v>
      </c>
      <c r="AE11" s="16">
        <v>368337</v>
      </c>
      <c r="AF11" s="16">
        <v>368337</v>
      </c>
      <c r="AG11" s="16">
        <v>368337</v>
      </c>
      <c r="AH11" s="16">
        <v>368337</v>
      </c>
      <c r="AI11" s="16">
        <v>368337</v>
      </c>
      <c r="AJ11" s="16">
        <v>368337</v>
      </c>
      <c r="AK11" s="16">
        <v>368337</v>
      </c>
      <c r="AL11" s="16">
        <v>368337</v>
      </c>
      <c r="AM11" s="16">
        <v>368337</v>
      </c>
    </row>
    <row r="12" spans="1:39">
      <c r="A12" s="16" t="s">
        <v>280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</row>
    <row r="13" spans="1:39">
      <c r="A13" s="16" t="s">
        <v>281</v>
      </c>
      <c r="B13" s="16">
        <v>52663</v>
      </c>
      <c r="C13" s="16">
        <v>57244</v>
      </c>
      <c r="D13" s="16">
        <v>60833</v>
      </c>
      <c r="E13" s="16">
        <v>66889</v>
      </c>
      <c r="F13" s="16">
        <v>71351</v>
      </c>
      <c r="G13" s="16">
        <v>84625</v>
      </c>
      <c r="H13" s="16">
        <v>98856</v>
      </c>
      <c r="I13" s="16">
        <v>121508</v>
      </c>
      <c r="J13" s="16">
        <v>147843</v>
      </c>
      <c r="K13" s="16">
        <v>176033</v>
      </c>
      <c r="L13" s="16">
        <v>204005</v>
      </c>
      <c r="M13" s="16">
        <v>238822</v>
      </c>
      <c r="N13" s="16">
        <v>284997</v>
      </c>
      <c r="O13" s="16">
        <v>314414</v>
      </c>
      <c r="P13" s="16">
        <v>323387</v>
      </c>
      <c r="Q13" s="16">
        <v>325457</v>
      </c>
      <c r="R13" s="16">
        <v>325912</v>
      </c>
      <c r="S13" s="16">
        <v>326021</v>
      </c>
      <c r="T13" s="16">
        <v>326050</v>
      </c>
      <c r="U13" s="16">
        <v>326058</v>
      </c>
      <c r="V13" s="16">
        <v>326061</v>
      </c>
      <c r="W13" s="16">
        <v>326062</v>
      </c>
      <c r="X13" s="16">
        <v>326062</v>
      </c>
      <c r="Y13" s="16">
        <v>326062</v>
      </c>
      <c r="Z13" s="16">
        <v>326062</v>
      </c>
      <c r="AA13" s="16">
        <v>326062</v>
      </c>
      <c r="AB13" s="16">
        <v>326062</v>
      </c>
      <c r="AC13" s="16">
        <v>326062</v>
      </c>
      <c r="AD13" s="16">
        <v>326062</v>
      </c>
      <c r="AE13" s="16">
        <v>326062</v>
      </c>
      <c r="AF13" s="16">
        <v>326062</v>
      </c>
      <c r="AG13" s="16">
        <v>326062</v>
      </c>
      <c r="AH13" s="16">
        <v>326062</v>
      </c>
      <c r="AI13" s="16">
        <v>326062</v>
      </c>
      <c r="AJ13" s="16">
        <v>326062</v>
      </c>
      <c r="AK13" s="16">
        <v>326062</v>
      </c>
      <c r="AL13" s="16">
        <v>326062</v>
      </c>
      <c r="AM13" s="16">
        <v>326062</v>
      </c>
    </row>
    <row r="14" spans="1:39">
      <c r="A14" s="16" t="s">
        <v>282</v>
      </c>
      <c r="B14" s="16">
        <v>334051</v>
      </c>
      <c r="C14" s="16">
        <v>334051</v>
      </c>
      <c r="D14" s="16">
        <v>334051</v>
      </c>
      <c r="E14" s="16">
        <v>334051</v>
      </c>
      <c r="F14" s="16">
        <v>334051</v>
      </c>
      <c r="G14" s="16">
        <v>334051</v>
      </c>
      <c r="H14" s="16">
        <v>334051</v>
      </c>
      <c r="I14" s="16">
        <v>334051</v>
      </c>
      <c r="J14" s="16">
        <v>334051</v>
      </c>
      <c r="K14" s="16">
        <v>332053</v>
      </c>
      <c r="L14" s="16">
        <v>327047</v>
      </c>
      <c r="M14" s="16">
        <v>318911</v>
      </c>
      <c r="N14" s="16">
        <v>308093</v>
      </c>
      <c r="O14" s="16">
        <v>294337</v>
      </c>
      <c r="P14" s="16">
        <v>278397</v>
      </c>
      <c r="Q14" s="16">
        <v>259265</v>
      </c>
      <c r="R14" s="16">
        <v>239439</v>
      </c>
      <c r="S14" s="16">
        <v>218729</v>
      </c>
      <c r="T14" s="16">
        <v>196577</v>
      </c>
      <c r="U14" s="16">
        <v>173337</v>
      </c>
      <c r="V14" s="16">
        <v>142401</v>
      </c>
      <c r="W14" s="16">
        <v>109227</v>
      </c>
      <c r="X14" s="16">
        <v>73241</v>
      </c>
      <c r="Y14" s="16">
        <v>27825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</row>
    <row r="15" spans="1:39">
      <c r="A15" s="16" t="s">
        <v>283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</row>
    <row r="16" spans="1:39">
      <c r="A16" s="16" t="s">
        <v>284</v>
      </c>
      <c r="B16" s="16">
        <v>69058</v>
      </c>
      <c r="C16" s="16">
        <v>70322</v>
      </c>
      <c r="D16" s="16">
        <v>71176</v>
      </c>
      <c r="E16" s="16">
        <v>72748</v>
      </c>
      <c r="F16" s="16">
        <v>74006</v>
      </c>
      <c r="G16" s="16">
        <v>78064</v>
      </c>
      <c r="H16" s="16">
        <v>82770</v>
      </c>
      <c r="I16" s="16">
        <v>90854</v>
      </c>
      <c r="J16" s="16">
        <v>100820</v>
      </c>
      <c r="K16" s="16">
        <v>112122</v>
      </c>
      <c r="L16" s="16">
        <v>123988</v>
      </c>
      <c r="M16" s="16">
        <v>139598</v>
      </c>
      <c r="N16" s="16">
        <v>161570</v>
      </c>
      <c r="O16" s="16">
        <v>192070</v>
      </c>
      <c r="P16" s="16">
        <v>229568</v>
      </c>
      <c r="Q16" s="16">
        <v>273426</v>
      </c>
      <c r="R16" s="16">
        <v>319414</v>
      </c>
      <c r="S16" s="16">
        <v>366798</v>
      </c>
      <c r="T16" s="16">
        <v>413762</v>
      </c>
      <c r="U16" s="16">
        <v>460626</v>
      </c>
      <c r="V16" s="16">
        <v>511316</v>
      </c>
      <c r="W16" s="16">
        <v>562258</v>
      </c>
      <c r="X16" s="16">
        <v>612554</v>
      </c>
      <c r="Y16" s="16">
        <v>665372</v>
      </c>
      <c r="Z16" s="16">
        <v>703757</v>
      </c>
      <c r="AA16" s="16">
        <v>725263</v>
      </c>
      <c r="AB16" s="16">
        <v>750227</v>
      </c>
      <c r="AC16" s="16">
        <v>779083</v>
      </c>
      <c r="AD16" s="27">
        <v>813703</v>
      </c>
      <c r="AE16" s="27">
        <v>845837</v>
      </c>
      <c r="AF16" s="27">
        <v>880405</v>
      </c>
      <c r="AG16" s="27">
        <v>911089</v>
      </c>
      <c r="AH16" s="27">
        <v>939775</v>
      </c>
      <c r="AI16" s="27">
        <v>964611</v>
      </c>
      <c r="AJ16" s="27">
        <v>988075</v>
      </c>
      <c r="AK16" s="27">
        <v>1006800</v>
      </c>
      <c r="AL16" s="27">
        <v>1023990</v>
      </c>
      <c r="AM16" s="27">
        <v>1027440</v>
      </c>
    </row>
    <row r="17" spans="1:39">
      <c r="A17" s="16" t="s">
        <v>285</v>
      </c>
      <c r="B17" s="16">
        <v>233874</v>
      </c>
      <c r="C17" s="16">
        <v>233874</v>
      </c>
      <c r="D17" s="16">
        <v>233874</v>
      </c>
      <c r="E17" s="16">
        <v>233874</v>
      </c>
      <c r="F17" s="16">
        <v>233874</v>
      </c>
      <c r="G17" s="16">
        <v>233874</v>
      </c>
      <c r="H17" s="16">
        <v>233874</v>
      </c>
      <c r="I17" s="16">
        <v>233874</v>
      </c>
      <c r="J17" s="16">
        <v>233874</v>
      </c>
      <c r="K17" s="16">
        <v>233874</v>
      </c>
      <c r="L17" s="16">
        <v>233833</v>
      </c>
      <c r="M17" s="16">
        <v>233409</v>
      </c>
      <c r="N17" s="16">
        <v>232751</v>
      </c>
      <c r="O17" s="16">
        <v>229781</v>
      </c>
      <c r="P17" s="16">
        <v>225105</v>
      </c>
      <c r="Q17" s="16">
        <v>217782</v>
      </c>
      <c r="R17" s="16">
        <v>204783</v>
      </c>
      <c r="S17" s="16">
        <v>185893</v>
      </c>
      <c r="T17" s="16">
        <v>163973</v>
      </c>
      <c r="U17" s="16">
        <v>140279</v>
      </c>
      <c r="V17" s="16">
        <v>113052</v>
      </c>
      <c r="W17" s="16">
        <v>86774</v>
      </c>
      <c r="X17" s="16">
        <v>59460</v>
      </c>
      <c r="Y17" s="16">
        <v>13478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</row>
    <row r="18" spans="1:39">
      <c r="A18" s="16" t="s">
        <v>286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</row>
    <row r="19" spans="1:39">
      <c r="A19" s="16" t="s">
        <v>287</v>
      </c>
      <c r="B19" s="16">
        <v>120057</v>
      </c>
      <c r="C19" s="16">
        <v>126017</v>
      </c>
      <c r="D19" s="16">
        <v>130508</v>
      </c>
      <c r="E19" s="16">
        <v>136085</v>
      </c>
      <c r="F19" s="16">
        <v>140643</v>
      </c>
      <c r="G19" s="16">
        <v>155593</v>
      </c>
      <c r="H19" s="16">
        <v>173199</v>
      </c>
      <c r="I19" s="16">
        <v>203843</v>
      </c>
      <c r="J19" s="16">
        <v>242526</v>
      </c>
      <c r="K19" s="16">
        <v>287363</v>
      </c>
      <c r="L19" s="16">
        <v>335396</v>
      </c>
      <c r="M19" s="16">
        <v>399777</v>
      </c>
      <c r="N19" s="27">
        <v>492056</v>
      </c>
      <c r="O19" s="27">
        <v>622473</v>
      </c>
      <c r="P19" s="27">
        <v>785663</v>
      </c>
      <c r="Q19" s="27">
        <v>979739</v>
      </c>
      <c r="R19" s="27">
        <v>1186490</v>
      </c>
      <c r="S19" s="27">
        <v>1402710</v>
      </c>
      <c r="T19" s="27">
        <v>1620050</v>
      </c>
      <c r="U19" s="27">
        <v>1839800</v>
      </c>
      <c r="V19" s="27">
        <v>2080430</v>
      </c>
      <c r="W19" s="27">
        <v>2325100</v>
      </c>
      <c r="X19" s="27">
        <v>2569290</v>
      </c>
      <c r="Y19" s="27">
        <v>2828430</v>
      </c>
      <c r="Z19" s="27">
        <v>3050680</v>
      </c>
      <c r="AA19" s="27">
        <v>3253250</v>
      </c>
      <c r="AB19" s="27">
        <v>3449700</v>
      </c>
      <c r="AC19" s="27">
        <v>3642140</v>
      </c>
      <c r="AD19" s="27">
        <v>3818780</v>
      </c>
      <c r="AE19" s="27">
        <v>3983540</v>
      </c>
      <c r="AF19" s="27">
        <v>4161540</v>
      </c>
      <c r="AG19" s="27">
        <v>4320100</v>
      </c>
      <c r="AH19" s="27">
        <v>4468760</v>
      </c>
      <c r="AI19" s="27">
        <v>4597870</v>
      </c>
      <c r="AJ19" s="27">
        <v>4720160</v>
      </c>
      <c r="AK19" s="27">
        <v>4817950</v>
      </c>
      <c r="AL19" s="27">
        <v>4907890</v>
      </c>
      <c r="AM19" s="27">
        <v>4925930</v>
      </c>
    </row>
    <row r="20" spans="1:39">
      <c r="A20" s="16" t="s">
        <v>288</v>
      </c>
      <c r="B20" s="16">
        <v>550</v>
      </c>
      <c r="C20" s="16">
        <v>550</v>
      </c>
      <c r="D20" s="16">
        <v>550</v>
      </c>
      <c r="E20" s="16">
        <v>550</v>
      </c>
      <c r="F20" s="16">
        <v>550</v>
      </c>
      <c r="G20" s="16">
        <v>550</v>
      </c>
      <c r="H20" s="16">
        <v>550</v>
      </c>
      <c r="I20" s="16">
        <v>550</v>
      </c>
      <c r="J20" s="16">
        <v>550</v>
      </c>
      <c r="K20" s="16">
        <v>550</v>
      </c>
      <c r="L20" s="16">
        <v>550</v>
      </c>
      <c r="M20" s="16">
        <v>550</v>
      </c>
      <c r="N20" s="16">
        <v>550</v>
      </c>
      <c r="O20" s="16">
        <v>550</v>
      </c>
      <c r="P20" s="16">
        <v>550</v>
      </c>
      <c r="Q20" s="16">
        <v>550</v>
      </c>
      <c r="R20" s="16">
        <v>550</v>
      </c>
      <c r="S20" s="16">
        <v>550</v>
      </c>
      <c r="T20" s="16">
        <v>550</v>
      </c>
      <c r="U20" s="16">
        <v>550</v>
      </c>
      <c r="V20" s="16">
        <v>550</v>
      </c>
      <c r="W20" s="16">
        <v>550</v>
      </c>
      <c r="X20" s="16">
        <v>500</v>
      </c>
      <c r="Y20" s="16">
        <v>450</v>
      </c>
      <c r="Z20" s="16">
        <v>400</v>
      </c>
      <c r="AA20" s="16">
        <v>400</v>
      </c>
      <c r="AB20" s="16">
        <v>400</v>
      </c>
      <c r="AC20" s="16">
        <v>400</v>
      </c>
      <c r="AD20" s="16">
        <v>400</v>
      </c>
      <c r="AE20" s="16">
        <v>400</v>
      </c>
      <c r="AF20" s="16">
        <v>400</v>
      </c>
      <c r="AG20" s="16">
        <v>400</v>
      </c>
      <c r="AH20" s="16">
        <v>400</v>
      </c>
      <c r="AI20" s="16">
        <v>400</v>
      </c>
      <c r="AJ20" s="16">
        <v>400</v>
      </c>
      <c r="AK20" s="16">
        <v>400</v>
      </c>
      <c r="AL20" s="16">
        <v>400</v>
      </c>
      <c r="AM20" s="16">
        <v>400</v>
      </c>
    </row>
    <row r="21" spans="1:39">
      <c r="A21" s="16" t="s">
        <v>289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</row>
    <row r="22" spans="1:39">
      <c r="A22" s="16" t="s">
        <v>290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50</v>
      </c>
      <c r="H22" s="16">
        <v>100</v>
      </c>
      <c r="I22" s="16">
        <v>200</v>
      </c>
      <c r="J22" s="16">
        <v>350</v>
      </c>
      <c r="K22" s="16">
        <v>550</v>
      </c>
      <c r="L22" s="16">
        <v>800</v>
      </c>
      <c r="M22" s="16">
        <v>1200</v>
      </c>
      <c r="N22" s="16">
        <v>1800</v>
      </c>
      <c r="O22" s="16">
        <v>2700</v>
      </c>
      <c r="P22" s="16">
        <v>3950</v>
      </c>
      <c r="Q22" s="16">
        <v>5550</v>
      </c>
      <c r="R22" s="16">
        <v>7400</v>
      </c>
      <c r="S22" s="16">
        <v>9500</v>
      </c>
      <c r="T22" s="16">
        <v>11750</v>
      </c>
      <c r="U22" s="16">
        <v>14200</v>
      </c>
      <c r="V22" s="16">
        <v>17100</v>
      </c>
      <c r="W22" s="16">
        <v>20300</v>
      </c>
      <c r="X22" s="16">
        <v>23700</v>
      </c>
      <c r="Y22" s="16">
        <v>26900</v>
      </c>
      <c r="Z22" s="16">
        <v>29300</v>
      </c>
      <c r="AA22" s="16">
        <v>31000</v>
      </c>
      <c r="AB22" s="16">
        <v>32100</v>
      </c>
      <c r="AC22" s="16">
        <v>32750</v>
      </c>
      <c r="AD22" s="16">
        <v>33000</v>
      </c>
      <c r="AE22" s="16">
        <v>33100</v>
      </c>
      <c r="AF22" s="16">
        <v>33100</v>
      </c>
      <c r="AG22" s="16">
        <v>33100</v>
      </c>
      <c r="AH22" s="16">
        <v>33150</v>
      </c>
      <c r="AI22" s="16">
        <v>33150</v>
      </c>
      <c r="AJ22" s="16">
        <v>33150</v>
      </c>
      <c r="AK22" s="16">
        <v>33150</v>
      </c>
      <c r="AL22" s="16">
        <v>33150</v>
      </c>
      <c r="AM22" s="16">
        <v>33150</v>
      </c>
    </row>
    <row r="23" spans="1:39">
      <c r="A23" s="16" t="s">
        <v>291</v>
      </c>
      <c r="B23" s="16">
        <v>17442</v>
      </c>
      <c r="C23" s="16">
        <v>17358</v>
      </c>
      <c r="D23" s="16">
        <v>17256</v>
      </c>
      <c r="E23" s="16">
        <v>17142</v>
      </c>
      <c r="F23" s="16">
        <v>17016</v>
      </c>
      <c r="G23" s="16">
        <v>16872</v>
      </c>
      <c r="H23" s="16">
        <v>16710</v>
      </c>
      <c r="I23" s="16">
        <v>16530</v>
      </c>
      <c r="J23" s="16">
        <v>16332</v>
      </c>
      <c r="K23" s="16">
        <v>16110</v>
      </c>
      <c r="L23" s="16">
        <v>15858</v>
      </c>
      <c r="M23" s="16">
        <v>15582</v>
      </c>
      <c r="N23" s="16">
        <v>15282</v>
      </c>
      <c r="O23" s="16">
        <v>14958</v>
      </c>
      <c r="P23" s="16">
        <v>14610</v>
      </c>
      <c r="Q23" s="16">
        <v>14244</v>
      </c>
      <c r="R23" s="16">
        <v>13866</v>
      </c>
      <c r="S23" s="16">
        <v>13476</v>
      </c>
      <c r="T23" s="16">
        <v>13068</v>
      </c>
      <c r="U23" s="16">
        <v>12642</v>
      </c>
      <c r="V23" s="16">
        <v>12198</v>
      </c>
      <c r="W23" s="16">
        <v>11736</v>
      </c>
      <c r="X23" s="16">
        <v>11256</v>
      </c>
      <c r="Y23" s="16">
        <v>10758</v>
      </c>
      <c r="Z23" s="16">
        <v>10242</v>
      </c>
      <c r="AA23" s="16">
        <v>9714</v>
      </c>
      <c r="AB23" s="16">
        <v>9174</v>
      </c>
      <c r="AC23" s="16">
        <v>8628</v>
      </c>
      <c r="AD23" s="16">
        <v>8076</v>
      </c>
      <c r="AE23" s="16">
        <v>7518</v>
      </c>
      <c r="AF23" s="16">
        <v>6960</v>
      </c>
      <c r="AG23" s="16">
        <v>6402</v>
      </c>
      <c r="AH23" s="16">
        <v>5850</v>
      </c>
      <c r="AI23" s="16">
        <v>5310</v>
      </c>
      <c r="AJ23" s="16">
        <v>4788</v>
      </c>
      <c r="AK23" s="16">
        <v>4284</v>
      </c>
      <c r="AL23" s="16">
        <v>3804</v>
      </c>
      <c r="AM23" s="16">
        <v>3348</v>
      </c>
    </row>
    <row r="24" spans="1:39">
      <c r="A24" s="16" t="s">
        <v>292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</row>
    <row r="25" spans="1:39">
      <c r="A25" s="16" t="s">
        <v>293</v>
      </c>
      <c r="B25" s="16">
        <v>1170</v>
      </c>
      <c r="C25" s="16">
        <v>1170</v>
      </c>
      <c r="D25" s="16">
        <v>1170</v>
      </c>
      <c r="E25" s="16">
        <v>1170</v>
      </c>
      <c r="F25" s="16">
        <v>1170</v>
      </c>
      <c r="G25" s="16">
        <v>1182</v>
      </c>
      <c r="H25" s="16">
        <v>1194</v>
      </c>
      <c r="I25" s="16">
        <v>1212</v>
      </c>
      <c r="J25" s="16">
        <v>1236</v>
      </c>
      <c r="K25" s="16">
        <v>1266</v>
      </c>
      <c r="L25" s="16">
        <v>1296</v>
      </c>
      <c r="M25" s="16">
        <v>1338</v>
      </c>
      <c r="N25" s="16">
        <v>1392</v>
      </c>
      <c r="O25" s="16">
        <v>1470</v>
      </c>
      <c r="P25" s="16">
        <v>1566</v>
      </c>
      <c r="Q25" s="16">
        <v>1680</v>
      </c>
      <c r="R25" s="16">
        <v>1794</v>
      </c>
      <c r="S25" s="16">
        <v>1914</v>
      </c>
      <c r="T25" s="16">
        <v>2028</v>
      </c>
      <c r="U25" s="16">
        <v>2142</v>
      </c>
      <c r="V25" s="16">
        <v>2268</v>
      </c>
      <c r="W25" s="16">
        <v>2394</v>
      </c>
      <c r="X25" s="16">
        <v>2514</v>
      </c>
      <c r="Y25" s="16">
        <v>2640</v>
      </c>
      <c r="Z25" s="16">
        <v>2760</v>
      </c>
      <c r="AA25" s="16">
        <v>2874</v>
      </c>
      <c r="AB25" s="16">
        <v>2976</v>
      </c>
      <c r="AC25" s="16">
        <v>3072</v>
      </c>
      <c r="AD25" s="16">
        <v>3150</v>
      </c>
      <c r="AE25" s="16">
        <v>3222</v>
      </c>
      <c r="AF25" s="16">
        <v>3300</v>
      </c>
      <c r="AG25" s="16">
        <v>3366</v>
      </c>
      <c r="AH25" s="16">
        <v>3426</v>
      </c>
      <c r="AI25" s="16">
        <v>3480</v>
      </c>
      <c r="AJ25" s="16">
        <v>3528</v>
      </c>
      <c r="AK25" s="16">
        <v>3564</v>
      </c>
      <c r="AL25" s="16">
        <v>3600</v>
      </c>
      <c r="AM25" s="16">
        <v>3606</v>
      </c>
    </row>
    <row r="26" spans="1:39">
      <c r="A26" s="16" t="s">
        <v>294</v>
      </c>
      <c r="B26" s="16">
        <v>527</v>
      </c>
      <c r="C26" s="16">
        <v>527</v>
      </c>
      <c r="D26" s="16">
        <v>527</v>
      </c>
      <c r="E26" s="16">
        <v>527</v>
      </c>
      <c r="F26" s="16">
        <v>527</v>
      </c>
      <c r="G26" s="16">
        <v>527</v>
      </c>
      <c r="H26" s="16">
        <v>527</v>
      </c>
      <c r="I26" s="16">
        <v>527</v>
      </c>
      <c r="J26" s="16">
        <v>527</v>
      </c>
      <c r="K26" s="16">
        <v>527</v>
      </c>
      <c r="L26" s="16">
        <v>527</v>
      </c>
      <c r="M26" s="16">
        <v>527</v>
      </c>
      <c r="N26" s="16">
        <v>527</v>
      </c>
      <c r="O26" s="16">
        <v>527</v>
      </c>
      <c r="P26" s="16">
        <v>527</v>
      </c>
      <c r="Q26" s="16">
        <v>527</v>
      </c>
      <c r="R26" s="16">
        <v>507</v>
      </c>
      <c r="S26" s="16">
        <v>477</v>
      </c>
      <c r="T26" s="16">
        <v>437</v>
      </c>
      <c r="U26" s="16">
        <v>387</v>
      </c>
      <c r="V26" s="16">
        <v>337</v>
      </c>
      <c r="W26" s="16">
        <v>297</v>
      </c>
      <c r="X26" s="16">
        <v>247</v>
      </c>
      <c r="Y26" s="16">
        <v>197</v>
      </c>
      <c r="Z26" s="16">
        <v>147</v>
      </c>
      <c r="AA26" s="16">
        <v>97</v>
      </c>
      <c r="AB26" s="16">
        <v>67</v>
      </c>
      <c r="AC26" s="16">
        <v>37</v>
      </c>
      <c r="AD26" s="16">
        <v>17</v>
      </c>
      <c r="AE26" s="16">
        <v>7</v>
      </c>
      <c r="AF26" s="16">
        <v>2</v>
      </c>
      <c r="AG26" s="16">
        <v>2</v>
      </c>
      <c r="AH26" s="16">
        <v>2</v>
      </c>
      <c r="AI26" s="16">
        <v>2</v>
      </c>
      <c r="AJ26" s="16">
        <v>2</v>
      </c>
      <c r="AK26" s="16">
        <v>2</v>
      </c>
      <c r="AL26" s="16">
        <v>2</v>
      </c>
      <c r="AM26" s="16">
        <v>2</v>
      </c>
    </row>
    <row r="27" spans="1:39">
      <c r="A27" s="16" t="s">
        <v>295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</row>
    <row r="28" spans="1:39">
      <c r="A28" s="16" t="s">
        <v>296</v>
      </c>
      <c r="B28" s="16">
        <v>0</v>
      </c>
      <c r="C28" s="16">
        <v>0</v>
      </c>
      <c r="D28" s="16">
        <v>0</v>
      </c>
      <c r="E28" s="16">
        <v>5</v>
      </c>
      <c r="F28" s="16">
        <v>10</v>
      </c>
      <c r="G28" s="16">
        <v>25</v>
      </c>
      <c r="H28" s="16">
        <v>45</v>
      </c>
      <c r="I28" s="16">
        <v>80</v>
      </c>
      <c r="J28" s="16">
        <v>125</v>
      </c>
      <c r="K28" s="16">
        <v>175</v>
      </c>
      <c r="L28" s="16">
        <v>230</v>
      </c>
      <c r="M28" s="16">
        <v>290</v>
      </c>
      <c r="N28" s="16">
        <v>375</v>
      </c>
      <c r="O28" s="16">
        <v>520</v>
      </c>
      <c r="P28" s="16">
        <v>665</v>
      </c>
      <c r="Q28" s="16">
        <v>820</v>
      </c>
      <c r="R28" s="16">
        <v>975</v>
      </c>
      <c r="S28" s="16">
        <v>1125</v>
      </c>
      <c r="T28" s="16">
        <v>1275</v>
      </c>
      <c r="U28" s="16">
        <v>1420</v>
      </c>
      <c r="V28" s="16">
        <v>1565</v>
      </c>
      <c r="W28" s="16">
        <v>1705</v>
      </c>
      <c r="X28" s="16">
        <v>1840</v>
      </c>
      <c r="Y28" s="16">
        <v>1975</v>
      </c>
      <c r="Z28" s="16">
        <v>2105</v>
      </c>
      <c r="AA28" s="16">
        <v>2230</v>
      </c>
      <c r="AB28" s="16">
        <v>2350</v>
      </c>
      <c r="AC28" s="16">
        <v>2455</v>
      </c>
      <c r="AD28" s="16">
        <v>2550</v>
      </c>
      <c r="AE28" s="16">
        <v>2640</v>
      </c>
      <c r="AF28" s="16">
        <v>2720</v>
      </c>
      <c r="AG28" s="16">
        <v>2800</v>
      </c>
      <c r="AH28" s="16">
        <v>2880</v>
      </c>
      <c r="AI28" s="16">
        <v>2960</v>
      </c>
      <c r="AJ28" s="16">
        <v>3040</v>
      </c>
      <c r="AK28" s="16">
        <v>3120</v>
      </c>
      <c r="AL28" s="16">
        <v>3205</v>
      </c>
      <c r="AM28" s="16">
        <v>3225</v>
      </c>
    </row>
    <row r="29" spans="1:39">
      <c r="A29" s="16" t="s">
        <v>297</v>
      </c>
      <c r="B29" s="16">
        <v>124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</row>
    <row r="30" spans="1:39">
      <c r="A30" s="16" t="s">
        <v>298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</row>
    <row r="31" spans="1:39">
      <c r="A31" s="16" t="s">
        <v>299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</row>
    <row r="32" spans="1:39">
      <c r="A32" s="16" t="s">
        <v>300</v>
      </c>
      <c r="B32" s="16">
        <v>57105</v>
      </c>
      <c r="C32" s="16">
        <v>56990</v>
      </c>
      <c r="D32" s="16">
        <v>56850</v>
      </c>
      <c r="E32" s="16">
        <v>56675</v>
      </c>
      <c r="F32" s="16">
        <v>56460</v>
      </c>
      <c r="G32" s="16">
        <v>56200</v>
      </c>
      <c r="H32" s="16">
        <v>55880</v>
      </c>
      <c r="I32" s="16">
        <v>55490</v>
      </c>
      <c r="J32" s="16">
        <v>55020</v>
      </c>
      <c r="K32" s="16">
        <v>54460</v>
      </c>
      <c r="L32" s="16">
        <v>53785</v>
      </c>
      <c r="M32" s="16">
        <v>52970</v>
      </c>
      <c r="N32" s="16">
        <v>51985</v>
      </c>
      <c r="O32" s="16">
        <v>50785</v>
      </c>
      <c r="P32" s="16">
        <v>49350</v>
      </c>
      <c r="Q32" s="16">
        <v>47665</v>
      </c>
      <c r="R32" s="16">
        <v>45740</v>
      </c>
      <c r="S32" s="16">
        <v>43565</v>
      </c>
      <c r="T32" s="16">
        <v>41170</v>
      </c>
      <c r="U32" s="16">
        <v>38590</v>
      </c>
      <c r="V32" s="16">
        <v>35850</v>
      </c>
      <c r="W32" s="16">
        <v>32950</v>
      </c>
      <c r="X32" s="16">
        <v>29870</v>
      </c>
      <c r="Y32" s="16">
        <v>26595</v>
      </c>
      <c r="Z32" s="16">
        <v>23125</v>
      </c>
      <c r="AA32" s="16">
        <v>19435</v>
      </c>
      <c r="AB32" s="16">
        <v>15505</v>
      </c>
      <c r="AC32" s="16">
        <v>11325</v>
      </c>
      <c r="AD32" s="16">
        <v>6885</v>
      </c>
      <c r="AE32" s="16">
        <v>2220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</row>
    <row r="33" spans="1:39">
      <c r="A33" s="16" t="s">
        <v>301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</row>
    <row r="34" spans="1:39">
      <c r="A34" s="16" t="s">
        <v>302</v>
      </c>
      <c r="B34" s="16">
        <v>11230</v>
      </c>
      <c r="C34" s="16">
        <v>39360</v>
      </c>
      <c r="D34" s="16">
        <v>69895</v>
      </c>
      <c r="E34" s="16">
        <v>88465</v>
      </c>
      <c r="F34" s="16">
        <v>102400</v>
      </c>
      <c r="G34" s="16">
        <v>111915</v>
      </c>
      <c r="H34" s="16">
        <v>121310</v>
      </c>
      <c r="I34" s="16">
        <v>131825</v>
      </c>
      <c r="J34" s="16">
        <v>131825</v>
      </c>
      <c r="K34" s="16">
        <v>131825</v>
      </c>
      <c r="L34" s="16">
        <v>131825</v>
      </c>
      <c r="M34" s="16">
        <v>131825</v>
      </c>
      <c r="N34" s="16">
        <v>131845</v>
      </c>
      <c r="O34" s="16">
        <v>131920</v>
      </c>
      <c r="P34" s="16">
        <v>132035</v>
      </c>
      <c r="Q34" s="16">
        <v>132175</v>
      </c>
      <c r="R34" s="16">
        <v>132330</v>
      </c>
      <c r="S34" s="16">
        <v>132495</v>
      </c>
      <c r="T34" s="16">
        <v>132660</v>
      </c>
      <c r="U34" s="16">
        <v>132825</v>
      </c>
      <c r="V34" s="16">
        <v>133005</v>
      </c>
      <c r="W34" s="16">
        <v>133190</v>
      </c>
      <c r="X34" s="16">
        <v>133370</v>
      </c>
      <c r="Y34" s="16">
        <v>133570</v>
      </c>
      <c r="Z34" s="16">
        <v>133765</v>
      </c>
      <c r="AA34" s="16">
        <v>133950</v>
      </c>
      <c r="AB34" s="16">
        <v>134130</v>
      </c>
      <c r="AC34" s="16">
        <v>134310</v>
      </c>
      <c r="AD34" s="16">
        <v>134455</v>
      </c>
      <c r="AE34" s="16">
        <v>134595</v>
      </c>
      <c r="AF34" s="16">
        <v>132095</v>
      </c>
      <c r="AG34" s="16">
        <v>127110</v>
      </c>
      <c r="AH34" s="16">
        <v>121875</v>
      </c>
      <c r="AI34" s="16">
        <v>116430</v>
      </c>
      <c r="AJ34" s="16">
        <v>110835</v>
      </c>
      <c r="AK34" s="16">
        <v>105100</v>
      </c>
      <c r="AL34" s="16">
        <v>99215</v>
      </c>
      <c r="AM34" s="16">
        <v>93190</v>
      </c>
    </row>
    <row r="35" spans="1:39">
      <c r="A35" s="16" t="s">
        <v>303</v>
      </c>
      <c r="B35" s="16">
        <v>36917</v>
      </c>
      <c r="C35" s="16">
        <v>36237</v>
      </c>
      <c r="D35" s="16">
        <v>35497</v>
      </c>
      <c r="E35" s="16">
        <v>34707</v>
      </c>
      <c r="F35" s="16">
        <v>33887</v>
      </c>
      <c r="G35" s="16">
        <v>33037</v>
      </c>
      <c r="H35" s="16">
        <v>32147</v>
      </c>
      <c r="I35" s="16">
        <v>31247</v>
      </c>
      <c r="J35" s="16">
        <v>30317</v>
      </c>
      <c r="K35" s="16">
        <v>29357</v>
      </c>
      <c r="L35" s="16">
        <v>28367</v>
      </c>
      <c r="M35" s="16">
        <v>27357</v>
      </c>
      <c r="N35" s="16">
        <v>26327</v>
      </c>
      <c r="O35" s="16">
        <v>25297</v>
      </c>
      <c r="P35" s="16">
        <v>24267</v>
      </c>
      <c r="Q35" s="16">
        <v>23237</v>
      </c>
      <c r="R35" s="16">
        <v>22217</v>
      </c>
      <c r="S35" s="16">
        <v>21197</v>
      </c>
      <c r="T35" s="16">
        <v>20197</v>
      </c>
      <c r="U35" s="16">
        <v>19217</v>
      </c>
      <c r="V35" s="16">
        <v>18257</v>
      </c>
      <c r="W35" s="16">
        <v>17337</v>
      </c>
      <c r="X35" s="16">
        <v>16457</v>
      </c>
      <c r="Y35" s="16">
        <v>15617</v>
      </c>
      <c r="Z35" s="16">
        <v>14837</v>
      </c>
      <c r="AA35" s="16">
        <v>14107</v>
      </c>
      <c r="AB35" s="16">
        <v>13417</v>
      </c>
      <c r="AC35" s="16">
        <v>12787</v>
      </c>
      <c r="AD35" s="16">
        <v>12187</v>
      </c>
      <c r="AE35" s="16">
        <v>11637</v>
      </c>
      <c r="AF35" s="16">
        <v>11117</v>
      </c>
      <c r="AG35" s="16">
        <v>10637</v>
      </c>
      <c r="AH35" s="16">
        <v>10197</v>
      </c>
      <c r="AI35" s="16">
        <v>9787</v>
      </c>
      <c r="AJ35" s="16">
        <v>9407</v>
      </c>
      <c r="AK35" s="16">
        <v>9067</v>
      </c>
      <c r="AL35" s="16">
        <v>8747</v>
      </c>
      <c r="AM35" s="16">
        <v>8467</v>
      </c>
    </row>
    <row r="36" spans="1:39">
      <c r="A36" s="16" t="s">
        <v>304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</row>
    <row r="37" spans="1:39">
      <c r="A37" s="16" t="s">
        <v>305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30</v>
      </c>
      <c r="O37" s="16">
        <v>135</v>
      </c>
      <c r="P37" s="16">
        <v>295</v>
      </c>
      <c r="Q37" s="16">
        <v>485</v>
      </c>
      <c r="R37" s="16">
        <v>685</v>
      </c>
      <c r="S37" s="16">
        <v>890</v>
      </c>
      <c r="T37" s="16">
        <v>1095</v>
      </c>
      <c r="U37" s="16">
        <v>1300</v>
      </c>
      <c r="V37" s="16">
        <v>1530</v>
      </c>
      <c r="W37" s="16">
        <v>1760</v>
      </c>
      <c r="X37" s="16">
        <v>1990</v>
      </c>
      <c r="Y37" s="16">
        <v>2235</v>
      </c>
      <c r="Z37" s="16">
        <v>2475</v>
      </c>
      <c r="AA37" s="16">
        <v>2700</v>
      </c>
      <c r="AB37" s="16">
        <v>2920</v>
      </c>
      <c r="AC37" s="16">
        <v>3130</v>
      </c>
      <c r="AD37" s="16">
        <v>3305</v>
      </c>
      <c r="AE37" s="16">
        <v>3475</v>
      </c>
      <c r="AF37" s="16">
        <v>3660</v>
      </c>
      <c r="AG37" s="16">
        <v>3825</v>
      </c>
      <c r="AH37" s="16">
        <v>3980</v>
      </c>
      <c r="AI37" s="16">
        <v>4110</v>
      </c>
      <c r="AJ37" s="16">
        <v>4235</v>
      </c>
      <c r="AK37" s="16">
        <v>4335</v>
      </c>
      <c r="AL37" s="16">
        <v>4425</v>
      </c>
      <c r="AM37" s="16">
        <v>4440</v>
      </c>
    </row>
    <row r="38" spans="1:39">
      <c r="A38" s="16" t="s">
        <v>306</v>
      </c>
      <c r="B38" s="16">
        <v>31589</v>
      </c>
      <c r="C38" s="16">
        <v>31589</v>
      </c>
      <c r="D38" s="16">
        <v>31589</v>
      </c>
      <c r="E38" s="16">
        <v>31589</v>
      </c>
      <c r="F38" s="16">
        <v>31589</v>
      </c>
      <c r="G38" s="16">
        <v>31589</v>
      </c>
      <c r="H38" s="16">
        <v>31589</v>
      </c>
      <c r="I38" s="16">
        <v>31589</v>
      </c>
      <c r="J38" s="16">
        <v>31589</v>
      </c>
      <c r="K38" s="16">
        <v>31589</v>
      </c>
      <c r="L38" s="16">
        <v>31589</v>
      </c>
      <c r="M38" s="16">
        <v>31589</v>
      </c>
      <c r="N38" s="16">
        <v>31589</v>
      </c>
      <c r="O38" s="16">
        <v>31589</v>
      </c>
      <c r="P38" s="16">
        <v>31556</v>
      </c>
      <c r="Q38" s="16">
        <v>31523</v>
      </c>
      <c r="R38" s="16">
        <v>31457</v>
      </c>
      <c r="S38" s="16">
        <v>31391</v>
      </c>
      <c r="T38" s="16">
        <v>31160</v>
      </c>
      <c r="U38" s="16">
        <v>30863</v>
      </c>
      <c r="V38" s="16">
        <v>30368</v>
      </c>
      <c r="W38" s="16">
        <v>29411</v>
      </c>
      <c r="X38" s="16">
        <v>28454</v>
      </c>
      <c r="Y38" s="16">
        <v>27662</v>
      </c>
      <c r="Z38" s="16">
        <v>26969</v>
      </c>
      <c r="AA38" s="16">
        <v>25979</v>
      </c>
      <c r="AB38" s="16">
        <v>22052</v>
      </c>
      <c r="AC38" s="16">
        <v>16772</v>
      </c>
      <c r="AD38" s="16">
        <v>10271</v>
      </c>
      <c r="AE38" s="16">
        <v>1196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</row>
    <row r="39" spans="1:39">
      <c r="A39" s="16" t="s">
        <v>307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</row>
    <row r="40" spans="1:39">
      <c r="A40" s="16" t="s">
        <v>308</v>
      </c>
      <c r="B40" s="16">
        <v>6138</v>
      </c>
      <c r="C40" s="16">
        <v>20493</v>
      </c>
      <c r="D40" s="16">
        <v>28248</v>
      </c>
      <c r="E40" s="16">
        <v>34155</v>
      </c>
      <c r="F40" s="16">
        <v>36762</v>
      </c>
      <c r="G40" s="16">
        <v>43395</v>
      </c>
      <c r="H40" s="16">
        <v>45837</v>
      </c>
      <c r="I40" s="16">
        <v>50028</v>
      </c>
      <c r="J40" s="16">
        <v>55209</v>
      </c>
      <c r="K40" s="16">
        <v>61116</v>
      </c>
      <c r="L40" s="16">
        <v>67353</v>
      </c>
      <c r="M40" s="16">
        <v>75636</v>
      </c>
      <c r="N40" s="16">
        <v>87417</v>
      </c>
      <c r="O40" s="16">
        <v>104049</v>
      </c>
      <c r="P40" s="16">
        <v>124971</v>
      </c>
      <c r="Q40" s="16">
        <v>150117</v>
      </c>
      <c r="R40" s="16">
        <v>177177</v>
      </c>
      <c r="S40" s="16">
        <v>205722</v>
      </c>
      <c r="T40" s="16">
        <v>234564</v>
      </c>
      <c r="U40" s="16">
        <v>263835</v>
      </c>
      <c r="V40" s="16">
        <v>295944</v>
      </c>
      <c r="W40" s="16">
        <v>328647</v>
      </c>
      <c r="X40" s="16">
        <v>361284</v>
      </c>
      <c r="Y40" s="16">
        <v>395901</v>
      </c>
      <c r="Z40" s="16">
        <v>429429</v>
      </c>
      <c r="AA40" s="16">
        <v>461241</v>
      </c>
      <c r="AB40" s="16">
        <v>491469</v>
      </c>
      <c r="AC40" s="16">
        <v>520113</v>
      </c>
      <c r="AD40" s="16">
        <v>543378</v>
      </c>
      <c r="AE40" s="16">
        <v>564960</v>
      </c>
      <c r="AF40" s="16">
        <v>579422</v>
      </c>
      <c r="AG40" s="16">
        <v>592721</v>
      </c>
      <c r="AH40" s="16">
        <v>605855</v>
      </c>
      <c r="AI40" s="16">
        <v>617438</v>
      </c>
      <c r="AJ40" s="16">
        <v>630638</v>
      </c>
      <c r="AK40" s="16">
        <v>641990</v>
      </c>
      <c r="AL40" s="16">
        <v>652946</v>
      </c>
      <c r="AM40" s="16">
        <v>654893</v>
      </c>
    </row>
    <row r="41" spans="1:39">
      <c r="A41" s="16" t="s">
        <v>309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</row>
    <row r="42" spans="1:39">
      <c r="A42" s="16" t="s">
        <v>310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</row>
    <row r="43" spans="1:39">
      <c r="A43" s="16" t="s">
        <v>311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</row>
    <row r="44" spans="1:39">
      <c r="A44" s="16" t="s">
        <v>312</v>
      </c>
      <c r="B44" s="16">
        <v>931</v>
      </c>
      <c r="C44" s="16">
        <v>581</v>
      </c>
      <c r="D44" s="16">
        <v>161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</row>
    <row r="45" spans="1:39">
      <c r="A45" s="16" t="s">
        <v>313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</row>
    <row r="46" spans="1:39">
      <c r="A46" s="16" t="s">
        <v>314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</row>
    <row r="47" spans="1:39">
      <c r="A47" s="16" t="s">
        <v>315</v>
      </c>
      <c r="B47" s="16">
        <v>23768</v>
      </c>
      <c r="C47" s="16">
        <v>23684</v>
      </c>
      <c r="D47" s="16">
        <v>23588</v>
      </c>
      <c r="E47" s="16">
        <v>23480</v>
      </c>
      <c r="F47" s="16">
        <v>23354</v>
      </c>
      <c r="G47" s="16">
        <v>23210</v>
      </c>
      <c r="H47" s="16">
        <v>23048</v>
      </c>
      <c r="I47" s="16">
        <v>22862</v>
      </c>
      <c r="J47" s="16">
        <v>22652</v>
      </c>
      <c r="K47" s="16">
        <v>22412</v>
      </c>
      <c r="L47" s="16">
        <v>22130</v>
      </c>
      <c r="M47" s="16">
        <v>21812</v>
      </c>
      <c r="N47" s="16">
        <v>21458</v>
      </c>
      <c r="O47" s="16">
        <v>21068</v>
      </c>
      <c r="P47" s="16">
        <v>20642</v>
      </c>
      <c r="Q47" s="16">
        <v>20192</v>
      </c>
      <c r="R47" s="16">
        <v>19730</v>
      </c>
      <c r="S47" s="16">
        <v>19250</v>
      </c>
      <c r="T47" s="16">
        <v>18752</v>
      </c>
      <c r="U47" s="16">
        <v>18230</v>
      </c>
      <c r="V47" s="16">
        <v>17678</v>
      </c>
      <c r="W47" s="16">
        <v>17096</v>
      </c>
      <c r="X47" s="16">
        <v>16484</v>
      </c>
      <c r="Y47" s="16">
        <v>15848</v>
      </c>
      <c r="Z47" s="16">
        <v>15182</v>
      </c>
      <c r="AA47" s="16">
        <v>14486</v>
      </c>
      <c r="AB47" s="16">
        <v>13772</v>
      </c>
      <c r="AC47" s="16">
        <v>13040</v>
      </c>
      <c r="AD47" s="16">
        <v>12284</v>
      </c>
      <c r="AE47" s="16">
        <v>11516</v>
      </c>
      <c r="AF47" s="16">
        <v>10742</v>
      </c>
      <c r="AG47" s="16">
        <v>9962</v>
      </c>
      <c r="AH47" s="16">
        <v>9176</v>
      </c>
      <c r="AI47" s="16">
        <v>8384</v>
      </c>
      <c r="AJ47" s="16">
        <v>7610</v>
      </c>
      <c r="AK47" s="16">
        <v>6860</v>
      </c>
      <c r="AL47" s="16">
        <v>6146</v>
      </c>
      <c r="AM47" s="16">
        <v>5462</v>
      </c>
    </row>
    <row r="48" spans="1:39">
      <c r="A48" s="16" t="s">
        <v>316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</row>
    <row r="49" spans="1:39">
      <c r="A49" s="16" t="s">
        <v>317</v>
      </c>
      <c r="B49" s="16">
        <v>1596</v>
      </c>
      <c r="C49" s="16">
        <v>1602</v>
      </c>
      <c r="D49" s="16">
        <v>1608</v>
      </c>
      <c r="E49" s="16">
        <v>1620</v>
      </c>
      <c r="F49" s="16">
        <v>1626</v>
      </c>
      <c r="G49" s="16">
        <v>1656</v>
      </c>
      <c r="H49" s="16">
        <v>1692</v>
      </c>
      <c r="I49" s="16">
        <v>1752</v>
      </c>
      <c r="J49" s="16">
        <v>1830</v>
      </c>
      <c r="K49" s="16">
        <v>1914</v>
      </c>
      <c r="L49" s="16">
        <v>2004</v>
      </c>
      <c r="M49" s="16">
        <v>2118</v>
      </c>
      <c r="N49" s="16">
        <v>2280</v>
      </c>
      <c r="O49" s="16">
        <v>2502</v>
      </c>
      <c r="P49" s="16">
        <v>2778</v>
      </c>
      <c r="Q49" s="16">
        <v>3096</v>
      </c>
      <c r="R49" s="16">
        <v>3426</v>
      </c>
      <c r="S49" s="16">
        <v>3762</v>
      </c>
      <c r="T49" s="16">
        <v>4092</v>
      </c>
      <c r="U49" s="16">
        <v>4416</v>
      </c>
      <c r="V49" s="16">
        <v>4764</v>
      </c>
      <c r="W49" s="16">
        <v>5112</v>
      </c>
      <c r="X49" s="16">
        <v>5454</v>
      </c>
      <c r="Y49" s="16">
        <v>5808</v>
      </c>
      <c r="Z49" s="16">
        <v>6144</v>
      </c>
      <c r="AA49" s="16">
        <v>6456</v>
      </c>
      <c r="AB49" s="16">
        <v>6750</v>
      </c>
      <c r="AC49" s="16">
        <v>7026</v>
      </c>
      <c r="AD49" s="16">
        <v>7248</v>
      </c>
      <c r="AE49" s="16">
        <v>7452</v>
      </c>
      <c r="AF49" s="16">
        <v>7668</v>
      </c>
      <c r="AG49" s="16">
        <v>7860</v>
      </c>
      <c r="AH49" s="16">
        <v>8040</v>
      </c>
      <c r="AI49" s="16">
        <v>8196</v>
      </c>
      <c r="AJ49" s="16">
        <v>8340</v>
      </c>
      <c r="AK49" s="16">
        <v>8454</v>
      </c>
      <c r="AL49" s="16">
        <v>8556</v>
      </c>
      <c r="AM49" s="16">
        <v>8574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AM49"/>
  <sheetViews>
    <sheetView workbookViewId="0">
      <selection activeCell="B7" sqref="B7"/>
    </sheetView>
  </sheetViews>
  <sheetFormatPr defaultColWidth="9" defaultRowHeight="14"/>
  <cols>
    <col min="1" max="1" width="89" style="16" customWidth="1"/>
    <col min="2" max="16384" width="9" style="16"/>
  </cols>
  <sheetData>
    <row r="1" spans="1:39">
      <c r="A1" s="16" t="s">
        <v>269</v>
      </c>
      <c r="B1" s="16">
        <v>2023</v>
      </c>
      <c r="C1" s="16">
        <v>2024</v>
      </c>
      <c r="D1" s="16">
        <v>2025</v>
      </c>
      <c r="E1" s="16">
        <v>2026</v>
      </c>
      <c r="F1" s="16">
        <v>2027</v>
      </c>
      <c r="G1" s="16">
        <v>2028</v>
      </c>
      <c r="H1" s="16">
        <v>2029</v>
      </c>
      <c r="I1" s="16">
        <v>2030</v>
      </c>
      <c r="J1" s="16">
        <v>2031</v>
      </c>
      <c r="K1" s="16">
        <v>2032</v>
      </c>
      <c r="L1" s="16">
        <v>2033</v>
      </c>
      <c r="M1" s="16">
        <v>2034</v>
      </c>
      <c r="N1" s="16">
        <v>2035</v>
      </c>
      <c r="O1" s="16">
        <v>2036</v>
      </c>
      <c r="P1" s="16">
        <v>2037</v>
      </c>
      <c r="Q1" s="16">
        <v>2038</v>
      </c>
      <c r="R1" s="16">
        <v>2039</v>
      </c>
      <c r="S1" s="16">
        <v>2040</v>
      </c>
      <c r="T1" s="16">
        <v>2041</v>
      </c>
      <c r="U1" s="16">
        <v>2042</v>
      </c>
      <c r="V1" s="16">
        <v>2043</v>
      </c>
      <c r="W1" s="16">
        <v>2044</v>
      </c>
      <c r="X1" s="16">
        <v>2045</v>
      </c>
      <c r="Y1" s="16">
        <v>2046</v>
      </c>
      <c r="Z1" s="16">
        <v>2047</v>
      </c>
      <c r="AA1" s="16">
        <v>2048</v>
      </c>
      <c r="AB1" s="16">
        <v>2049</v>
      </c>
      <c r="AC1" s="16">
        <v>2050</v>
      </c>
      <c r="AD1" s="16">
        <v>2051</v>
      </c>
      <c r="AE1" s="16">
        <v>2052</v>
      </c>
      <c r="AF1" s="16">
        <v>2053</v>
      </c>
      <c r="AG1" s="16">
        <v>2054</v>
      </c>
      <c r="AH1" s="16">
        <v>2055</v>
      </c>
      <c r="AI1" s="16">
        <v>2056</v>
      </c>
      <c r="AJ1" s="16">
        <v>2057</v>
      </c>
      <c r="AK1" s="16">
        <v>2058</v>
      </c>
      <c r="AL1" s="16">
        <v>2059</v>
      </c>
      <c r="AM1" s="16">
        <v>2060</v>
      </c>
    </row>
    <row r="2" spans="1:39">
      <c r="A2" s="16" t="s">
        <v>318</v>
      </c>
      <c r="B2" s="27">
        <v>4276560000</v>
      </c>
      <c r="C2" s="27">
        <v>4216610000</v>
      </c>
      <c r="D2" s="27">
        <v>4186710000</v>
      </c>
      <c r="E2" s="27">
        <v>4228940000</v>
      </c>
      <c r="F2" s="27">
        <v>4292580000</v>
      </c>
      <c r="G2" s="27">
        <v>4344580000</v>
      </c>
      <c r="H2" s="27">
        <v>4378060000</v>
      </c>
      <c r="I2" s="27">
        <v>4430340000</v>
      </c>
      <c r="J2" s="27">
        <v>4466490000</v>
      </c>
      <c r="K2" s="27">
        <v>4506390000</v>
      </c>
      <c r="L2" s="27">
        <v>4547460000</v>
      </c>
      <c r="M2" s="27">
        <v>4553000000</v>
      </c>
      <c r="N2" s="27">
        <v>4473150000</v>
      </c>
      <c r="O2" s="27">
        <v>4355680000</v>
      </c>
      <c r="P2" s="27">
        <v>4228980000</v>
      </c>
      <c r="Q2" s="27">
        <v>4090370000</v>
      </c>
      <c r="R2" s="27">
        <v>3936920000</v>
      </c>
      <c r="S2" s="27">
        <v>3780560000</v>
      </c>
      <c r="T2" s="27">
        <v>3615400000</v>
      </c>
      <c r="U2" s="27">
        <v>3440050000</v>
      </c>
      <c r="V2" s="27">
        <v>3260770000</v>
      </c>
      <c r="W2" s="27">
        <v>3075060000</v>
      </c>
      <c r="X2" s="27">
        <v>2883760000</v>
      </c>
      <c r="Y2" s="27">
        <v>2687500000</v>
      </c>
      <c r="Z2" s="27">
        <v>2487230000</v>
      </c>
      <c r="AA2" s="27">
        <v>2281370000</v>
      </c>
      <c r="AB2" s="27">
        <v>2072840000</v>
      </c>
      <c r="AC2" s="27">
        <v>1859750000</v>
      </c>
      <c r="AD2" s="27">
        <v>1642740000</v>
      </c>
      <c r="AE2" s="27">
        <v>1425520000</v>
      </c>
      <c r="AF2" s="27">
        <v>1206770000</v>
      </c>
      <c r="AG2" s="27">
        <v>986792000</v>
      </c>
      <c r="AH2" s="27">
        <v>767125000</v>
      </c>
      <c r="AI2" s="27">
        <v>548757000</v>
      </c>
      <c r="AJ2" s="27">
        <v>332481000</v>
      </c>
      <c r="AK2" s="27">
        <v>117396000</v>
      </c>
      <c r="AL2" s="16">
        <v>0</v>
      </c>
      <c r="AM2" s="16">
        <v>0</v>
      </c>
    </row>
    <row r="3" spans="1:39">
      <c r="A3" s="16" t="s">
        <v>319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</row>
    <row r="4" spans="1:39">
      <c r="A4" s="16" t="s">
        <v>320</v>
      </c>
      <c r="B4" s="27">
        <v>139666000</v>
      </c>
      <c r="C4" s="27">
        <v>271508000</v>
      </c>
      <c r="D4" s="27">
        <v>618867000</v>
      </c>
      <c r="E4" s="27">
        <v>838491000</v>
      </c>
      <c r="F4" s="27">
        <v>999183000</v>
      </c>
      <c r="G4" s="27">
        <v>1146250000</v>
      </c>
      <c r="H4" s="27">
        <v>1290390000</v>
      </c>
      <c r="I4" s="27">
        <v>1347600000</v>
      </c>
      <c r="J4" s="27">
        <v>1387340000</v>
      </c>
      <c r="K4" s="27">
        <v>1436070000</v>
      </c>
      <c r="L4" s="27">
        <v>1480700000</v>
      </c>
      <c r="M4" s="27">
        <v>1520340000</v>
      </c>
      <c r="N4" s="27">
        <v>1535680000</v>
      </c>
      <c r="O4" s="27">
        <v>1539930000</v>
      </c>
      <c r="P4" s="27">
        <v>1549270000</v>
      </c>
      <c r="Q4" s="27">
        <v>1562360000</v>
      </c>
      <c r="R4" s="27">
        <v>1579350000</v>
      </c>
      <c r="S4" s="27">
        <v>1594200000</v>
      </c>
      <c r="T4" s="27">
        <v>1610640000</v>
      </c>
      <c r="U4" s="27">
        <v>1626060000</v>
      </c>
      <c r="V4" s="27">
        <v>1643270000</v>
      </c>
      <c r="W4" s="27">
        <v>1661920000</v>
      </c>
      <c r="X4" s="27">
        <v>1680330000</v>
      </c>
      <c r="Y4" s="27">
        <v>1699830000</v>
      </c>
      <c r="Z4" s="27">
        <v>1721720000</v>
      </c>
      <c r="AA4" s="27">
        <v>1743570000</v>
      </c>
      <c r="AB4" s="27">
        <v>1764780000</v>
      </c>
      <c r="AC4" s="27">
        <v>1789660000</v>
      </c>
      <c r="AD4" s="27">
        <v>1813410000</v>
      </c>
      <c r="AE4" s="27">
        <v>1839920000</v>
      </c>
      <c r="AF4" s="27">
        <v>1869370000</v>
      </c>
      <c r="AG4" s="27">
        <v>1899720000</v>
      </c>
      <c r="AH4" s="27">
        <v>1931690000</v>
      </c>
      <c r="AI4" s="27">
        <v>1966180000</v>
      </c>
      <c r="AJ4" s="27">
        <v>2004970000</v>
      </c>
      <c r="AK4" s="27">
        <v>2043370000</v>
      </c>
      <c r="AL4" s="27">
        <v>1993370000</v>
      </c>
      <c r="AM4" s="27">
        <v>1837200000</v>
      </c>
    </row>
    <row r="5" spans="1:39">
      <c r="A5" s="16" t="s">
        <v>321</v>
      </c>
      <c r="B5" s="27">
        <v>68269.1</v>
      </c>
      <c r="C5" s="16">
        <v>89869.9</v>
      </c>
      <c r="D5" s="16">
        <v>92073</v>
      </c>
      <c r="E5" s="27">
        <v>75094.8</v>
      </c>
      <c r="F5" s="27">
        <v>123835</v>
      </c>
      <c r="G5" s="27">
        <v>222403</v>
      </c>
      <c r="H5" s="27">
        <v>185280</v>
      </c>
      <c r="I5" s="27">
        <v>166738</v>
      </c>
      <c r="J5" s="27">
        <v>137952</v>
      </c>
      <c r="K5" s="27">
        <v>129044</v>
      </c>
      <c r="L5" s="16">
        <v>116134</v>
      </c>
      <c r="M5" s="16">
        <v>99398.1</v>
      </c>
      <c r="N5" s="16">
        <v>103606</v>
      </c>
      <c r="O5" s="16">
        <v>102215</v>
      </c>
      <c r="P5" s="16">
        <v>96833.1</v>
      </c>
      <c r="Q5" s="16">
        <v>100087</v>
      </c>
      <c r="R5" s="16">
        <v>110538</v>
      </c>
      <c r="S5" s="16">
        <v>121578</v>
      </c>
      <c r="T5" s="16">
        <v>125950</v>
      </c>
      <c r="U5" s="16">
        <v>120976</v>
      </c>
      <c r="V5" s="16">
        <v>107651</v>
      </c>
      <c r="W5" s="16">
        <v>110225</v>
      </c>
      <c r="X5" s="16">
        <v>96945.8</v>
      </c>
      <c r="Y5" s="16">
        <v>103844</v>
      </c>
      <c r="Z5" s="16">
        <v>98255</v>
      </c>
      <c r="AA5" s="16">
        <v>91744.9</v>
      </c>
      <c r="AB5" s="16">
        <v>95359.8</v>
      </c>
      <c r="AC5" s="16">
        <v>102420</v>
      </c>
      <c r="AD5" s="16">
        <v>87536.2</v>
      </c>
      <c r="AE5" s="16">
        <v>79489.1</v>
      </c>
      <c r="AF5" s="16">
        <v>77395.9</v>
      </c>
      <c r="AG5" s="16">
        <v>74339.8</v>
      </c>
      <c r="AH5" s="16">
        <v>70524.6</v>
      </c>
      <c r="AI5" s="16">
        <v>61822.6</v>
      </c>
      <c r="AJ5" s="16">
        <v>56987.9</v>
      </c>
      <c r="AK5" s="16">
        <v>51048.4</v>
      </c>
      <c r="AL5" s="16">
        <v>40479.6</v>
      </c>
      <c r="AM5" s="16">
        <v>31633.7</v>
      </c>
    </row>
    <row r="6" spans="1:39">
      <c r="A6" s="16" t="s">
        <v>322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</row>
    <row r="7" spans="1:39">
      <c r="A7" s="16" t="s">
        <v>323</v>
      </c>
      <c r="B7" s="16">
        <v>0</v>
      </c>
      <c r="C7" s="16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56.9973</v>
      </c>
      <c r="O7" s="27">
        <v>253.391</v>
      </c>
      <c r="P7" s="27">
        <v>526.153</v>
      </c>
      <c r="Q7" s="27">
        <v>928.351</v>
      </c>
      <c r="R7" s="27">
        <v>1505.31</v>
      </c>
      <c r="S7" s="27">
        <v>2270.58</v>
      </c>
      <c r="T7" s="27">
        <v>3041.73</v>
      </c>
      <c r="U7" s="27">
        <v>3641.41</v>
      </c>
      <c r="V7" s="27">
        <v>3989.97</v>
      </c>
      <c r="W7" s="27">
        <v>4959.2</v>
      </c>
      <c r="X7" s="27">
        <v>5203.17</v>
      </c>
      <c r="Y7" s="27">
        <v>6669.68</v>
      </c>
      <c r="Z7" s="27">
        <v>7471.45</v>
      </c>
      <c r="AA7" s="27">
        <v>8195.26</v>
      </c>
      <c r="AB7" s="27">
        <v>9999.79</v>
      </c>
      <c r="AC7" s="27">
        <v>12626.6</v>
      </c>
      <c r="AD7" s="27">
        <v>12539.1</v>
      </c>
      <c r="AE7" s="27">
        <v>13266.4</v>
      </c>
      <c r="AF7" s="27">
        <v>15275.2</v>
      </c>
      <c r="AG7" s="27">
        <v>17411.6</v>
      </c>
      <c r="AH7" s="27">
        <v>19785</v>
      </c>
      <c r="AI7" s="27">
        <v>20995.2</v>
      </c>
      <c r="AJ7" s="27">
        <v>23914.6</v>
      </c>
      <c r="AK7" s="27">
        <v>27067.1</v>
      </c>
      <c r="AL7" s="27">
        <v>28170.4</v>
      </c>
      <c r="AM7" s="16">
        <v>30183.1</v>
      </c>
    </row>
    <row r="8" spans="1:39">
      <c r="A8" s="16" t="s">
        <v>324</v>
      </c>
      <c r="B8" s="27">
        <v>416208000</v>
      </c>
      <c r="C8" s="27">
        <v>416208000</v>
      </c>
      <c r="D8" s="27">
        <v>416208000</v>
      </c>
      <c r="E8" s="27">
        <v>416208000</v>
      </c>
      <c r="F8" s="27">
        <v>416208000</v>
      </c>
      <c r="G8" s="27">
        <v>416208000</v>
      </c>
      <c r="H8" s="27">
        <v>416208000</v>
      </c>
      <c r="I8" s="27">
        <v>416208000</v>
      </c>
      <c r="J8" s="27">
        <v>416208000</v>
      </c>
      <c r="K8" s="27">
        <v>416208000</v>
      </c>
      <c r="L8" s="27">
        <v>416208000</v>
      </c>
      <c r="M8" s="27">
        <v>416208000</v>
      </c>
      <c r="N8" s="27">
        <v>416208000</v>
      </c>
      <c r="O8" s="27">
        <v>416208000</v>
      </c>
      <c r="P8" s="27">
        <v>416208000</v>
      </c>
      <c r="Q8" s="27">
        <v>416208000</v>
      </c>
      <c r="R8" s="27">
        <v>416208000</v>
      </c>
      <c r="S8" s="27">
        <v>416208000</v>
      </c>
      <c r="T8" s="27">
        <v>416208000</v>
      </c>
      <c r="U8" s="27">
        <v>416208000</v>
      </c>
      <c r="V8" s="27">
        <v>411340000</v>
      </c>
      <c r="W8" s="27">
        <v>406471000</v>
      </c>
      <c r="X8" s="27">
        <v>406471000</v>
      </c>
      <c r="Y8" s="27">
        <v>401603000</v>
      </c>
      <c r="Z8" s="27">
        <v>401603000</v>
      </c>
      <c r="AA8" s="27">
        <v>401603000</v>
      </c>
      <c r="AB8" s="27">
        <v>401603000</v>
      </c>
      <c r="AC8" s="27">
        <v>396735000</v>
      </c>
      <c r="AD8" s="27">
        <v>391866000</v>
      </c>
      <c r="AE8" s="27">
        <v>386998000</v>
      </c>
      <c r="AF8" s="27">
        <v>377261000</v>
      </c>
      <c r="AG8" s="27">
        <v>367524000</v>
      </c>
      <c r="AH8" s="27">
        <v>362656000</v>
      </c>
      <c r="AI8" s="27">
        <v>362656000</v>
      </c>
      <c r="AJ8" s="27">
        <v>357788000</v>
      </c>
      <c r="AK8" s="27">
        <v>352919000</v>
      </c>
      <c r="AL8" s="27">
        <v>348051000</v>
      </c>
      <c r="AM8" s="27">
        <v>343183000</v>
      </c>
    </row>
    <row r="9" spans="1:39">
      <c r="A9" s="16" t="s">
        <v>325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</row>
    <row r="10" spans="1:39">
      <c r="A10" s="16" t="s">
        <v>326</v>
      </c>
      <c r="B10" s="27">
        <v>19473500</v>
      </c>
      <c r="C10" s="27">
        <v>29210200</v>
      </c>
      <c r="D10" s="27">
        <v>68157200</v>
      </c>
      <c r="E10" s="27">
        <v>107104000</v>
      </c>
      <c r="F10" s="27">
        <v>170393000</v>
      </c>
      <c r="G10" s="27">
        <v>180130000</v>
      </c>
      <c r="H10" s="27">
        <v>199603000</v>
      </c>
      <c r="I10" s="27">
        <v>228813000</v>
      </c>
      <c r="J10" s="27">
        <v>243418000</v>
      </c>
      <c r="K10" s="27">
        <v>262892000</v>
      </c>
      <c r="L10" s="27">
        <v>282365000</v>
      </c>
      <c r="M10" s="27">
        <v>306707000</v>
      </c>
      <c r="N10" s="27">
        <v>345654000</v>
      </c>
      <c r="O10" s="27">
        <v>399206000</v>
      </c>
      <c r="P10" s="27">
        <v>462495000</v>
      </c>
      <c r="Q10" s="27">
        <v>535521000</v>
      </c>
      <c r="R10" s="27">
        <v>613415000</v>
      </c>
      <c r="S10" s="27">
        <v>691309000</v>
      </c>
      <c r="T10" s="27">
        <v>764334000</v>
      </c>
      <c r="U10" s="27">
        <v>837360000</v>
      </c>
      <c r="V10" s="27">
        <v>915254000</v>
      </c>
      <c r="W10" s="27">
        <v>993147000</v>
      </c>
      <c r="X10" s="27">
        <v>1071040000</v>
      </c>
      <c r="Y10" s="27">
        <v>1153800000</v>
      </c>
      <c r="Z10" s="27">
        <v>1231700000</v>
      </c>
      <c r="AA10" s="27">
        <v>1304720000</v>
      </c>
      <c r="AB10" s="27">
        <v>1372880000</v>
      </c>
      <c r="AC10" s="27">
        <v>1479980000</v>
      </c>
      <c r="AD10" s="27">
        <v>1567620000</v>
      </c>
      <c r="AE10" s="27">
        <v>1645510000</v>
      </c>
      <c r="AF10" s="27">
        <v>1728270000</v>
      </c>
      <c r="AG10" s="27">
        <v>1801300000</v>
      </c>
      <c r="AH10" s="27">
        <v>1869450000</v>
      </c>
      <c r="AI10" s="27">
        <v>1927870000</v>
      </c>
      <c r="AJ10" s="27">
        <v>1981430000</v>
      </c>
      <c r="AK10" s="27">
        <v>2025240000</v>
      </c>
      <c r="AL10" s="27">
        <v>2064190000</v>
      </c>
      <c r="AM10" s="27">
        <v>2069060000</v>
      </c>
    </row>
    <row r="11" spans="1:39">
      <c r="A11" s="16" t="s">
        <v>327</v>
      </c>
      <c r="B11" s="27">
        <v>1235800000</v>
      </c>
      <c r="C11" s="27">
        <v>1235800000</v>
      </c>
      <c r="D11" s="27">
        <v>1235800000</v>
      </c>
      <c r="E11" s="27">
        <v>1235800000</v>
      </c>
      <c r="F11" s="27">
        <v>1235800000</v>
      </c>
      <c r="G11" s="27">
        <v>1235800000</v>
      </c>
      <c r="H11" s="27">
        <v>1235800000</v>
      </c>
      <c r="I11" s="27">
        <v>1235800000</v>
      </c>
      <c r="J11" s="27">
        <v>1235800000</v>
      </c>
      <c r="K11" s="27">
        <v>1235800000</v>
      </c>
      <c r="L11" s="27">
        <v>1235800000</v>
      </c>
      <c r="M11" s="27">
        <v>1235800000</v>
      </c>
      <c r="N11" s="27">
        <v>1235800000</v>
      </c>
      <c r="O11" s="27">
        <v>1235800000</v>
      </c>
      <c r="P11" s="27">
        <v>1235800000</v>
      </c>
      <c r="Q11" s="27">
        <v>1235800000</v>
      </c>
      <c r="R11" s="27">
        <v>1235800000</v>
      </c>
      <c r="S11" s="27">
        <v>1235800000</v>
      </c>
      <c r="T11" s="27">
        <v>1235800000</v>
      </c>
      <c r="U11" s="27">
        <v>1235800000</v>
      </c>
      <c r="V11" s="27">
        <v>1235800000</v>
      </c>
      <c r="W11" s="27">
        <v>1235800000</v>
      </c>
      <c r="X11" s="27">
        <v>1235800000</v>
      </c>
      <c r="Y11" s="27">
        <v>1235800000</v>
      </c>
      <c r="Z11" s="27">
        <v>1235800000</v>
      </c>
      <c r="AA11" s="27">
        <v>1235800000</v>
      </c>
      <c r="AB11" s="27">
        <v>1235800000</v>
      </c>
      <c r="AC11" s="27">
        <v>1235800000</v>
      </c>
      <c r="AD11" s="27">
        <v>1235800000</v>
      </c>
      <c r="AE11" s="27">
        <v>1235800000</v>
      </c>
      <c r="AF11" s="27">
        <v>1235800000</v>
      </c>
      <c r="AG11" s="27">
        <v>1235800000</v>
      </c>
      <c r="AH11" s="27">
        <v>1235800000</v>
      </c>
      <c r="AI11" s="27">
        <v>1235800000</v>
      </c>
      <c r="AJ11" s="27">
        <v>1235800000</v>
      </c>
      <c r="AK11" s="27">
        <v>1235800000</v>
      </c>
      <c r="AL11" s="27">
        <v>1235800000</v>
      </c>
      <c r="AM11" s="27">
        <v>1235800000</v>
      </c>
    </row>
    <row r="12" spans="1:39">
      <c r="A12" s="16" t="s">
        <v>328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</row>
    <row r="13" spans="1:39">
      <c r="A13" s="16" t="s">
        <v>329</v>
      </c>
      <c r="B13" s="27">
        <v>176689000</v>
      </c>
      <c r="C13" s="27">
        <v>192058000</v>
      </c>
      <c r="D13" s="27">
        <v>204100000</v>
      </c>
      <c r="E13" s="27">
        <v>224418000</v>
      </c>
      <c r="F13" s="27">
        <v>239388000</v>
      </c>
      <c r="G13" s="27">
        <v>283924000</v>
      </c>
      <c r="H13" s="27">
        <v>331670000</v>
      </c>
      <c r="I13" s="27">
        <v>407669000</v>
      </c>
      <c r="J13" s="27">
        <v>496025000</v>
      </c>
      <c r="K13" s="27">
        <v>590605000</v>
      </c>
      <c r="L13" s="27">
        <v>684453000</v>
      </c>
      <c r="M13" s="27">
        <v>801267000</v>
      </c>
      <c r="N13" s="27">
        <v>956188000</v>
      </c>
      <c r="O13" s="27">
        <v>1054880000</v>
      </c>
      <c r="P13" s="27">
        <v>1084990000</v>
      </c>
      <c r="Q13" s="27">
        <v>1091930000</v>
      </c>
      <c r="R13" s="27">
        <v>1093460000</v>
      </c>
      <c r="S13" s="27">
        <v>1093830000</v>
      </c>
      <c r="T13" s="27">
        <v>1093920000</v>
      </c>
      <c r="U13" s="27">
        <v>1093950000</v>
      </c>
      <c r="V13" s="27">
        <v>1093960000</v>
      </c>
      <c r="W13" s="27">
        <v>1093960000</v>
      </c>
      <c r="X13" s="27">
        <v>1093960000</v>
      </c>
      <c r="Y13" s="27">
        <v>1093960000</v>
      </c>
      <c r="Z13" s="27">
        <v>1093960000</v>
      </c>
      <c r="AA13" s="27">
        <v>1093960000</v>
      </c>
      <c r="AB13" s="27">
        <v>1093960000</v>
      </c>
      <c r="AC13" s="27">
        <v>1093960000</v>
      </c>
      <c r="AD13" s="27">
        <v>1093960000</v>
      </c>
      <c r="AE13" s="27">
        <v>1093960000</v>
      </c>
      <c r="AF13" s="27">
        <v>1093960000</v>
      </c>
      <c r="AG13" s="27">
        <v>1093960000</v>
      </c>
      <c r="AH13" s="27">
        <v>1093960000</v>
      </c>
      <c r="AI13" s="27">
        <v>1093960000</v>
      </c>
      <c r="AJ13" s="27">
        <v>1093960000</v>
      </c>
      <c r="AK13" s="27">
        <v>1093960000</v>
      </c>
      <c r="AL13" s="27">
        <v>1093960000</v>
      </c>
      <c r="AM13" s="27">
        <v>1093960000</v>
      </c>
    </row>
    <row r="14" spans="1:39">
      <c r="A14" s="16" t="s">
        <v>330</v>
      </c>
      <c r="B14" s="27">
        <v>631650000</v>
      </c>
      <c r="C14" s="27">
        <v>631437000</v>
      </c>
      <c r="D14" s="27">
        <v>631648000</v>
      </c>
      <c r="E14" s="27">
        <v>631875000</v>
      </c>
      <c r="F14" s="27">
        <v>631991000</v>
      </c>
      <c r="G14" s="27">
        <v>632077000</v>
      </c>
      <c r="H14" s="27">
        <v>632078000</v>
      </c>
      <c r="I14" s="27">
        <v>632078000</v>
      </c>
      <c r="J14" s="27">
        <v>632078000</v>
      </c>
      <c r="K14" s="27">
        <v>628297000</v>
      </c>
      <c r="L14" s="27">
        <v>618825000</v>
      </c>
      <c r="M14" s="27">
        <v>603431000</v>
      </c>
      <c r="N14" s="27">
        <v>582961000</v>
      </c>
      <c r="O14" s="27">
        <v>556933000</v>
      </c>
      <c r="P14" s="27">
        <v>526772000</v>
      </c>
      <c r="Q14" s="27">
        <v>490571000</v>
      </c>
      <c r="R14" s="27">
        <v>453057000</v>
      </c>
      <c r="S14" s="27">
        <v>413870000</v>
      </c>
      <c r="T14" s="27">
        <v>371955000</v>
      </c>
      <c r="U14" s="27">
        <v>327981000</v>
      </c>
      <c r="V14" s="27">
        <v>269445000</v>
      </c>
      <c r="W14" s="27">
        <v>206675000</v>
      </c>
      <c r="X14" s="27">
        <v>138584000</v>
      </c>
      <c r="Y14" s="27">
        <v>52649400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</row>
    <row r="15" spans="1:39">
      <c r="A15" s="16" t="s">
        <v>331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</row>
    <row r="16" spans="1:39">
      <c r="A16" s="16" t="s">
        <v>332</v>
      </c>
      <c r="B16" s="27">
        <v>130580000</v>
      </c>
      <c r="C16" s="27">
        <v>132926000</v>
      </c>
      <c r="D16" s="27">
        <v>134585000</v>
      </c>
      <c r="E16" s="27">
        <v>137607000</v>
      </c>
      <c r="F16" s="27">
        <v>140012000</v>
      </c>
      <c r="G16" s="27">
        <v>147709000</v>
      </c>
      <c r="H16" s="27">
        <v>156614000</v>
      </c>
      <c r="I16" s="27">
        <v>171910000</v>
      </c>
      <c r="J16" s="27">
        <v>190768000</v>
      </c>
      <c r="K16" s="27">
        <v>212153000</v>
      </c>
      <c r="L16" s="27">
        <v>234605000</v>
      </c>
      <c r="M16" s="27">
        <v>264142000</v>
      </c>
      <c r="N16" s="27">
        <v>305716000</v>
      </c>
      <c r="O16" s="27">
        <v>363427000</v>
      </c>
      <c r="P16" s="27">
        <v>434379000</v>
      </c>
      <c r="Q16" s="27">
        <v>517366000</v>
      </c>
      <c r="R16" s="27">
        <v>604382000</v>
      </c>
      <c r="S16" s="27">
        <v>694041000</v>
      </c>
      <c r="T16" s="27">
        <v>782904000</v>
      </c>
      <c r="U16" s="27">
        <v>871578000</v>
      </c>
      <c r="V16" s="27">
        <v>967492000</v>
      </c>
      <c r="W16" s="27">
        <v>1063880000</v>
      </c>
      <c r="X16" s="27">
        <v>1159050000</v>
      </c>
      <c r="Y16" s="27">
        <v>1258990000</v>
      </c>
      <c r="Z16" s="27">
        <v>1331620000</v>
      </c>
      <c r="AA16" s="27">
        <v>1372310000</v>
      </c>
      <c r="AB16" s="27">
        <v>1419550000</v>
      </c>
      <c r="AC16" s="27">
        <v>1474150000</v>
      </c>
      <c r="AD16" s="27">
        <v>1539660000</v>
      </c>
      <c r="AE16" s="27">
        <v>1600460000</v>
      </c>
      <c r="AF16" s="27">
        <v>1665870000</v>
      </c>
      <c r="AG16" s="27">
        <v>1723930000</v>
      </c>
      <c r="AH16" s="27">
        <v>1778200000</v>
      </c>
      <c r="AI16" s="27">
        <v>1825110000</v>
      </c>
      <c r="AJ16" s="27">
        <v>1869300000</v>
      </c>
      <c r="AK16" s="27">
        <v>1904500000</v>
      </c>
      <c r="AL16" s="27">
        <v>1936810000</v>
      </c>
      <c r="AM16" s="27">
        <v>1943100000</v>
      </c>
    </row>
    <row r="17" spans="1:39">
      <c r="A17" s="16" t="s">
        <v>333</v>
      </c>
      <c r="B17" s="27">
        <v>306077000</v>
      </c>
      <c r="C17" s="27">
        <v>305481000</v>
      </c>
      <c r="D17" s="27">
        <v>305568000</v>
      </c>
      <c r="E17" s="27">
        <v>305723000</v>
      </c>
      <c r="F17" s="27">
        <v>305747000</v>
      </c>
      <c r="G17" s="27">
        <v>305745000</v>
      </c>
      <c r="H17" s="27">
        <v>305700000</v>
      </c>
      <c r="I17" s="27">
        <v>305664000</v>
      </c>
      <c r="J17" s="27">
        <v>305599000</v>
      </c>
      <c r="K17" s="27">
        <v>305585000</v>
      </c>
      <c r="L17" s="27">
        <v>305491000</v>
      </c>
      <c r="M17" s="27">
        <v>304871000</v>
      </c>
      <c r="N17" s="27">
        <v>303963000</v>
      </c>
      <c r="O17" s="27">
        <v>299999000</v>
      </c>
      <c r="P17" s="27">
        <v>293700000</v>
      </c>
      <c r="Q17" s="27">
        <v>283892000</v>
      </c>
      <c r="R17" s="27">
        <v>266643000</v>
      </c>
      <c r="S17" s="27">
        <v>241767000</v>
      </c>
      <c r="T17" s="27">
        <v>213003000</v>
      </c>
      <c r="U17" s="27">
        <v>182012000</v>
      </c>
      <c r="V17" s="27">
        <v>146522000</v>
      </c>
      <c r="W17" s="27">
        <v>112326000</v>
      </c>
      <c r="X17" s="27">
        <v>76869800</v>
      </c>
      <c r="Y17" s="27">
        <v>17402300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</row>
    <row r="18" spans="1:39">
      <c r="A18" s="16" t="s">
        <v>334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</row>
    <row r="19" spans="1:39">
      <c r="A19" s="16" t="s">
        <v>335</v>
      </c>
      <c r="B19" s="27">
        <v>157122000</v>
      </c>
      <c r="C19" s="27">
        <v>164601000</v>
      </c>
      <c r="D19" s="27">
        <v>170515000</v>
      </c>
      <c r="E19" s="27">
        <v>177892000</v>
      </c>
      <c r="F19" s="27">
        <v>183865000</v>
      </c>
      <c r="G19" s="27">
        <v>203408000</v>
      </c>
      <c r="H19" s="27">
        <v>226391000</v>
      </c>
      <c r="I19" s="27">
        <v>266415000</v>
      </c>
      <c r="J19" s="27">
        <v>316905000</v>
      </c>
      <c r="K19" s="27">
        <v>375474000</v>
      </c>
      <c r="L19" s="27">
        <v>438178000</v>
      </c>
      <c r="M19" s="27">
        <v>522175000</v>
      </c>
      <c r="N19" s="27">
        <v>642605000</v>
      </c>
      <c r="O19" s="27">
        <v>812693000</v>
      </c>
      <c r="P19" s="27">
        <v>1025070000</v>
      </c>
      <c r="Q19" s="27">
        <v>1277150000</v>
      </c>
      <c r="R19" s="27">
        <v>1544900000</v>
      </c>
      <c r="S19" s="27">
        <v>1824320000</v>
      </c>
      <c r="T19" s="27">
        <v>2104470000</v>
      </c>
      <c r="U19" s="27">
        <v>2387130000</v>
      </c>
      <c r="V19" s="27">
        <v>2696360000</v>
      </c>
      <c r="W19" s="27">
        <v>3009760000</v>
      </c>
      <c r="X19" s="27">
        <v>3321570000</v>
      </c>
      <c r="Y19" s="27">
        <v>3651970000</v>
      </c>
      <c r="Z19" s="27">
        <v>3933920000</v>
      </c>
      <c r="AA19" s="27">
        <v>4190080000</v>
      </c>
      <c r="AB19" s="27">
        <v>4437670000</v>
      </c>
      <c r="AC19" s="27">
        <v>4677900000</v>
      </c>
      <c r="AD19" s="27">
        <v>4896170000</v>
      </c>
      <c r="AE19" s="27">
        <v>5098790000</v>
      </c>
      <c r="AF19" s="27">
        <v>5317240000</v>
      </c>
      <c r="AG19" s="27">
        <v>5508970000</v>
      </c>
      <c r="AH19" s="27">
        <v>5687170000</v>
      </c>
      <c r="AI19" s="27">
        <v>5839400000</v>
      </c>
      <c r="AJ19" s="27">
        <v>5982360000</v>
      </c>
      <c r="AK19" s="27">
        <v>6093260000</v>
      </c>
      <c r="AL19" s="27">
        <v>6194090000</v>
      </c>
      <c r="AM19" s="27">
        <v>6196230000</v>
      </c>
    </row>
    <row r="20" spans="1:39">
      <c r="A20" s="16" t="s">
        <v>336</v>
      </c>
      <c r="B20" s="27">
        <v>2669170</v>
      </c>
      <c r="C20" s="27">
        <v>2669170</v>
      </c>
      <c r="D20" s="27">
        <v>2669170</v>
      </c>
      <c r="E20" s="27">
        <v>2669170</v>
      </c>
      <c r="F20" s="27">
        <v>2669170</v>
      </c>
      <c r="G20" s="27">
        <v>2669170</v>
      </c>
      <c r="H20" s="27">
        <v>2669170</v>
      </c>
      <c r="I20" s="27">
        <v>2669170</v>
      </c>
      <c r="J20" s="27">
        <v>2669170</v>
      </c>
      <c r="K20" s="27">
        <v>2669170</v>
      </c>
      <c r="L20" s="27">
        <v>2669170</v>
      </c>
      <c r="M20" s="27">
        <v>2669170</v>
      </c>
      <c r="N20" s="27">
        <v>2669170</v>
      </c>
      <c r="O20" s="27">
        <v>2669170</v>
      </c>
      <c r="P20" s="27">
        <v>2669170</v>
      </c>
      <c r="Q20" s="27">
        <v>2669170</v>
      </c>
      <c r="R20" s="27">
        <v>2669170</v>
      </c>
      <c r="S20" s="27">
        <v>2669170</v>
      </c>
      <c r="T20" s="27">
        <v>2669170</v>
      </c>
      <c r="U20" s="27">
        <v>2669170</v>
      </c>
      <c r="V20" s="27">
        <v>2669170</v>
      </c>
      <c r="W20" s="27">
        <v>2669170</v>
      </c>
      <c r="X20" s="27">
        <v>2426520</v>
      </c>
      <c r="Y20" s="27">
        <v>2183870</v>
      </c>
      <c r="Z20" s="27">
        <v>1941220</v>
      </c>
      <c r="AA20" s="27">
        <v>1941220</v>
      </c>
      <c r="AB20" s="27">
        <v>1941220</v>
      </c>
      <c r="AC20" s="27">
        <v>1941220</v>
      </c>
      <c r="AD20" s="27">
        <v>1941220</v>
      </c>
      <c r="AE20" s="27">
        <v>1941220</v>
      </c>
      <c r="AF20" s="27">
        <v>1941220</v>
      </c>
      <c r="AG20" s="27">
        <v>1941220</v>
      </c>
      <c r="AH20" s="27">
        <v>1941220</v>
      </c>
      <c r="AI20" s="27">
        <v>1941220</v>
      </c>
      <c r="AJ20" s="27">
        <v>1941220</v>
      </c>
      <c r="AK20" s="27">
        <v>1941220</v>
      </c>
      <c r="AL20" s="27">
        <v>1941220</v>
      </c>
      <c r="AM20" s="27">
        <v>1941220</v>
      </c>
    </row>
    <row r="21" spans="1:39">
      <c r="A21" s="16" t="s">
        <v>337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</row>
    <row r="22" spans="1:39">
      <c r="A22" s="16" t="s">
        <v>338</v>
      </c>
      <c r="B22" s="16">
        <v>0</v>
      </c>
      <c r="C22" s="16">
        <v>0</v>
      </c>
      <c r="D22" s="27">
        <v>0</v>
      </c>
      <c r="E22" s="27">
        <v>0</v>
      </c>
      <c r="F22" s="27">
        <v>0</v>
      </c>
      <c r="G22" s="27">
        <v>242652</v>
      </c>
      <c r="H22" s="27">
        <v>485304</v>
      </c>
      <c r="I22" s="27">
        <v>970608</v>
      </c>
      <c r="J22" s="27">
        <v>1698560</v>
      </c>
      <c r="K22" s="27">
        <v>2669170</v>
      </c>
      <c r="L22" s="27">
        <v>3882430</v>
      </c>
      <c r="M22" s="27">
        <v>5823650</v>
      </c>
      <c r="N22" s="27">
        <v>8735470</v>
      </c>
      <c r="O22" s="27">
        <v>13103200</v>
      </c>
      <c r="P22" s="27">
        <v>19169500</v>
      </c>
      <c r="Q22" s="27">
        <v>26934400</v>
      </c>
      <c r="R22" s="27">
        <v>35912500</v>
      </c>
      <c r="S22" s="27">
        <v>46103900</v>
      </c>
      <c r="T22" s="27">
        <v>57023200</v>
      </c>
      <c r="U22" s="27">
        <v>68913200</v>
      </c>
      <c r="V22" s="27">
        <v>82987000</v>
      </c>
      <c r="W22" s="27">
        <v>98516700</v>
      </c>
      <c r="X22" s="27">
        <v>115017000</v>
      </c>
      <c r="Y22" s="27">
        <v>130547000</v>
      </c>
      <c r="Z22" s="27">
        <v>142194000</v>
      </c>
      <c r="AA22" s="27">
        <v>150444000</v>
      </c>
      <c r="AB22" s="27">
        <v>155783000</v>
      </c>
      <c r="AC22" s="27">
        <v>158937000</v>
      </c>
      <c r="AD22" s="27">
        <v>160150000</v>
      </c>
      <c r="AE22" s="27">
        <v>160636000</v>
      </c>
      <c r="AF22" s="27">
        <v>160636000</v>
      </c>
      <c r="AG22" s="27">
        <v>160636000</v>
      </c>
      <c r="AH22" s="27">
        <v>160878000</v>
      </c>
      <c r="AI22" s="27">
        <v>160878000</v>
      </c>
      <c r="AJ22" s="27">
        <v>160878000</v>
      </c>
      <c r="AK22" s="27">
        <v>160878000</v>
      </c>
      <c r="AL22" s="27">
        <v>160878000</v>
      </c>
      <c r="AM22" s="27">
        <v>160878000</v>
      </c>
    </row>
    <row r="23" spans="1:39">
      <c r="A23" s="16" t="s">
        <v>339</v>
      </c>
      <c r="B23" s="27">
        <v>129734000</v>
      </c>
      <c r="C23" s="27">
        <v>129190000</v>
      </c>
      <c r="D23" s="27">
        <v>128734000</v>
      </c>
      <c r="E23" s="27">
        <v>127774000</v>
      </c>
      <c r="F23" s="27">
        <v>127055000</v>
      </c>
      <c r="G23" s="27">
        <v>126202000</v>
      </c>
      <c r="H23" s="27">
        <v>125088000</v>
      </c>
      <c r="I23" s="27">
        <v>123997000</v>
      </c>
      <c r="J23" s="27">
        <v>122555000</v>
      </c>
      <c r="K23" s="27">
        <v>120969000</v>
      </c>
      <c r="L23" s="27">
        <v>119058000</v>
      </c>
      <c r="M23" s="27">
        <v>116987000</v>
      </c>
      <c r="N23" s="27">
        <v>114732000</v>
      </c>
      <c r="O23" s="27">
        <v>112250000</v>
      </c>
      <c r="P23" s="27">
        <v>109607000</v>
      </c>
      <c r="Q23" s="27">
        <v>106857000</v>
      </c>
      <c r="R23" s="27">
        <v>104069000</v>
      </c>
      <c r="S23" s="27">
        <v>101137000</v>
      </c>
      <c r="T23" s="27">
        <v>98078400</v>
      </c>
      <c r="U23" s="27">
        <v>94881500</v>
      </c>
      <c r="V23" s="27">
        <v>91542000</v>
      </c>
      <c r="W23" s="27">
        <v>88077900</v>
      </c>
      <c r="X23" s="27">
        <v>84471500</v>
      </c>
      <c r="Y23" s="27">
        <v>80727600</v>
      </c>
      <c r="Z23" s="27">
        <v>76857000</v>
      </c>
      <c r="AA23" s="27">
        <v>72895900</v>
      </c>
      <c r="AB23" s="27">
        <v>68827500</v>
      </c>
      <c r="AC23" s="27">
        <v>64735700</v>
      </c>
      <c r="AD23" s="27">
        <v>60600800</v>
      </c>
      <c r="AE23" s="27">
        <v>56416000</v>
      </c>
      <c r="AF23" s="27">
        <v>52231900</v>
      </c>
      <c r="AG23" s="27">
        <v>48048500</v>
      </c>
      <c r="AH23" s="27">
        <v>43909900</v>
      </c>
      <c r="AI23" s="27">
        <v>39862100</v>
      </c>
      <c r="AJ23" s="27">
        <v>35950100</v>
      </c>
      <c r="AK23" s="27">
        <v>32171900</v>
      </c>
      <c r="AL23" s="27">
        <v>28569700</v>
      </c>
      <c r="AM23" s="27">
        <v>25144400</v>
      </c>
    </row>
    <row r="24" spans="1:39">
      <c r="A24" s="16" t="s">
        <v>340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</row>
    <row r="25" spans="1:39">
      <c r="A25" s="16" t="s">
        <v>341</v>
      </c>
      <c r="B25" s="27">
        <v>8768320</v>
      </c>
      <c r="C25" s="27">
        <v>8772860</v>
      </c>
      <c r="D25" s="27">
        <v>8789350</v>
      </c>
      <c r="E25" s="27">
        <v>8783490</v>
      </c>
      <c r="F25" s="27">
        <v>8795250</v>
      </c>
      <c r="G25" s="27">
        <v>8896920</v>
      </c>
      <c r="H25" s="27">
        <v>8992210</v>
      </c>
      <c r="I25" s="27">
        <v>9140370</v>
      </c>
      <c r="J25" s="27">
        <v>9323450</v>
      </c>
      <c r="K25" s="27">
        <v>9553720</v>
      </c>
      <c r="L25" s="27">
        <v>9779130</v>
      </c>
      <c r="M25" s="27">
        <v>10096100</v>
      </c>
      <c r="N25" s="27">
        <v>10503500</v>
      </c>
      <c r="O25" s="27">
        <v>11088900</v>
      </c>
      <c r="P25" s="27">
        <v>11811000</v>
      </c>
      <c r="Q25" s="27">
        <v>12670400</v>
      </c>
      <c r="R25" s="27">
        <v>13534200</v>
      </c>
      <c r="S25" s="27">
        <v>14439000</v>
      </c>
      <c r="T25" s="27">
        <v>15299400</v>
      </c>
      <c r="U25" s="27">
        <v>16159400</v>
      </c>
      <c r="V25" s="27">
        <v>17109100</v>
      </c>
      <c r="W25" s="27">
        <v>18060000</v>
      </c>
      <c r="X25" s="27">
        <v>18964700</v>
      </c>
      <c r="Y25" s="27">
        <v>19914200</v>
      </c>
      <c r="Z25" s="27">
        <v>20819600</v>
      </c>
      <c r="AA25" s="27">
        <v>21679800</v>
      </c>
      <c r="AB25" s="27">
        <v>22445800</v>
      </c>
      <c r="AC25" s="27">
        <v>23171000</v>
      </c>
      <c r="AD25" s="27">
        <v>23760900</v>
      </c>
      <c r="AE25" s="27">
        <v>24304700</v>
      </c>
      <c r="AF25" s="27">
        <v>24894000</v>
      </c>
      <c r="AG25" s="27">
        <v>25393300</v>
      </c>
      <c r="AH25" s="27">
        <v>25847500</v>
      </c>
      <c r="AI25" s="27">
        <v>26257200</v>
      </c>
      <c r="AJ25" s="27">
        <v>26622400</v>
      </c>
      <c r="AK25" s="27">
        <v>26897100</v>
      </c>
      <c r="AL25" s="27">
        <v>27170200</v>
      </c>
      <c r="AM25" s="27">
        <v>27215200</v>
      </c>
    </row>
    <row r="26" spans="1:39">
      <c r="A26" s="16" t="s">
        <v>342</v>
      </c>
      <c r="B26" s="27">
        <v>1555770</v>
      </c>
      <c r="C26" s="27">
        <v>1555770</v>
      </c>
      <c r="D26" s="27">
        <v>1555770</v>
      </c>
      <c r="E26" s="27">
        <v>1555770</v>
      </c>
      <c r="F26" s="27">
        <v>1555770</v>
      </c>
      <c r="G26" s="27">
        <v>1555770</v>
      </c>
      <c r="H26" s="27">
        <v>1555770</v>
      </c>
      <c r="I26" s="27">
        <v>1555770</v>
      </c>
      <c r="J26" s="27">
        <v>1555770</v>
      </c>
      <c r="K26" s="27">
        <v>1555770</v>
      </c>
      <c r="L26" s="27">
        <v>1555770</v>
      </c>
      <c r="M26" s="27">
        <v>1555770</v>
      </c>
      <c r="N26" s="27">
        <v>1555770</v>
      </c>
      <c r="O26" s="27">
        <v>1555770</v>
      </c>
      <c r="P26" s="27">
        <v>1555770</v>
      </c>
      <c r="Q26" s="27">
        <v>1555770</v>
      </c>
      <c r="R26" s="27">
        <v>1496720</v>
      </c>
      <c r="S26" s="27">
        <v>1408160</v>
      </c>
      <c r="T26" s="27">
        <v>1290080</v>
      </c>
      <c r="U26" s="27">
        <v>1142470</v>
      </c>
      <c r="V26" s="27">
        <v>994864</v>
      </c>
      <c r="W26" s="27">
        <v>876780</v>
      </c>
      <c r="X26" s="27">
        <v>729174</v>
      </c>
      <c r="Y26" s="27">
        <v>581568</v>
      </c>
      <c r="Z26" s="27">
        <v>433962</v>
      </c>
      <c r="AA26" s="27">
        <v>286356</v>
      </c>
      <c r="AB26" s="27">
        <v>197792</v>
      </c>
      <c r="AC26" s="27">
        <v>109228</v>
      </c>
      <c r="AD26" s="27">
        <v>50186</v>
      </c>
      <c r="AE26" s="27">
        <v>20664.8</v>
      </c>
      <c r="AF26" s="27">
        <v>5904.24</v>
      </c>
      <c r="AG26" s="27">
        <v>5904.24</v>
      </c>
      <c r="AH26" s="27">
        <v>5904.24</v>
      </c>
      <c r="AI26" s="27">
        <v>5904.24</v>
      </c>
      <c r="AJ26" s="27">
        <v>5904.24</v>
      </c>
      <c r="AK26" s="27">
        <v>5904.24</v>
      </c>
      <c r="AL26" s="27">
        <v>5904.24</v>
      </c>
      <c r="AM26" s="27">
        <v>5904.24</v>
      </c>
    </row>
    <row r="27" spans="1:39">
      <c r="A27" s="16" t="s">
        <v>343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</row>
    <row r="28" spans="1:39">
      <c r="A28" s="16" t="s">
        <v>344</v>
      </c>
      <c r="B28" s="27">
        <v>0</v>
      </c>
      <c r="C28" s="27">
        <v>0</v>
      </c>
      <c r="D28" s="27">
        <v>0</v>
      </c>
      <c r="E28" s="27">
        <v>14760.6</v>
      </c>
      <c r="F28" s="27">
        <v>29521.2</v>
      </c>
      <c r="G28" s="27">
        <v>73803</v>
      </c>
      <c r="H28" s="27">
        <v>132845</v>
      </c>
      <c r="I28" s="27">
        <v>236170</v>
      </c>
      <c r="J28" s="27">
        <v>369015</v>
      </c>
      <c r="K28" s="27">
        <v>516621</v>
      </c>
      <c r="L28" s="27">
        <v>678988</v>
      </c>
      <c r="M28" s="27">
        <v>856115</v>
      </c>
      <c r="N28" s="27">
        <v>1107040</v>
      </c>
      <c r="O28" s="27">
        <v>1535100</v>
      </c>
      <c r="P28" s="27">
        <v>1963160</v>
      </c>
      <c r="Q28" s="27">
        <v>2420740</v>
      </c>
      <c r="R28" s="27">
        <v>2878320</v>
      </c>
      <c r="S28" s="27">
        <v>3321140</v>
      </c>
      <c r="T28" s="27">
        <v>3763950</v>
      </c>
      <c r="U28" s="27">
        <v>4192010</v>
      </c>
      <c r="V28" s="27">
        <v>4620070</v>
      </c>
      <c r="W28" s="27">
        <v>5033360</v>
      </c>
      <c r="X28" s="27">
        <v>5431900</v>
      </c>
      <c r="Y28" s="27">
        <v>5830440</v>
      </c>
      <c r="Z28" s="27">
        <v>6214210</v>
      </c>
      <c r="AA28" s="27">
        <v>6583230</v>
      </c>
      <c r="AB28" s="27">
        <v>6937480</v>
      </c>
      <c r="AC28" s="27">
        <v>7247450</v>
      </c>
      <c r="AD28" s="27">
        <v>7527910</v>
      </c>
      <c r="AE28" s="27">
        <v>7793600</v>
      </c>
      <c r="AF28" s="27">
        <v>8029770</v>
      </c>
      <c r="AG28" s="27">
        <v>8265940</v>
      </c>
      <c r="AH28" s="27">
        <v>8502110</v>
      </c>
      <c r="AI28" s="27">
        <v>8738280</v>
      </c>
      <c r="AJ28" s="27">
        <v>8974440</v>
      </c>
      <c r="AK28" s="27">
        <v>9210610</v>
      </c>
      <c r="AL28" s="27">
        <v>9461540</v>
      </c>
      <c r="AM28" s="27">
        <v>9520590</v>
      </c>
    </row>
    <row r="29" spans="1:39">
      <c r="A29" s="16" t="s">
        <v>345</v>
      </c>
      <c r="B29" s="16">
        <v>109690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</row>
    <row r="30" spans="1:39">
      <c r="A30" s="16" t="s">
        <v>346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</row>
    <row r="31" spans="1:39">
      <c r="A31" s="16" t="s">
        <v>347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</row>
    <row r="32" spans="1:39">
      <c r="A32" s="16" t="s">
        <v>348</v>
      </c>
      <c r="B32" s="27">
        <v>138542000</v>
      </c>
      <c r="C32" s="27">
        <v>138254000</v>
      </c>
      <c r="D32" s="27">
        <v>137903000</v>
      </c>
      <c r="E32" s="27">
        <v>137479000</v>
      </c>
      <c r="F32" s="27">
        <v>136957000</v>
      </c>
      <c r="G32" s="27">
        <v>136327000</v>
      </c>
      <c r="H32" s="27">
        <v>135550000</v>
      </c>
      <c r="I32" s="27">
        <v>134605000</v>
      </c>
      <c r="J32" s="27">
        <v>133465000</v>
      </c>
      <c r="K32" s="27">
        <v>132108000</v>
      </c>
      <c r="L32" s="27">
        <v>130471000</v>
      </c>
      <c r="M32" s="27">
        <v>128495000</v>
      </c>
      <c r="N32" s="27">
        <v>126107000</v>
      </c>
      <c r="O32" s="27">
        <v>123196000</v>
      </c>
      <c r="P32" s="27">
        <v>119715000</v>
      </c>
      <c r="Q32" s="27">
        <v>115627000</v>
      </c>
      <c r="R32" s="27">
        <v>110957000</v>
      </c>
      <c r="S32" s="27">
        <v>105680000</v>
      </c>
      <c r="T32" s="27">
        <v>99870100</v>
      </c>
      <c r="U32" s="27">
        <v>93611000</v>
      </c>
      <c r="V32" s="27">
        <v>86963900</v>
      </c>
      <c r="W32" s="27">
        <v>79928800</v>
      </c>
      <c r="X32" s="27">
        <v>72457000</v>
      </c>
      <c r="Y32" s="27">
        <v>64512400</v>
      </c>
      <c r="Z32" s="27">
        <v>56094800</v>
      </c>
      <c r="AA32" s="27">
        <v>47143600</v>
      </c>
      <c r="AB32" s="27">
        <v>37610400</v>
      </c>
      <c r="AC32" s="27">
        <v>27470800</v>
      </c>
      <c r="AD32" s="27">
        <v>16700700</v>
      </c>
      <c r="AE32" s="27">
        <v>5384940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16">
        <v>0</v>
      </c>
    </row>
    <row r="33" spans="1:39">
      <c r="A33" s="16" t="s">
        <v>349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</row>
    <row r="34" spans="1:39">
      <c r="A34" s="16" t="s">
        <v>350</v>
      </c>
      <c r="B34" s="27">
        <v>27245100</v>
      </c>
      <c r="C34" s="27">
        <v>95485200</v>
      </c>
      <c r="D34" s="27">
        <v>169547000</v>
      </c>
      <c r="E34" s="27">
        <v>214593000</v>
      </c>
      <c r="F34" s="27">
        <v>248396000</v>
      </c>
      <c r="G34" s="27">
        <v>271478000</v>
      </c>
      <c r="H34" s="27">
        <v>294267000</v>
      </c>
      <c r="I34" s="27">
        <v>319775000</v>
      </c>
      <c r="J34" s="27">
        <v>319777000</v>
      </c>
      <c r="K34" s="27">
        <v>319778000</v>
      </c>
      <c r="L34" s="27">
        <v>319780000</v>
      </c>
      <c r="M34" s="27">
        <v>319782000</v>
      </c>
      <c r="N34" s="27">
        <v>319834000</v>
      </c>
      <c r="O34" s="27">
        <v>320018000</v>
      </c>
      <c r="P34" s="27">
        <v>320296000</v>
      </c>
      <c r="Q34" s="27">
        <v>320634000</v>
      </c>
      <c r="R34" s="27">
        <v>321009000</v>
      </c>
      <c r="S34" s="27">
        <v>321408000</v>
      </c>
      <c r="T34" s="27">
        <v>321807000</v>
      </c>
      <c r="U34" s="27">
        <v>322205000</v>
      </c>
      <c r="V34" s="27">
        <v>322640000</v>
      </c>
      <c r="W34" s="27">
        <v>323088000</v>
      </c>
      <c r="X34" s="27">
        <v>323522000</v>
      </c>
      <c r="Y34" s="27">
        <v>324006000</v>
      </c>
      <c r="Z34" s="27">
        <v>324477000</v>
      </c>
      <c r="AA34" s="27">
        <v>324924000</v>
      </c>
      <c r="AB34" s="27">
        <v>325359000</v>
      </c>
      <c r="AC34" s="27">
        <v>325794000</v>
      </c>
      <c r="AD34" s="27">
        <v>326143000</v>
      </c>
      <c r="AE34" s="27">
        <v>326481000</v>
      </c>
      <c r="AF34" s="27">
        <v>320415000</v>
      </c>
      <c r="AG34" s="27">
        <v>308321000</v>
      </c>
      <c r="AH34" s="27">
        <v>295621000</v>
      </c>
      <c r="AI34" s="27">
        <v>282411000</v>
      </c>
      <c r="AJ34" s="27">
        <v>268838000</v>
      </c>
      <c r="AK34" s="27">
        <v>254926000</v>
      </c>
      <c r="AL34" s="27">
        <v>240650000</v>
      </c>
      <c r="AM34" s="27">
        <v>226034000</v>
      </c>
    </row>
    <row r="35" spans="1:39">
      <c r="A35" s="16" t="s">
        <v>351</v>
      </c>
      <c r="B35" s="27">
        <v>156430000</v>
      </c>
      <c r="C35" s="27">
        <v>150826000</v>
      </c>
      <c r="D35" s="27">
        <v>146924000</v>
      </c>
      <c r="E35" s="27">
        <v>143547000</v>
      </c>
      <c r="F35" s="27">
        <v>141695000</v>
      </c>
      <c r="G35" s="27">
        <v>139074000</v>
      </c>
      <c r="H35" s="27">
        <v>135732000</v>
      </c>
      <c r="I35" s="27">
        <v>133645000</v>
      </c>
      <c r="J35" s="27">
        <v>131711000</v>
      </c>
      <c r="K35" s="27">
        <v>129342000</v>
      </c>
      <c r="L35" s="27">
        <v>127258000</v>
      </c>
      <c r="M35" s="27">
        <v>124239000</v>
      </c>
      <c r="N35" s="27">
        <v>119735000</v>
      </c>
      <c r="O35" s="27">
        <v>115008000</v>
      </c>
      <c r="P35" s="27">
        <v>110748000</v>
      </c>
      <c r="Q35" s="27">
        <v>106069000</v>
      </c>
      <c r="R35" s="27">
        <v>101539000</v>
      </c>
      <c r="S35" s="27">
        <v>96779500</v>
      </c>
      <c r="T35" s="27">
        <v>92761000</v>
      </c>
      <c r="U35" s="27">
        <v>88327900</v>
      </c>
      <c r="V35" s="27">
        <v>83778500</v>
      </c>
      <c r="W35" s="27">
        <v>80018400</v>
      </c>
      <c r="X35" s="27">
        <v>75985700</v>
      </c>
      <c r="Y35" s="27">
        <v>72375200</v>
      </c>
      <c r="Z35" s="27">
        <v>68819100</v>
      </c>
      <c r="AA35" s="27">
        <v>65548700</v>
      </c>
      <c r="AB35" s="27">
        <v>62669000</v>
      </c>
      <c r="AC35" s="27">
        <v>59860800</v>
      </c>
      <c r="AD35" s="27">
        <v>57260100</v>
      </c>
      <c r="AE35" s="27">
        <v>55052000</v>
      </c>
      <c r="AF35" s="27">
        <v>52728200</v>
      </c>
      <c r="AG35" s="27">
        <v>50854200</v>
      </c>
      <c r="AH35" s="27">
        <v>48920100</v>
      </c>
      <c r="AI35" s="27">
        <v>47384800</v>
      </c>
      <c r="AJ35" s="27">
        <v>45784700</v>
      </c>
      <c r="AK35" s="27">
        <v>44591500</v>
      </c>
      <c r="AL35" s="27">
        <v>43153100</v>
      </c>
      <c r="AM35" s="27">
        <v>41981800</v>
      </c>
    </row>
    <row r="36" spans="1:39">
      <c r="A36" s="16" t="s">
        <v>352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</row>
    <row r="37" spans="1:39">
      <c r="A37" s="16" t="s">
        <v>353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93593.3</v>
      </c>
      <c r="O37" s="16">
        <v>419782</v>
      </c>
      <c r="P37" s="16">
        <v>919164</v>
      </c>
      <c r="Q37" s="27">
        <v>1511370</v>
      </c>
      <c r="R37" s="27">
        <v>2144070</v>
      </c>
      <c r="S37" s="27">
        <v>2782210</v>
      </c>
      <c r="T37" s="27">
        <v>3444230</v>
      </c>
      <c r="U37" s="27">
        <v>4092480</v>
      </c>
      <c r="V37" s="27">
        <v>4806080</v>
      </c>
      <c r="W37" s="27">
        <v>5561950</v>
      </c>
      <c r="X37" s="27">
        <v>6291020</v>
      </c>
      <c r="Y37" s="27">
        <v>7088860</v>
      </c>
      <c r="Z37" s="27">
        <v>7858540</v>
      </c>
      <c r="AA37" s="27">
        <v>8590980</v>
      </c>
      <c r="AB37" s="27">
        <v>9326770</v>
      </c>
      <c r="AC37" s="27">
        <v>10024800</v>
      </c>
      <c r="AD37" s="27">
        <v>10634200</v>
      </c>
      <c r="AE37" s="27">
        <v>11263500</v>
      </c>
      <c r="AF37" s="27">
        <v>11900800</v>
      </c>
      <c r="AG37" s="27">
        <v>12546900</v>
      </c>
      <c r="AH37" s="27">
        <v>13111900</v>
      </c>
      <c r="AI37" s="27">
        <v>13681500</v>
      </c>
      <c r="AJ37" s="27">
        <v>14193300</v>
      </c>
      <c r="AK37" s="27">
        <v>14705300</v>
      </c>
      <c r="AL37" s="27">
        <v>15070100</v>
      </c>
      <c r="AM37" s="27">
        <v>15199400</v>
      </c>
    </row>
    <row r="38" spans="1:39">
      <c r="A38" s="16" t="s">
        <v>354</v>
      </c>
      <c r="B38" s="27">
        <v>80248700</v>
      </c>
      <c r="C38" s="27">
        <v>80248700</v>
      </c>
      <c r="D38" s="27">
        <v>80248700</v>
      </c>
      <c r="E38" s="27">
        <v>80248700</v>
      </c>
      <c r="F38" s="27">
        <v>80248700</v>
      </c>
      <c r="G38" s="27">
        <v>80248700</v>
      </c>
      <c r="H38" s="27">
        <v>80248700</v>
      </c>
      <c r="I38" s="27">
        <v>80248700</v>
      </c>
      <c r="J38" s="27">
        <v>80248700</v>
      </c>
      <c r="K38" s="27">
        <v>80248700</v>
      </c>
      <c r="L38" s="27">
        <v>80248700</v>
      </c>
      <c r="M38" s="27">
        <v>80248700</v>
      </c>
      <c r="N38" s="27">
        <v>80248700</v>
      </c>
      <c r="O38" s="27">
        <v>80248700</v>
      </c>
      <c r="P38" s="27">
        <v>80164900</v>
      </c>
      <c r="Q38" s="27">
        <v>80081000</v>
      </c>
      <c r="R38" s="27">
        <v>79913400</v>
      </c>
      <c r="S38" s="27">
        <v>79745700</v>
      </c>
      <c r="T38" s="27">
        <v>79158900</v>
      </c>
      <c r="U38" s="27">
        <v>78404400</v>
      </c>
      <c r="V38" s="27">
        <v>77146900</v>
      </c>
      <c r="W38" s="27">
        <v>74715700</v>
      </c>
      <c r="X38" s="27">
        <v>72284500</v>
      </c>
      <c r="Y38" s="27">
        <v>70272500</v>
      </c>
      <c r="Z38" s="27">
        <v>68512000</v>
      </c>
      <c r="AA38" s="27">
        <v>65997100</v>
      </c>
      <c r="AB38" s="27">
        <v>56020900</v>
      </c>
      <c r="AC38" s="27">
        <v>42607600</v>
      </c>
      <c r="AD38" s="27">
        <v>26092400</v>
      </c>
      <c r="AE38" s="27">
        <v>3038320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</row>
    <row r="39" spans="1:39">
      <c r="A39" s="16" t="s">
        <v>355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</row>
    <row r="40" spans="1:39">
      <c r="A40" s="16" t="s">
        <v>356</v>
      </c>
      <c r="B40" s="27">
        <v>15593000</v>
      </c>
      <c r="C40" s="27">
        <v>52060400</v>
      </c>
      <c r="D40" s="27">
        <v>71761200</v>
      </c>
      <c r="E40" s="27">
        <v>86767400</v>
      </c>
      <c r="F40" s="27">
        <v>93390200</v>
      </c>
      <c r="G40" s="27">
        <v>110241000</v>
      </c>
      <c r="H40" s="27">
        <v>116444000</v>
      </c>
      <c r="I40" s="27">
        <v>127091000</v>
      </c>
      <c r="J40" s="27">
        <v>140253000</v>
      </c>
      <c r="K40" s="27">
        <v>155259000</v>
      </c>
      <c r="L40" s="27">
        <v>171104000</v>
      </c>
      <c r="M40" s="27">
        <v>192146000</v>
      </c>
      <c r="N40" s="27">
        <v>222074000</v>
      </c>
      <c r="O40" s="27">
        <v>264326000</v>
      </c>
      <c r="P40" s="27">
        <v>317476000</v>
      </c>
      <c r="Q40" s="27">
        <v>381357000</v>
      </c>
      <c r="R40" s="27">
        <v>450100000</v>
      </c>
      <c r="S40" s="27">
        <v>522616000</v>
      </c>
      <c r="T40" s="27">
        <v>595886000</v>
      </c>
      <c r="U40" s="27">
        <v>670246000</v>
      </c>
      <c r="V40" s="27">
        <v>751816000</v>
      </c>
      <c r="W40" s="27">
        <v>834895000</v>
      </c>
      <c r="X40" s="27">
        <v>917806000</v>
      </c>
      <c r="Y40" s="27">
        <v>1005750000</v>
      </c>
      <c r="Z40" s="27">
        <v>1090920000</v>
      </c>
      <c r="AA40" s="27">
        <v>1171740000</v>
      </c>
      <c r="AB40" s="27">
        <v>1248530000</v>
      </c>
      <c r="AC40" s="27">
        <v>1321300000</v>
      </c>
      <c r="AD40" s="27">
        <v>1380400000</v>
      </c>
      <c r="AE40" s="27">
        <v>1435220000</v>
      </c>
      <c r="AF40" s="27">
        <v>1471960000</v>
      </c>
      <c r="AG40" s="27">
        <v>1505750000</v>
      </c>
      <c r="AH40" s="27">
        <v>1539110000</v>
      </c>
      <c r="AI40" s="27">
        <v>1568540000</v>
      </c>
      <c r="AJ40" s="27">
        <v>1602070000</v>
      </c>
      <c r="AK40" s="27">
        <v>1630910000</v>
      </c>
      <c r="AL40" s="27">
        <v>1658740000</v>
      </c>
      <c r="AM40" s="27">
        <v>1663690000</v>
      </c>
    </row>
    <row r="41" spans="1:39">
      <c r="A41" s="16" t="s">
        <v>357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</row>
    <row r="42" spans="1:39">
      <c r="A42" s="16" t="s">
        <v>358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</row>
    <row r="43" spans="1:39">
      <c r="A43" s="16" t="s">
        <v>359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</row>
    <row r="44" spans="1:39">
      <c r="A44" s="16" t="s">
        <v>360</v>
      </c>
      <c r="B44" s="16">
        <v>823557</v>
      </c>
      <c r="C44" s="16">
        <v>508824</v>
      </c>
      <c r="D44" s="16">
        <v>139577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</row>
    <row r="45" spans="1:39">
      <c r="A45" s="16" t="s">
        <v>361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</row>
    <row r="46" spans="1:39">
      <c r="A46" s="16" t="s">
        <v>362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</row>
    <row r="47" spans="1:39">
      <c r="A47" s="16" t="s">
        <v>363</v>
      </c>
      <c r="B47" s="27">
        <v>197797000</v>
      </c>
      <c r="C47" s="27">
        <v>197098000</v>
      </c>
      <c r="D47" s="27">
        <v>196299000</v>
      </c>
      <c r="E47" s="27">
        <v>195401000</v>
      </c>
      <c r="F47" s="27">
        <v>194352000</v>
      </c>
      <c r="G47" s="27">
        <v>193154000</v>
      </c>
      <c r="H47" s="27">
        <v>191805000</v>
      </c>
      <c r="I47" s="27">
        <v>190258000</v>
      </c>
      <c r="J47" s="27">
        <v>188510000</v>
      </c>
      <c r="K47" s="27">
        <v>186513000</v>
      </c>
      <c r="L47" s="27">
        <v>184166000</v>
      </c>
      <c r="M47" s="27">
        <v>181519000</v>
      </c>
      <c r="N47" s="27">
        <v>178573000</v>
      </c>
      <c r="O47" s="27">
        <v>175328000</v>
      </c>
      <c r="P47" s="27">
        <v>171783000</v>
      </c>
      <c r="Q47" s="27">
        <v>168038000</v>
      </c>
      <c r="R47" s="27">
        <v>164193000</v>
      </c>
      <c r="S47" s="27">
        <v>160198000</v>
      </c>
      <c r="T47" s="27">
        <v>156054000</v>
      </c>
      <c r="U47" s="27">
        <v>151710000</v>
      </c>
      <c r="V47" s="27">
        <v>147116000</v>
      </c>
      <c r="W47" s="27">
        <v>142273000</v>
      </c>
      <c r="X47" s="27">
        <v>137180000</v>
      </c>
      <c r="Y47" s="27">
        <v>131887000</v>
      </c>
      <c r="Z47" s="27">
        <v>126345000</v>
      </c>
      <c r="AA47" s="27">
        <v>120552000</v>
      </c>
      <c r="AB47" s="27">
        <v>114611000</v>
      </c>
      <c r="AC47" s="27">
        <v>108519000</v>
      </c>
      <c r="AD47" s="27">
        <v>102227000</v>
      </c>
      <c r="AE47" s="27">
        <v>95836200</v>
      </c>
      <c r="AF47" s="27">
        <v>89394900</v>
      </c>
      <c r="AG47" s="27">
        <v>82903800</v>
      </c>
      <c r="AH47" s="27">
        <v>76362700</v>
      </c>
      <c r="AI47" s="27">
        <v>69771600</v>
      </c>
      <c r="AJ47" s="27">
        <v>63330400</v>
      </c>
      <c r="AK47" s="27">
        <v>57088900</v>
      </c>
      <c r="AL47" s="27">
        <v>51147000</v>
      </c>
      <c r="AM47" s="27">
        <v>45454800</v>
      </c>
    </row>
    <row r="48" spans="1:39">
      <c r="A48" s="16" t="s">
        <v>364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</row>
    <row r="49" spans="1:39">
      <c r="A49" s="16" t="s">
        <v>365</v>
      </c>
      <c r="B49" s="27">
        <v>13281900</v>
      </c>
      <c r="C49" s="27">
        <v>13331800</v>
      </c>
      <c r="D49" s="27">
        <v>13381800</v>
      </c>
      <c r="E49" s="27">
        <v>13481600</v>
      </c>
      <c r="F49" s="27">
        <v>13531600</v>
      </c>
      <c r="G49" s="27">
        <v>13781200</v>
      </c>
      <c r="H49" s="27">
        <v>14080800</v>
      </c>
      <c r="I49" s="27">
        <v>14580100</v>
      </c>
      <c r="J49" s="27">
        <v>15229300</v>
      </c>
      <c r="K49" s="27">
        <v>15928300</v>
      </c>
      <c r="L49" s="27">
        <v>16677300</v>
      </c>
      <c r="M49" s="27">
        <v>17626000</v>
      </c>
      <c r="N49" s="27">
        <v>18974200</v>
      </c>
      <c r="O49" s="27">
        <v>20821600</v>
      </c>
      <c r="P49" s="27">
        <v>23118500</v>
      </c>
      <c r="Q49" s="27">
        <v>25764900</v>
      </c>
      <c r="R49" s="27">
        <v>28511200</v>
      </c>
      <c r="S49" s="27">
        <v>31307400</v>
      </c>
      <c r="T49" s="27">
        <v>34053600</v>
      </c>
      <c r="U49" s="27">
        <v>36750000</v>
      </c>
      <c r="V49" s="27">
        <v>39646000</v>
      </c>
      <c r="W49" s="27">
        <v>42542100</v>
      </c>
      <c r="X49" s="27">
        <v>45388200</v>
      </c>
      <c r="Y49" s="27">
        <v>48334200</v>
      </c>
      <c r="Z49" s="27">
        <v>51130400</v>
      </c>
      <c r="AA49" s="27">
        <v>53726800</v>
      </c>
      <c r="AB49" s="27">
        <v>56173500</v>
      </c>
      <c r="AC49" s="27">
        <v>58470400</v>
      </c>
      <c r="AD49" s="27">
        <v>60317900</v>
      </c>
      <c r="AE49" s="27">
        <v>62015500</v>
      </c>
      <c r="AF49" s="27">
        <v>63813100</v>
      </c>
      <c r="AG49" s="27">
        <v>65410900</v>
      </c>
      <c r="AH49" s="27">
        <v>66908900</v>
      </c>
      <c r="AI49" s="27">
        <v>68207100</v>
      </c>
      <c r="AJ49" s="27">
        <v>69405500</v>
      </c>
      <c r="AK49" s="27">
        <v>70354200</v>
      </c>
      <c r="AL49" s="27">
        <v>71203000</v>
      </c>
      <c r="AM49" s="27">
        <v>71352800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2"/>
  <sheetViews>
    <sheetView workbookViewId="0">
      <selection activeCell="I41" sqref="I41"/>
    </sheetView>
  </sheetViews>
  <sheetFormatPr defaultColWidth="9" defaultRowHeight="14"/>
  <cols>
    <col min="1" max="1" width="20.375" customWidth="1"/>
    <col min="2" max="4" width="9" customWidth="1"/>
    <col min="5" max="5" width="10" customWidth="1"/>
    <col min="6" max="6" width="10.125" customWidth="1"/>
    <col min="7" max="10" width="9" customWidth="1"/>
    <col min="11" max="11" width="12.6666666666667"/>
    <col min="12" max="12" width="9" customWidth="1"/>
    <col min="13" max="13" width="10" customWidth="1"/>
    <col min="14" max="14" width="9" customWidth="1"/>
    <col min="15" max="17" width="12.6666666666667"/>
    <col min="18" max="18" width="9" customWidth="1"/>
    <col min="19" max="19" width="11.125" customWidth="1"/>
    <col min="20" max="23" width="12.6666666666667"/>
    <col min="24" max="24" width="12.6666666666667" style="4"/>
    <col min="25" max="26" width="12.6666666666667"/>
    <col min="27" max="27" width="12.6666666666667" style="4"/>
    <col min="28" max="46" width="12.6666666666667"/>
    <col min="47" max="47" width="10" customWidth="1"/>
  </cols>
  <sheetData>
    <row r="1" ht="28" spans="1:34">
      <c r="A1" t="str">
        <f>VLOOKUP(About!$B$34,'Province Selector'!$B:$F,2,FALSE)</f>
        <v>上海市</v>
      </c>
      <c r="B1" s="5" t="s">
        <v>196</v>
      </c>
      <c r="C1" s="6" t="s">
        <v>197</v>
      </c>
      <c r="D1" s="6" t="s">
        <v>212</v>
      </c>
      <c r="E1" s="7" t="s">
        <v>199</v>
      </c>
      <c r="F1" s="7" t="s">
        <v>200</v>
      </c>
      <c r="G1" s="8" t="s">
        <v>243</v>
      </c>
      <c r="H1" s="7" t="s">
        <v>202</v>
      </c>
      <c r="I1" s="5" t="s">
        <v>214</v>
      </c>
      <c r="J1" s="5" t="s">
        <v>215</v>
      </c>
      <c r="K1" s="7" t="s">
        <v>205</v>
      </c>
      <c r="L1" s="7" t="s">
        <v>206</v>
      </c>
      <c r="M1" s="7" t="s">
        <v>207</v>
      </c>
      <c r="N1" s="7" t="s">
        <v>208</v>
      </c>
      <c r="O1" s="6" t="s">
        <v>209</v>
      </c>
      <c r="P1" s="8" t="s">
        <v>249</v>
      </c>
      <c r="Q1" s="7" t="s">
        <v>211</v>
      </c>
      <c r="R1" s="20" t="s">
        <v>366</v>
      </c>
      <c r="S1" s="20" t="s">
        <v>367</v>
      </c>
      <c r="U1" s="21" t="s">
        <v>368</v>
      </c>
      <c r="V1" s="21" t="s">
        <v>369</v>
      </c>
      <c r="W1" s="21" t="s">
        <v>370</v>
      </c>
      <c r="X1" s="22" t="s">
        <v>371</v>
      </c>
      <c r="Y1" s="21" t="s">
        <v>372</v>
      </c>
      <c r="Z1" s="21" t="s">
        <v>373</v>
      </c>
      <c r="AA1" s="22" t="s">
        <v>374</v>
      </c>
      <c r="AD1" t="s">
        <v>375</v>
      </c>
      <c r="AE1" t="s">
        <v>376</v>
      </c>
      <c r="AF1" s="4" t="s">
        <v>377</v>
      </c>
      <c r="AG1" t="s">
        <v>378</v>
      </c>
      <c r="AH1" s="4" t="s">
        <v>379</v>
      </c>
    </row>
    <row r="2" spans="1:39">
      <c r="A2">
        <v>2015</v>
      </c>
      <c r="B2" s="9">
        <f>SUMIFS('Transmission Length'!S$3:S$266,'Transmission Length'!$A$3:$A$266,Calculation!$A$1,'Transmission Length'!$B$3:$B$266,Calculation!$A2)</f>
        <v>9929</v>
      </c>
      <c r="C2" s="9">
        <f>SUMIFS('Transmission Length'!T$3:T$266,'Transmission Length'!$A$3:$A$266,Calculation!$A$1,'Transmission Length'!$B$3:$B$266,Calculation!$A2)</f>
        <v>187</v>
      </c>
      <c r="D2" s="9">
        <f>SUMIFS('Transmission Length'!U$3:U$266,'Transmission Length'!$A$3:$A$266,Calculation!$A$1,'Transmission Length'!$B$3:$B$266,Calculation!$A2)</f>
        <v>0</v>
      </c>
      <c r="E2" s="9">
        <f>SUMIFS('Transmission Length'!V$3:V$266,'Transmission Length'!$A$3:$A$266,Calculation!$A$1,'Transmission Length'!$B$3:$B$266,Calculation!$A2)</f>
        <v>106</v>
      </c>
      <c r="F2" s="9">
        <f>SUMIFS('Transmission Length'!W$3:W$266,'Transmission Length'!$A$3:$A$266,Calculation!$A$1,'Transmission Length'!$B$3:$B$266,Calculation!$A2)</f>
        <v>0</v>
      </c>
      <c r="G2" s="9">
        <f>SUMIFS('Transmission Length'!X$3:X$266,'Transmission Length'!$A$3:$A$266,Calculation!$A$1,'Transmission Length'!$B$3:$B$266,Calculation!$A2)</f>
        <v>81</v>
      </c>
      <c r="H2" s="9">
        <f>SUMIFS('Transmission Length'!Y$3:Y$266,'Transmission Length'!$A$3:$A$266,Calculation!$A$1,'Transmission Length'!$B$3:$B$266,Calculation!$A2)</f>
        <v>0</v>
      </c>
      <c r="I2" s="9">
        <f>SUMIFS('Transmission Length'!Z$3:Z$266,'Transmission Length'!$A$3:$A$266,Calculation!$A$1,'Transmission Length'!$B$3:$B$266,Calculation!$A2)</f>
        <v>0</v>
      </c>
      <c r="J2" s="9">
        <f>SUMIFS('Transmission Length'!AA$3:AA$266,'Transmission Length'!$A$3:$A$266,Calculation!$A$1,'Transmission Length'!$B$3:$B$266,Calculation!$A2)</f>
        <v>9741</v>
      </c>
      <c r="K2" s="9">
        <f>SUMIFS('Transmission Length'!AB$3:AB$266,'Transmission Length'!$A$3:$A$266,Calculation!$A$1,'Transmission Length'!$B$3:$B$266,Calculation!$A2)</f>
        <v>34</v>
      </c>
      <c r="L2" s="9">
        <f>SUMIFS('Transmission Length'!AC$3:AC$266,'Transmission Length'!$A$3:$A$266,Calculation!$A$1,'Transmission Length'!$B$3:$B$266,Calculation!$A2)</f>
        <v>0</v>
      </c>
      <c r="M2" s="9">
        <f>SUMIFS('Transmission Length'!AD$3:AD$266,'Transmission Length'!$A$3:$A$266,Calculation!$A$1,'Transmission Length'!$B$3:$B$266,Calculation!$A2)</f>
        <v>1149</v>
      </c>
      <c r="N2" s="9">
        <f>SUMIFS('Transmission Length'!AE$3:AE$266,'Transmission Length'!$A$3:$A$266,Calculation!$A$1,'Transmission Length'!$B$3:$B$266,Calculation!$A2)</f>
        <v>0</v>
      </c>
      <c r="O2" s="9">
        <f>SUMIFS('Transmission Length'!AF$3:AF$266,'Transmission Length'!$A$3:$A$266,Calculation!$A$1,'Transmission Length'!$B$3:$B$266,Calculation!$A2)</f>
        <v>3467</v>
      </c>
      <c r="P2" s="9">
        <f>SUMIFS('Transmission Length'!AG$3:AG$266,'Transmission Length'!$A$3:$A$266,Calculation!$A$1,'Transmission Length'!$B$3:$B$266,Calculation!$A2)</f>
        <v>918</v>
      </c>
      <c r="Q2" s="9">
        <f>SUMIFS('Transmission Length'!AH$3:AH$266,'Transmission Length'!$A$3:$A$266,Calculation!$A$1,'Transmission Length'!$B$3:$B$266,Calculation!$A2)</f>
        <v>4173</v>
      </c>
      <c r="R2" s="9">
        <f>SUMIFS('Transmission Length'!AI$3:AI$266,'Transmission Length'!$A$3:$A$266,Calculation!$A$1,'Transmission Length'!$B$3:$B$266,Calculation!$A2)</f>
        <v>10720</v>
      </c>
      <c r="S2" s="4">
        <f>(SUM(E2:I2)+SUM(K2:R2))/1.609344</f>
        <v>12830.0723773165</v>
      </c>
      <c r="T2" s="4"/>
      <c r="U2" s="23">
        <v>35</v>
      </c>
      <c r="V2" s="23">
        <v>2.5</v>
      </c>
      <c r="W2" s="23">
        <v>15</v>
      </c>
      <c r="X2" s="24">
        <f>U2*AA2*0.85*1.732/1000</f>
        <v>8.41145833333333</v>
      </c>
      <c r="Y2" s="4">
        <f>V2*1000/0.8/1.732/$U2</f>
        <v>51.550643352029</v>
      </c>
      <c r="Z2" s="4">
        <f>W2*1000/0.9/1.732/$U2</f>
        <v>274.936764544155</v>
      </c>
      <c r="AA2" s="4">
        <f>AVERAGE(Y2:Z2)</f>
        <v>163.243703948092</v>
      </c>
      <c r="AB2" t="s">
        <v>380</v>
      </c>
      <c r="AD2" t="s">
        <v>381</v>
      </c>
      <c r="AE2">
        <v>100</v>
      </c>
      <c r="AF2" s="12">
        <v>100</v>
      </c>
      <c r="AG2" s="12">
        <v>500</v>
      </c>
      <c r="AH2" s="4">
        <v>54</v>
      </c>
      <c r="AJ2" s="23">
        <v>35</v>
      </c>
      <c r="AK2" s="4">
        <v>163.243703948092</v>
      </c>
      <c r="AL2">
        <v>100</v>
      </c>
      <c r="AM2" s="12">
        <v>500</v>
      </c>
    </row>
    <row r="3" spans="1:39">
      <c r="A3">
        <v>2016</v>
      </c>
      <c r="B3" s="9">
        <f>SUMIFS('Transmission Length'!S$3:S$266,'Transmission Length'!$A$3:$A$266,Calculation!$A$1,'Transmission Length'!$B$3:$B$266,Calculation!$A3)</f>
        <v>9642</v>
      </c>
      <c r="C3" s="9">
        <f>SUMIFS('Transmission Length'!T$3:T$266,'Transmission Length'!$A$3:$A$266,Calculation!$A$1,'Transmission Length'!$B$3:$B$266,Calculation!$A3)</f>
        <v>187</v>
      </c>
      <c r="D3" s="9">
        <f>SUMIFS('Transmission Length'!U$3:U$266,'Transmission Length'!$A$3:$A$266,Calculation!$A$1,'Transmission Length'!$B$3:$B$266,Calculation!$A3)</f>
        <v>0</v>
      </c>
      <c r="E3" s="9">
        <f>SUMIFS('Transmission Length'!V$3:V$266,'Transmission Length'!$A$3:$A$266,Calculation!$A$1,'Transmission Length'!$B$3:$B$266,Calculation!$A3)</f>
        <v>106</v>
      </c>
      <c r="F3" s="9">
        <f>SUMIFS('Transmission Length'!W$3:W$266,'Transmission Length'!$A$3:$A$266,Calculation!$A$1,'Transmission Length'!$B$3:$B$266,Calculation!$A3)</f>
        <v>0</v>
      </c>
      <c r="G3" s="9">
        <f>SUMIFS('Transmission Length'!X$3:X$266,'Transmission Length'!$A$3:$A$266,Calculation!$A$1,'Transmission Length'!$B$3:$B$266,Calculation!$A3)</f>
        <v>81</v>
      </c>
      <c r="H3" s="9">
        <f>SUMIFS('Transmission Length'!Y$3:Y$266,'Transmission Length'!$A$3:$A$266,Calculation!$A$1,'Transmission Length'!$B$3:$B$266,Calculation!$A3)</f>
        <v>0</v>
      </c>
      <c r="I3" s="9">
        <f>SUMIFS('Transmission Length'!Z$3:Z$266,'Transmission Length'!$A$3:$A$266,Calculation!$A$1,'Transmission Length'!$B$3:$B$266,Calculation!$A3)</f>
        <v>0</v>
      </c>
      <c r="J3" s="9">
        <f>SUMIFS('Transmission Length'!AA$3:AA$266,'Transmission Length'!$A$3:$A$266,Calculation!$A$1,'Transmission Length'!$B$3:$B$266,Calculation!$A3)</f>
        <v>9454</v>
      </c>
      <c r="K3" s="9">
        <f>SUMIFS('Transmission Length'!AB$3:AB$266,'Transmission Length'!$A$3:$A$266,Calculation!$A$1,'Transmission Length'!$B$3:$B$266,Calculation!$A3)</f>
        <v>147</v>
      </c>
      <c r="L3" s="9">
        <f>SUMIFS('Transmission Length'!AC$3:AC$266,'Transmission Length'!$A$3:$A$266,Calculation!$A$1,'Transmission Length'!$B$3:$B$266,Calculation!$A3)</f>
        <v>0</v>
      </c>
      <c r="M3" s="9">
        <f>SUMIFS('Transmission Length'!AD$3:AD$266,'Transmission Length'!$A$3:$A$266,Calculation!$A$1,'Transmission Length'!$B$3:$B$266,Calculation!$A3)</f>
        <v>1149</v>
      </c>
      <c r="N3" s="9">
        <f>SUMIFS('Transmission Length'!AE$3:AE$266,'Transmission Length'!$A$3:$A$266,Calculation!$A$1,'Transmission Length'!$B$3:$B$266,Calculation!$A3)</f>
        <v>0</v>
      </c>
      <c r="O3" s="9">
        <f>SUMIFS('Transmission Length'!AF$3:AF$266,'Transmission Length'!$A$3:$A$266,Calculation!$A$1,'Transmission Length'!$B$3:$B$266,Calculation!$A3)</f>
        <v>3454</v>
      </c>
      <c r="P3" s="9">
        <f>SUMIFS('Transmission Length'!AG$3:AG$266,'Transmission Length'!$A$3:$A$266,Calculation!$A$1,'Transmission Length'!$B$3:$B$266,Calculation!$A3)</f>
        <v>920</v>
      </c>
      <c r="Q3" s="9">
        <f>SUMIFS('Transmission Length'!AH$3:AH$266,'Transmission Length'!$A$3:$A$266,Calculation!$A$1,'Transmission Length'!$B$3:$B$266,Calculation!$A3)</f>
        <v>3784</v>
      </c>
      <c r="R3" s="9">
        <f>SUMIFS('Transmission Length'!AI$3:AI$266,'Transmission Length'!$A$3:$A$266,Calculation!$A$1,'Transmission Length'!$B$3:$B$266,Calculation!$A3)</f>
        <v>12645</v>
      </c>
      <c r="S3" s="4">
        <f t="shared" ref="S3:S9" si="0">(SUM(E3:I3)+SUM(K3:R3))/1.609344</f>
        <v>13847.8783902012</v>
      </c>
      <c r="T3" s="4"/>
      <c r="U3" s="23">
        <v>110</v>
      </c>
      <c r="V3" s="23">
        <v>10</v>
      </c>
      <c r="W3" s="23">
        <v>50</v>
      </c>
      <c r="X3" s="24">
        <f t="shared" ref="X3:X7" si="1">U3*AA3*0.85*1.732/1000</f>
        <v>28.9236111111111</v>
      </c>
      <c r="Y3" s="4">
        <f t="shared" ref="Y3:Y7" si="2">V3*1000/0.8/1.732/$U3</f>
        <v>65.6099097207642</v>
      </c>
      <c r="Z3" s="4">
        <f t="shared" ref="Z3:Z7" si="3">W3*1000/0.9/1.732/$U3</f>
        <v>291.599598758952</v>
      </c>
      <c r="AA3" s="4">
        <f t="shared" ref="AA3:AA7" si="4">AVERAGE(Y3:Z3)</f>
        <v>178.604754239858</v>
      </c>
      <c r="AB3" t="s">
        <v>382</v>
      </c>
      <c r="AD3" t="s">
        <v>383</v>
      </c>
      <c r="AE3">
        <v>125</v>
      </c>
      <c r="AF3" s="12">
        <v>750</v>
      </c>
      <c r="AG3" s="12">
        <v>3000</v>
      </c>
      <c r="AH3" s="4"/>
      <c r="AJ3" s="23">
        <v>110</v>
      </c>
      <c r="AK3" s="4">
        <v>178.604754239858</v>
      </c>
      <c r="AL3">
        <v>125</v>
      </c>
      <c r="AM3" s="12">
        <v>3000</v>
      </c>
    </row>
    <row r="4" spans="1:39">
      <c r="A4">
        <v>2017</v>
      </c>
      <c r="B4" s="9">
        <f>SUMIFS('Transmission Length'!S$3:S$266,'Transmission Length'!$A$3:$A$266,Calculation!$A$1,'Transmission Length'!$B$3:$B$266,Calculation!$A4)</f>
        <v>9880</v>
      </c>
      <c r="C4" s="9">
        <f>SUMIFS('Transmission Length'!T$3:T$266,'Transmission Length'!$A$3:$A$266,Calculation!$A$1,'Transmission Length'!$B$3:$B$266,Calculation!$A4)</f>
        <v>187</v>
      </c>
      <c r="D4" s="9">
        <f>SUMIFS('Transmission Length'!U$3:U$266,'Transmission Length'!$A$3:$A$266,Calculation!$A$1,'Transmission Length'!$B$3:$B$266,Calculation!$A4)</f>
        <v>0</v>
      </c>
      <c r="E4" s="9">
        <f>SUMIFS('Transmission Length'!V$3:V$266,'Transmission Length'!$A$3:$A$266,Calculation!$A$1,'Transmission Length'!$B$3:$B$266,Calculation!$A4)</f>
        <v>106</v>
      </c>
      <c r="F4" s="9">
        <f>SUMIFS('Transmission Length'!W$3:W$266,'Transmission Length'!$A$3:$A$266,Calculation!$A$1,'Transmission Length'!$B$3:$B$266,Calculation!$A4)</f>
        <v>0</v>
      </c>
      <c r="G4" s="9">
        <f>SUMIFS('Transmission Length'!X$3:X$266,'Transmission Length'!$A$3:$A$266,Calculation!$A$1,'Transmission Length'!$B$3:$B$266,Calculation!$A4)</f>
        <v>81</v>
      </c>
      <c r="H4" s="9">
        <f>SUMIFS('Transmission Length'!Y$3:Y$266,'Transmission Length'!$A$3:$A$266,Calculation!$A$1,'Transmission Length'!$B$3:$B$266,Calculation!$A4)</f>
        <v>0</v>
      </c>
      <c r="I4" s="9">
        <f>SUMIFS('Transmission Length'!Z$3:Z$266,'Transmission Length'!$A$3:$A$266,Calculation!$A$1,'Transmission Length'!$B$3:$B$266,Calculation!$A4)</f>
        <v>0</v>
      </c>
      <c r="J4" s="9">
        <f>SUMIFS('Transmission Length'!AA$3:AA$266,'Transmission Length'!$A$3:$A$266,Calculation!$A$1,'Transmission Length'!$B$3:$B$266,Calculation!$A4)</f>
        <v>9692</v>
      </c>
      <c r="K4" s="9">
        <f>SUMIFS('Transmission Length'!AB$3:AB$266,'Transmission Length'!$A$3:$A$266,Calculation!$A$1,'Transmission Length'!$B$3:$B$266,Calculation!$A4)</f>
        <v>147</v>
      </c>
      <c r="L4" s="9">
        <f>SUMIFS('Transmission Length'!AC$3:AC$266,'Transmission Length'!$A$3:$A$266,Calculation!$A$1,'Transmission Length'!$B$3:$B$266,Calculation!$A4)</f>
        <v>0</v>
      </c>
      <c r="M4" s="9">
        <f>SUMIFS('Transmission Length'!AD$3:AD$266,'Transmission Length'!$A$3:$A$266,Calculation!$A$1,'Transmission Length'!$B$3:$B$266,Calculation!$A4)</f>
        <v>1149</v>
      </c>
      <c r="N4" s="9">
        <f>SUMIFS('Transmission Length'!AE$3:AE$266,'Transmission Length'!$A$3:$A$266,Calculation!$A$1,'Transmission Length'!$B$3:$B$266,Calculation!$A4)</f>
        <v>0</v>
      </c>
      <c r="O4" s="9">
        <f>SUMIFS('Transmission Length'!AF$3:AF$266,'Transmission Length'!$A$3:$A$266,Calculation!$A$1,'Transmission Length'!$B$3:$B$266,Calculation!$A4)</f>
        <v>3601</v>
      </c>
      <c r="P4" s="9">
        <f>SUMIFS('Transmission Length'!AG$3:AG$266,'Transmission Length'!$A$3:$A$266,Calculation!$A$1,'Transmission Length'!$B$3:$B$266,Calculation!$A4)</f>
        <v>993</v>
      </c>
      <c r="Q4" s="9">
        <f>SUMIFS('Transmission Length'!AH$3:AH$266,'Transmission Length'!$A$3:$A$266,Calculation!$A$1,'Transmission Length'!$B$3:$B$266,Calculation!$A4)</f>
        <v>3802</v>
      </c>
      <c r="R4" s="9">
        <f>SUMIFS('Transmission Length'!AI$3:AI$266,'Transmission Length'!$A$3:$A$266,Calculation!$A$1,'Transmission Length'!$B$3:$B$266,Calculation!$A4)</f>
        <v>13627</v>
      </c>
      <c r="S4" s="4">
        <f t="shared" si="0"/>
        <v>14605.9512447308</v>
      </c>
      <c r="T4" s="4"/>
      <c r="U4" s="23">
        <v>220</v>
      </c>
      <c r="V4" s="23">
        <v>100</v>
      </c>
      <c r="W4" s="23">
        <v>500</v>
      </c>
      <c r="X4" s="24">
        <f t="shared" si="1"/>
        <v>289.236111111111</v>
      </c>
      <c r="Y4" s="4">
        <f t="shared" si="2"/>
        <v>328.049548603821</v>
      </c>
      <c r="Z4" s="4">
        <f t="shared" si="3"/>
        <v>1457.99799379476</v>
      </c>
      <c r="AA4" s="4">
        <f t="shared" si="4"/>
        <v>893.023771199291</v>
      </c>
      <c r="AB4" t="s">
        <v>382</v>
      </c>
      <c r="AE4">
        <v>320</v>
      </c>
      <c r="AF4" s="12">
        <v>1000</v>
      </c>
      <c r="AG4" s="12">
        <f>AF4/AE4/2*1000</f>
        <v>1562.5</v>
      </c>
      <c r="AH4" s="4"/>
      <c r="AJ4" s="23">
        <v>220</v>
      </c>
      <c r="AK4" s="4">
        <v>893.023771199291</v>
      </c>
      <c r="AL4">
        <v>320</v>
      </c>
      <c r="AM4" s="12">
        <v>1562.5</v>
      </c>
    </row>
    <row r="5" spans="1:39">
      <c r="A5">
        <v>2018</v>
      </c>
      <c r="B5" s="9">
        <f>SUMIFS('Transmission Length'!S$3:S$266,'Transmission Length'!$A$3:$A$266,Calculation!$A$1,'Transmission Length'!$B$3:$B$266,Calculation!$A5)</f>
        <v>10097</v>
      </c>
      <c r="C5" s="9">
        <f>SUMIFS('Transmission Length'!T$3:T$266,'Transmission Length'!$A$3:$A$266,Calculation!$A$1,'Transmission Length'!$B$3:$B$266,Calculation!$A5)</f>
        <v>461</v>
      </c>
      <c r="D5" s="9">
        <f>SUMIFS('Transmission Length'!U$3:U$266,'Transmission Length'!$A$3:$A$266,Calculation!$A$1,'Transmission Length'!$B$3:$B$266,Calculation!$A5)</f>
        <v>0</v>
      </c>
      <c r="E5" s="9">
        <f>SUMIFS('Transmission Length'!V$3:V$266,'Transmission Length'!$A$3:$A$266,Calculation!$A$1,'Transmission Length'!$B$3:$B$266,Calculation!$A5)</f>
        <v>106</v>
      </c>
      <c r="F5" s="9">
        <f>SUMIFS('Transmission Length'!W$3:W$266,'Transmission Length'!$A$3:$A$266,Calculation!$A$1,'Transmission Length'!$B$3:$B$266,Calculation!$A5)</f>
        <v>0</v>
      </c>
      <c r="G5" s="9">
        <f>SUMIFS('Transmission Length'!X$3:X$266,'Transmission Length'!$A$3:$A$266,Calculation!$A$1,'Transmission Length'!$B$3:$B$266,Calculation!$A5)</f>
        <v>81</v>
      </c>
      <c r="H5" s="9">
        <f>SUMIFS('Transmission Length'!Y$3:Y$266,'Transmission Length'!$A$3:$A$266,Calculation!$A$1,'Transmission Length'!$B$3:$B$266,Calculation!$A5)</f>
        <v>0</v>
      </c>
      <c r="I5" s="9">
        <f>SUMIFS('Transmission Length'!Z$3:Z$266,'Transmission Length'!$A$3:$A$266,Calculation!$A$1,'Transmission Length'!$B$3:$B$266,Calculation!$A5)</f>
        <v>274</v>
      </c>
      <c r="J5" s="9">
        <f>SUMIFS('Transmission Length'!AA$3:AA$266,'Transmission Length'!$A$3:$A$266,Calculation!$A$1,'Transmission Length'!$B$3:$B$266,Calculation!$A5)</f>
        <v>9636</v>
      </c>
      <c r="K5" s="9">
        <f>SUMIFS('Transmission Length'!AB$3:AB$266,'Transmission Length'!$A$3:$A$266,Calculation!$A$1,'Transmission Length'!$B$3:$B$266,Calculation!$A5)</f>
        <v>147</v>
      </c>
      <c r="L5" s="9">
        <f>SUMIFS('Transmission Length'!AC$3:AC$266,'Transmission Length'!$A$3:$A$266,Calculation!$A$1,'Transmission Length'!$B$3:$B$266,Calculation!$A5)</f>
        <v>0</v>
      </c>
      <c r="M5" s="9">
        <f>SUMIFS('Transmission Length'!AD$3:AD$266,'Transmission Length'!$A$3:$A$266,Calculation!$A$1,'Transmission Length'!$B$3:$B$266,Calculation!$A5)</f>
        <v>1151</v>
      </c>
      <c r="N5" s="9">
        <f>SUMIFS('Transmission Length'!AE$3:AE$266,'Transmission Length'!$A$3:$A$266,Calculation!$A$1,'Transmission Length'!$B$3:$B$266,Calculation!$A5)</f>
        <v>0</v>
      </c>
      <c r="O5" s="9">
        <f>SUMIFS('Transmission Length'!AF$3:AF$266,'Transmission Length'!$A$3:$A$266,Calculation!$A$1,'Transmission Length'!$B$3:$B$266,Calculation!$A5)</f>
        <v>3717</v>
      </c>
      <c r="P5" s="9">
        <f>SUMIFS('Transmission Length'!AG$3:AG$266,'Transmission Length'!$A$3:$A$266,Calculation!$A$1,'Transmission Length'!$B$3:$B$266,Calculation!$A5)</f>
        <v>1028</v>
      </c>
      <c r="Q5" s="9">
        <f>SUMIFS('Transmission Length'!AH$3:AH$266,'Transmission Length'!$A$3:$A$266,Calculation!$A$1,'Transmission Length'!$B$3:$B$266,Calculation!$A5)</f>
        <v>3592</v>
      </c>
      <c r="R5" s="9">
        <f>SUMIFS('Transmission Length'!AI$3:AI$266,'Transmission Length'!$A$3:$A$266,Calculation!$A$1,'Transmission Length'!$B$3:$B$266,Calculation!$A5)</f>
        <v>13627</v>
      </c>
      <c r="S5" s="4">
        <f t="shared" si="0"/>
        <v>14740.7887934463</v>
      </c>
      <c r="T5" s="4"/>
      <c r="U5" s="25">
        <v>330</v>
      </c>
      <c r="V5" s="25">
        <v>200</v>
      </c>
      <c r="W5" s="25">
        <v>800</v>
      </c>
      <c r="X5" s="24">
        <f t="shared" si="1"/>
        <v>484.027777777778</v>
      </c>
      <c r="Y5" s="4">
        <f t="shared" si="2"/>
        <v>437.399398138428</v>
      </c>
      <c r="Z5" s="4">
        <f t="shared" si="3"/>
        <v>1555.19786004774</v>
      </c>
      <c r="AA5" s="4">
        <f t="shared" si="4"/>
        <v>996.298629093086</v>
      </c>
      <c r="AD5" t="s">
        <v>384</v>
      </c>
      <c r="AE5">
        <v>500</v>
      </c>
      <c r="AF5" s="12">
        <v>3000</v>
      </c>
      <c r="AG5" s="12">
        <v>3000</v>
      </c>
      <c r="AH5" s="4">
        <v>550</v>
      </c>
      <c r="AJ5" s="25">
        <v>330</v>
      </c>
      <c r="AK5" s="4">
        <v>996.298629093086</v>
      </c>
      <c r="AL5">
        <v>500</v>
      </c>
      <c r="AM5" s="12">
        <v>3000</v>
      </c>
    </row>
    <row r="6" spans="1:39">
      <c r="A6">
        <v>2019</v>
      </c>
      <c r="B6" s="9">
        <f>SUMIFS('Transmission Length'!S$3:S$266,'Transmission Length'!$A$3:$A$266,Calculation!$A$1,'Transmission Length'!$B$3:$B$266,Calculation!$A6)</f>
        <v>10308</v>
      </c>
      <c r="C6" s="9">
        <f>SUMIFS('Transmission Length'!T$3:T$266,'Transmission Length'!$A$3:$A$266,Calculation!$A$1,'Transmission Length'!$B$3:$B$266,Calculation!$A6)</f>
        <v>461</v>
      </c>
      <c r="D6" s="9">
        <f>SUMIFS('Transmission Length'!U$3:U$266,'Transmission Length'!$A$3:$A$266,Calculation!$A$1,'Transmission Length'!$B$3:$B$266,Calculation!$A6)</f>
        <v>0</v>
      </c>
      <c r="E6" s="9">
        <f>SUMIFS('Transmission Length'!V$3:V$266,'Transmission Length'!$A$3:$A$266,Calculation!$A$1,'Transmission Length'!$B$3:$B$266,Calculation!$A6)</f>
        <v>106</v>
      </c>
      <c r="F6" s="9">
        <f>SUMIFS('Transmission Length'!W$3:W$266,'Transmission Length'!$A$3:$A$266,Calculation!$A$1,'Transmission Length'!$B$3:$B$266,Calculation!$A6)</f>
        <v>0</v>
      </c>
      <c r="G6" s="9">
        <f>SUMIFS('Transmission Length'!X$3:X$266,'Transmission Length'!$A$3:$A$266,Calculation!$A$1,'Transmission Length'!$B$3:$B$266,Calculation!$A6)</f>
        <v>81</v>
      </c>
      <c r="H6" s="9">
        <f>SUMIFS('Transmission Length'!Y$3:Y$266,'Transmission Length'!$A$3:$A$266,Calculation!$A$1,'Transmission Length'!$B$3:$B$266,Calculation!$A6)</f>
        <v>0</v>
      </c>
      <c r="I6" s="9">
        <f>SUMIFS('Transmission Length'!Z$3:Z$266,'Transmission Length'!$A$3:$A$266,Calculation!$A$1,'Transmission Length'!$B$3:$B$266,Calculation!$A6)</f>
        <v>274</v>
      </c>
      <c r="J6" s="9">
        <f>SUMIFS('Transmission Length'!AA$3:AA$266,'Transmission Length'!$A$3:$A$266,Calculation!$A$1,'Transmission Length'!$B$3:$B$266,Calculation!$A6)</f>
        <v>9847</v>
      </c>
      <c r="K6" s="9">
        <f>SUMIFS('Transmission Length'!AB$3:AB$266,'Transmission Length'!$A$3:$A$266,Calculation!$A$1,'Transmission Length'!$B$3:$B$266,Calculation!$A6)</f>
        <v>147</v>
      </c>
      <c r="L6" s="9">
        <f>SUMIFS('Transmission Length'!AC$3:AC$266,'Transmission Length'!$A$3:$A$266,Calculation!$A$1,'Transmission Length'!$B$3:$B$266,Calculation!$A6)</f>
        <v>0</v>
      </c>
      <c r="M6" s="9">
        <f>SUMIFS('Transmission Length'!AD$3:AD$266,'Transmission Length'!$A$3:$A$266,Calculation!$A$1,'Transmission Length'!$B$3:$B$266,Calculation!$A6)</f>
        <v>1152</v>
      </c>
      <c r="N6" s="9">
        <f>SUMIFS('Transmission Length'!AE$3:AE$266,'Transmission Length'!$A$3:$A$266,Calculation!$A$1,'Transmission Length'!$B$3:$B$266,Calculation!$A6)</f>
        <v>0</v>
      </c>
      <c r="O6" s="9">
        <f>SUMIFS('Transmission Length'!AF$3:AF$266,'Transmission Length'!$A$3:$A$266,Calculation!$A$1,'Transmission Length'!$B$3:$B$266,Calculation!$A6)</f>
        <v>3868</v>
      </c>
      <c r="P6" s="9">
        <f>SUMIFS('Transmission Length'!AG$3:AG$266,'Transmission Length'!$A$3:$A$266,Calculation!$A$1,'Transmission Length'!$B$3:$B$266,Calculation!$A6)</f>
        <v>1159</v>
      </c>
      <c r="Q6" s="9">
        <f>SUMIFS('Transmission Length'!AH$3:AH$266,'Transmission Length'!$A$3:$A$266,Calculation!$A$1,'Transmission Length'!$B$3:$B$266,Calculation!$A6)</f>
        <v>3520</v>
      </c>
      <c r="R6" s="9">
        <f>SUMIFS('Transmission Length'!AI$3:AI$266,'Transmission Length'!$A$3:$A$266,Calculation!$A$1,'Transmission Length'!$B$3:$B$266,Calculation!$A6)</f>
        <v>0</v>
      </c>
      <c r="S6" s="4">
        <f t="shared" si="0"/>
        <v>6404.4728783902</v>
      </c>
      <c r="T6" s="4"/>
      <c r="U6" s="25">
        <v>500</v>
      </c>
      <c r="V6" s="25">
        <v>1000</v>
      </c>
      <c r="W6" s="25">
        <v>1500</v>
      </c>
      <c r="X6" s="24">
        <f t="shared" si="1"/>
        <v>1239.58333333333</v>
      </c>
      <c r="Y6" s="4">
        <f t="shared" si="2"/>
        <v>1443.41801385681</v>
      </c>
      <c r="Z6" s="4">
        <f t="shared" si="3"/>
        <v>1924.55735180908</v>
      </c>
      <c r="AA6" s="4">
        <f t="shared" si="4"/>
        <v>1683.98768283295</v>
      </c>
      <c r="AB6">
        <v>3000</v>
      </c>
      <c r="AD6" t="s">
        <v>385</v>
      </c>
      <c r="AE6">
        <v>500</v>
      </c>
      <c r="AF6" s="12">
        <v>3000</v>
      </c>
      <c r="AG6" s="12">
        <v>3000</v>
      </c>
      <c r="AH6" s="4">
        <v>976</v>
      </c>
      <c r="AJ6" s="25">
        <v>500</v>
      </c>
      <c r="AK6" s="4">
        <v>1683.98768283295</v>
      </c>
      <c r="AL6">
        <v>500</v>
      </c>
      <c r="AM6" s="12">
        <v>3000</v>
      </c>
    </row>
    <row r="7" spans="1:39">
      <c r="A7">
        <v>2020</v>
      </c>
      <c r="B7" s="9">
        <f>SUMIFS('Transmission Length'!S$3:S$266,'Transmission Length'!$A$3:$A$266,Calculation!$A$1,'Transmission Length'!$B$3:$B$266,Calculation!$A7)</f>
        <v>10322</v>
      </c>
      <c r="C7" s="9">
        <f>SUMIFS('Transmission Length'!T$3:T$266,'Transmission Length'!$A$3:$A$266,Calculation!$A$1,'Transmission Length'!$B$3:$B$266,Calculation!$A7)</f>
        <v>461</v>
      </c>
      <c r="D7" s="9">
        <f>SUMIFS('Transmission Length'!U$3:U$266,'Transmission Length'!$A$3:$A$266,Calculation!$A$1,'Transmission Length'!$B$3:$B$266,Calculation!$A7)</f>
        <v>0</v>
      </c>
      <c r="E7" s="9">
        <f>SUMIFS('Transmission Length'!V$3:V$266,'Transmission Length'!$A$3:$A$266,Calculation!$A$1,'Transmission Length'!$B$3:$B$266,Calculation!$A7)</f>
        <v>106</v>
      </c>
      <c r="F7" s="9">
        <f>SUMIFS('Transmission Length'!W$3:W$266,'Transmission Length'!$A$3:$A$266,Calculation!$A$1,'Transmission Length'!$B$3:$B$266,Calculation!$A7)</f>
        <v>0</v>
      </c>
      <c r="G7" s="9">
        <f>SUMIFS('Transmission Length'!X$3:X$266,'Transmission Length'!$A$3:$A$266,Calculation!$A$1,'Transmission Length'!$B$3:$B$266,Calculation!$A7)</f>
        <v>81</v>
      </c>
      <c r="H7" s="9">
        <f>SUMIFS('Transmission Length'!Y$3:Y$266,'Transmission Length'!$A$3:$A$266,Calculation!$A$1,'Transmission Length'!$B$3:$B$266,Calculation!$A7)</f>
        <v>0</v>
      </c>
      <c r="I7" s="9">
        <f>SUMIFS('Transmission Length'!Z$3:Z$266,'Transmission Length'!$A$3:$A$266,Calculation!$A$1,'Transmission Length'!$B$3:$B$266,Calculation!$A7)</f>
        <v>274</v>
      </c>
      <c r="J7" s="9">
        <f>SUMIFS('Transmission Length'!AA$3:AA$266,'Transmission Length'!$A$3:$A$266,Calculation!$A$1,'Transmission Length'!$B$3:$B$266,Calculation!$A7)</f>
        <v>9861</v>
      </c>
      <c r="K7" s="9">
        <f>SUMIFS('Transmission Length'!AB$3:AB$266,'Transmission Length'!$A$3:$A$266,Calculation!$A$1,'Transmission Length'!$B$3:$B$266,Calculation!$A7)</f>
        <v>147</v>
      </c>
      <c r="L7" s="9">
        <f>SUMIFS('Transmission Length'!AC$3:AC$266,'Transmission Length'!$A$3:$A$266,Calculation!$A$1,'Transmission Length'!$B$3:$B$266,Calculation!$A7)</f>
        <v>0</v>
      </c>
      <c r="M7" s="9">
        <f>SUMIFS('Transmission Length'!AD$3:AD$266,'Transmission Length'!$A$3:$A$266,Calculation!$A$1,'Transmission Length'!$B$3:$B$266,Calculation!$A7)</f>
        <v>1152</v>
      </c>
      <c r="N7" s="9">
        <f>SUMIFS('Transmission Length'!AE$3:AE$266,'Transmission Length'!$A$3:$A$266,Calculation!$A$1,'Transmission Length'!$B$3:$B$266,Calculation!$A7)</f>
        <v>0</v>
      </c>
      <c r="O7" s="9">
        <f>SUMIFS('Transmission Length'!AF$3:AF$266,'Transmission Length'!$A$3:$A$266,Calculation!$A$1,'Transmission Length'!$B$3:$B$266,Calculation!$A7)</f>
        <v>3894</v>
      </c>
      <c r="P7" s="9">
        <f>SUMIFS('Transmission Length'!AG$3:AG$266,'Transmission Length'!$A$3:$A$266,Calculation!$A$1,'Transmission Length'!$B$3:$B$266,Calculation!$A7)</f>
        <v>1202</v>
      </c>
      <c r="Q7" s="9">
        <f>SUMIFS('Transmission Length'!AH$3:AH$266,'Transmission Length'!$A$3:$A$266,Calculation!$A$1,'Transmission Length'!$B$3:$B$266,Calculation!$A7)</f>
        <v>3466</v>
      </c>
      <c r="R7" s="9">
        <f>SUMIFS('Transmission Length'!AI$3:AI$266,'Transmission Length'!$A$3:$A$266,Calculation!$A$1,'Transmission Length'!$B$3:$B$266,Calculation!$A7)</f>
        <v>0</v>
      </c>
      <c r="S7" s="4">
        <f t="shared" si="0"/>
        <v>6413.79344627376</v>
      </c>
      <c r="U7" s="25">
        <v>765</v>
      </c>
      <c r="V7" s="25">
        <v>2000</v>
      </c>
      <c r="W7" s="25">
        <v>2500</v>
      </c>
      <c r="X7" s="24">
        <f t="shared" si="1"/>
        <v>2243.05555555556</v>
      </c>
      <c r="Y7" s="4">
        <f t="shared" si="2"/>
        <v>1886.82093314616</v>
      </c>
      <c r="Z7" s="4">
        <f t="shared" si="3"/>
        <v>2096.46770349573</v>
      </c>
      <c r="AA7" s="4">
        <f t="shared" si="4"/>
        <v>1991.64431832095</v>
      </c>
      <c r="AD7" t="s">
        <v>386</v>
      </c>
      <c r="AE7">
        <v>500</v>
      </c>
      <c r="AF7" s="12">
        <v>3000</v>
      </c>
      <c r="AG7" s="12">
        <v>3000</v>
      </c>
      <c r="AH7" s="4">
        <v>1043</v>
      </c>
      <c r="AJ7" s="25">
        <v>765</v>
      </c>
      <c r="AK7" s="4">
        <v>1991.64431832095</v>
      </c>
      <c r="AL7">
        <v>500</v>
      </c>
      <c r="AM7" s="12">
        <v>3000</v>
      </c>
    </row>
    <row r="8" spans="1:39">
      <c r="A8">
        <v>2021</v>
      </c>
      <c r="B8" s="9">
        <f>SUMIFS('Transmission Length'!S$3:S$266,'Transmission Length'!$A$3:$A$266,Calculation!$A$1,'Transmission Length'!$B$3:$B$266,Calculation!$A8)</f>
        <v>10507</v>
      </c>
      <c r="C8" s="9">
        <f>SUMIFS('Transmission Length'!T$3:T$266,'Transmission Length'!$A$3:$A$266,Calculation!$A$1,'Transmission Length'!$B$3:$B$266,Calculation!$A8)</f>
        <v>461</v>
      </c>
      <c r="D8" s="9">
        <f>SUMIFS('Transmission Length'!U$3:U$266,'Transmission Length'!$A$3:$A$266,Calculation!$A$1,'Transmission Length'!$B$3:$B$266,Calculation!$A8)</f>
        <v>0</v>
      </c>
      <c r="E8" s="9">
        <f>SUMIFS('Transmission Length'!V$3:V$266,'Transmission Length'!$A$3:$A$266,Calculation!$A$1,'Transmission Length'!$B$3:$B$266,Calculation!$A8)</f>
        <v>106</v>
      </c>
      <c r="F8" s="9">
        <f>SUMIFS('Transmission Length'!W$3:W$266,'Transmission Length'!$A$3:$A$266,Calculation!$A$1,'Transmission Length'!$B$3:$B$266,Calculation!$A8)</f>
        <v>0</v>
      </c>
      <c r="G8" s="9">
        <f>SUMIFS('Transmission Length'!X$3:X$266,'Transmission Length'!$A$3:$A$266,Calculation!$A$1,'Transmission Length'!$B$3:$B$266,Calculation!$A8)</f>
        <v>81</v>
      </c>
      <c r="H8" s="9">
        <f>SUMIFS('Transmission Length'!Y$3:Y$266,'Transmission Length'!$A$3:$A$266,Calculation!$A$1,'Transmission Length'!$B$3:$B$266,Calculation!$A8)</f>
        <v>0</v>
      </c>
      <c r="I8" s="9">
        <f>SUMIFS('Transmission Length'!Z$3:Z$266,'Transmission Length'!$A$3:$A$266,Calculation!$A$1,'Transmission Length'!$B$3:$B$266,Calculation!$A8)</f>
        <v>274</v>
      </c>
      <c r="J8" s="9">
        <f>SUMIFS('Transmission Length'!AA$3:AA$266,'Transmission Length'!$A$3:$A$266,Calculation!$A$1,'Transmission Length'!$B$3:$B$266,Calculation!$A8)</f>
        <v>10045</v>
      </c>
      <c r="K8" s="9">
        <f>SUMIFS('Transmission Length'!AB$3:AB$266,'Transmission Length'!$A$3:$A$266,Calculation!$A$1,'Transmission Length'!$B$3:$B$266,Calculation!$A8)</f>
        <v>147</v>
      </c>
      <c r="L8" s="9">
        <f>SUMIFS('Transmission Length'!AC$3:AC$266,'Transmission Length'!$A$3:$A$266,Calculation!$A$1,'Transmission Length'!$B$3:$B$266,Calculation!$A8)</f>
        <v>0</v>
      </c>
      <c r="M8" s="9">
        <f>SUMIFS('Transmission Length'!AD$3:AD$266,'Transmission Length'!$A$3:$A$266,Calculation!$A$1,'Transmission Length'!$B$3:$B$266,Calculation!$A8)</f>
        <v>1152</v>
      </c>
      <c r="N8" s="9">
        <f>SUMIFS('Transmission Length'!AE$3:AE$266,'Transmission Length'!$A$3:$A$266,Calculation!$A$1,'Transmission Length'!$B$3:$B$266,Calculation!$A8)</f>
        <v>0</v>
      </c>
      <c r="O8" s="9">
        <f>SUMIFS('Transmission Length'!AF$3:AF$266,'Transmission Length'!$A$3:$A$266,Calculation!$A$1,'Transmission Length'!$B$3:$B$266,Calculation!$A8)</f>
        <v>3972</v>
      </c>
      <c r="P8" s="9">
        <f>SUMIFS('Transmission Length'!AG$3:AG$266,'Transmission Length'!$A$3:$A$266,Calculation!$A$1,'Transmission Length'!$B$3:$B$266,Calculation!$A8)</f>
        <v>1259</v>
      </c>
      <c r="Q8" s="9">
        <f>SUMIFS('Transmission Length'!AH$3:AH$266,'Transmission Length'!$A$3:$A$266,Calculation!$A$1,'Transmission Length'!$B$3:$B$266,Calculation!$A8)</f>
        <v>3515</v>
      </c>
      <c r="R8" s="9">
        <f>SUMIFS('Transmission Length'!AI$3:AI$266,'Transmission Length'!$A$3:$A$266,Calculation!$A$1,'Transmission Length'!$B$3:$B$266,Calculation!$A8)</f>
        <v>0</v>
      </c>
      <c r="S8" s="4">
        <f t="shared" si="0"/>
        <v>6528.12574564543</v>
      </c>
      <c r="U8" s="25">
        <v>1100</v>
      </c>
      <c r="X8" s="4">
        <f>1.732*U8*AA8/1000*0.9</f>
        <v>4286.7</v>
      </c>
      <c r="AA8" s="4">
        <v>2500</v>
      </c>
      <c r="AD8" t="s">
        <v>387</v>
      </c>
      <c r="AE8">
        <v>500</v>
      </c>
      <c r="AF8" s="12">
        <v>3000</v>
      </c>
      <c r="AG8" s="12">
        <v>3000</v>
      </c>
      <c r="AH8" s="4">
        <v>908</v>
      </c>
      <c r="AJ8" s="25">
        <v>1100</v>
      </c>
      <c r="AK8" s="4">
        <v>2500</v>
      </c>
      <c r="AL8">
        <v>500</v>
      </c>
      <c r="AM8" s="12">
        <v>3000</v>
      </c>
    </row>
    <row r="9" spans="1:39">
      <c r="A9">
        <v>2022</v>
      </c>
      <c r="B9" s="9">
        <f>SUMIFS('Transmission Length'!S$3:S$266,'Transmission Length'!$A$3:$A$266,Calculation!$A$1,'Transmission Length'!$B$3:$B$266,Calculation!$A9)</f>
        <v>10496</v>
      </c>
      <c r="C9" s="9">
        <f>SUMIFS('Transmission Length'!T$3:T$266,'Transmission Length'!$A$3:$A$266,Calculation!$A$1,'Transmission Length'!$B$3:$B$266,Calculation!$A9)</f>
        <v>461</v>
      </c>
      <c r="D9" s="9">
        <f>SUMIFS('Transmission Length'!U$3:U$266,'Transmission Length'!$A$3:$A$266,Calculation!$A$1,'Transmission Length'!$B$3:$B$266,Calculation!$A9)</f>
        <v>0</v>
      </c>
      <c r="E9" s="9">
        <f>SUMIFS('Transmission Length'!V$3:V$266,'Transmission Length'!$A$3:$A$266,Calculation!$A$1,'Transmission Length'!$B$3:$B$266,Calculation!$A9)</f>
        <v>106</v>
      </c>
      <c r="F9" s="9">
        <f>SUMIFS('Transmission Length'!W$3:W$266,'Transmission Length'!$A$3:$A$266,Calculation!$A$1,'Transmission Length'!$B$3:$B$266,Calculation!$A9)</f>
        <v>0</v>
      </c>
      <c r="G9" s="9">
        <f>SUMIFS('Transmission Length'!X$3:X$266,'Transmission Length'!$A$3:$A$266,Calculation!$A$1,'Transmission Length'!$B$3:$B$266,Calculation!$A9)</f>
        <v>81</v>
      </c>
      <c r="H9" s="9">
        <f>SUMIFS('Transmission Length'!Y$3:Y$266,'Transmission Length'!$A$3:$A$266,Calculation!$A$1,'Transmission Length'!$B$3:$B$266,Calculation!$A9)</f>
        <v>0</v>
      </c>
      <c r="I9" s="9">
        <f>SUMIFS('Transmission Length'!Z$3:Z$266,'Transmission Length'!$A$3:$A$266,Calculation!$A$1,'Transmission Length'!$B$3:$B$266,Calculation!$A9)</f>
        <v>274</v>
      </c>
      <c r="J9" s="9">
        <f>SUMIFS('Transmission Length'!AA$3:AA$266,'Transmission Length'!$A$3:$A$266,Calculation!$A$1,'Transmission Length'!$B$3:$B$266,Calculation!$A9)</f>
        <v>10034</v>
      </c>
      <c r="K9" s="9">
        <f>SUMIFS('Transmission Length'!AB$3:AB$266,'Transmission Length'!$A$3:$A$266,Calculation!$A$1,'Transmission Length'!$B$3:$B$266,Calculation!$A9)</f>
        <v>147</v>
      </c>
      <c r="L9" s="9">
        <f>SUMIFS('Transmission Length'!AC$3:AC$266,'Transmission Length'!$A$3:$A$266,Calculation!$A$1,'Transmission Length'!$B$3:$B$266,Calculation!$A9)</f>
        <v>0</v>
      </c>
      <c r="M9" s="9">
        <f>SUMIFS('Transmission Length'!AD$3:AD$266,'Transmission Length'!$A$3:$A$266,Calculation!$A$1,'Transmission Length'!$B$3:$B$266,Calculation!$A9)</f>
        <v>1152</v>
      </c>
      <c r="N9" s="9">
        <f>SUMIFS('Transmission Length'!AE$3:AE$266,'Transmission Length'!$A$3:$A$266,Calculation!$A$1,'Transmission Length'!$B$3:$B$266,Calculation!$A9)</f>
        <v>0</v>
      </c>
      <c r="O9" s="9">
        <f>SUMIFS('Transmission Length'!AF$3:AF$266,'Transmission Length'!$A$3:$A$266,Calculation!$A$1,'Transmission Length'!$B$3:$B$266,Calculation!$A9)</f>
        <v>4111</v>
      </c>
      <c r="P9" s="9">
        <f>SUMIFS('Transmission Length'!AG$3:AG$266,'Transmission Length'!$A$3:$A$266,Calculation!$A$1,'Transmission Length'!$B$3:$B$266,Calculation!$A9)</f>
        <v>1272</v>
      </c>
      <c r="Q9" s="9">
        <f>SUMIFS('Transmission Length'!AH$3:AH$266,'Transmission Length'!$A$3:$A$266,Calculation!$A$1,'Transmission Length'!$B$3:$B$266,Calculation!$A9)</f>
        <v>3353</v>
      </c>
      <c r="R9" s="9">
        <f>SUMIFS('Transmission Length'!AI$3:AI$266,'Transmission Length'!$A$3:$A$266,Calculation!$A$1,'Transmission Length'!$B$3:$B$266,Calculation!$A9)</f>
        <v>16927</v>
      </c>
      <c r="S9" s="4">
        <f t="shared" si="0"/>
        <v>17039.8622047244</v>
      </c>
      <c r="U9" s="25"/>
      <c r="AF9" s="12"/>
      <c r="AG9" s="12"/>
      <c r="AH9" s="4"/>
      <c r="AJ9" s="25"/>
      <c r="AK9" s="4"/>
      <c r="AM9" s="12"/>
    </row>
    <row r="10" spans="1:39">
      <c r="A10" t="s">
        <v>388</v>
      </c>
      <c r="S10" s="4" t="s">
        <v>389</v>
      </c>
      <c r="T10" s="4"/>
      <c r="AD10" t="s">
        <v>390</v>
      </c>
      <c r="AE10">
        <v>500</v>
      </c>
      <c r="AF10" s="12">
        <v>1200</v>
      </c>
      <c r="AG10" s="12">
        <v>1200</v>
      </c>
      <c r="AH10" s="4">
        <v>1064</v>
      </c>
      <c r="AL10">
        <v>500</v>
      </c>
      <c r="AM10" s="12">
        <v>1200</v>
      </c>
    </row>
    <row r="11" spans="1:39">
      <c r="A11">
        <v>2015</v>
      </c>
      <c r="B11" s="10">
        <f>C11+J11</f>
        <v>4242.93742878842</v>
      </c>
      <c r="C11" s="11">
        <f>SUM(D11:I11)</f>
        <v>183.120690935457</v>
      </c>
      <c r="D11" s="12">
        <f>Calculation!D2*VLOOKUP(Calculation!D$1,'Capacity by Linetype'!$O$3:$R$12,4,FALSE)</f>
        <v>0</v>
      </c>
      <c r="E11" s="12">
        <f>Calculation!E2*VLOOKUP(Calculation!E$1,'Capacity by Linetype'!$O$3:$R$12,4,FALSE)</f>
        <v>113.35657061518</v>
      </c>
      <c r="F11" s="12">
        <f>Calculation!F2*AVERAGE(I$19,K$19)</f>
        <v>0</v>
      </c>
      <c r="G11" s="12">
        <f>Calculation!G2*VLOOKUP(Calculation!G$1,'Capacity by Linetype'!$O$3:$R$12,4,FALSE)</f>
        <v>69.764120320277</v>
      </c>
      <c r="H11" s="12">
        <f>Calculation!H2*VLOOKUP(Calculation!H$1,'Capacity by Linetype'!$O$3:$R$12,4,FALSE)</f>
        <v>0</v>
      </c>
      <c r="I11" s="12">
        <f>Calculation!I2*VLOOKUP(Calculation!H$1,'Capacity by Linetype'!$O$3:$R$12,4,FALSE)*0.5</f>
        <v>0</v>
      </c>
      <c r="J11" s="11">
        <f>SUM(K11:Q11)</f>
        <v>4059.81673785296</v>
      </c>
      <c r="K11" s="12">
        <f>Calculation!K2*VLOOKUP(Calculation!K$1,'Capacity by Linetype'!$O$3:$R$12,4,FALSE)</f>
        <v>38.9077038251756</v>
      </c>
      <c r="L11" s="12">
        <f>Calculation!L2*VLOOKUP(Calculation!L$1,'Capacity by Linetype'!$O$3:$R$12,4,FALSE)</f>
        <v>0</v>
      </c>
      <c r="M11" s="12">
        <f>Calculation!M2*VLOOKUP(Calculation!M$1,'Capacity by Linetype'!$O$3:$R$12,4,FALSE)</f>
        <v>1182.38448689129</v>
      </c>
      <c r="N11" s="12">
        <f>Calculation!N2*VLOOKUP(Calculation!N$1,'Capacity by Linetype'!$O$3:$R$12,4,FALSE)</f>
        <v>0</v>
      </c>
      <c r="O11" s="12">
        <f>Calculation!O2*VLOOKUP(Calculation!O$1,'Capacity by Linetype'!$O$3:$R$12,4,FALSE)</f>
        <v>1710.91185515463</v>
      </c>
      <c r="P11" s="12">
        <f>Calculation!P2*VLOOKUP(Calculation!P$1,'Capacity by Linetype'!$O$3:$R$12,4,FALSE)</f>
        <v>375.027557836736</v>
      </c>
      <c r="Q11" s="12">
        <f>Calculation!Q2*VLOOKUP(Calculation!Q$1,'Capacity by Linetype'!$O$3:$R$13,4,FALSE)</f>
        <v>752.58513414513</v>
      </c>
      <c r="R11" s="12"/>
      <c r="S11" s="12">
        <f>(SUM(E11:I11)+SUM(K11:R11))*10/1.609344</f>
        <v>26364.3908871467</v>
      </c>
      <c r="T11" s="4"/>
      <c r="AD11" t="s">
        <v>391</v>
      </c>
      <c r="AE11">
        <v>500</v>
      </c>
      <c r="AF11" s="12">
        <v>3000</v>
      </c>
      <c r="AG11" s="12">
        <v>3000</v>
      </c>
      <c r="AH11" s="4">
        <v>962</v>
      </c>
      <c r="AL11">
        <v>500</v>
      </c>
      <c r="AM11" s="12">
        <v>3000</v>
      </c>
    </row>
    <row r="12" spans="1:39">
      <c r="A12">
        <v>2016</v>
      </c>
      <c r="B12" s="10">
        <f>C12+J12</f>
        <v>4296.49536473763</v>
      </c>
      <c r="C12" s="11">
        <f t="shared" ref="C12:C15" si="5">SUM(D12:I12)</f>
        <v>183.120690935457</v>
      </c>
      <c r="D12" s="12">
        <f>Calculation!D3*VLOOKUP(Calculation!D$1,'Capacity by Linetype'!$O$3:$R$12,4,FALSE)</f>
        <v>0</v>
      </c>
      <c r="E12" s="12">
        <f>Calculation!E3*VLOOKUP(Calculation!E$1,'Capacity by Linetype'!$O$3:$R$12,4,FALSE)</f>
        <v>113.35657061518</v>
      </c>
      <c r="F12" s="12">
        <f>Calculation!F3*AVERAGE(I$19,K$19)</f>
        <v>0</v>
      </c>
      <c r="G12" s="12">
        <f>Calculation!G3*VLOOKUP(Calculation!G$1,'Capacity by Linetype'!$O$3:$R$12,4,FALSE)</f>
        <v>69.764120320277</v>
      </c>
      <c r="H12" s="12">
        <f>Calculation!H3*VLOOKUP(Calculation!H$1,'Capacity by Linetype'!$O$3:$R$12,4,FALSE)</f>
        <v>0</v>
      </c>
      <c r="I12" s="12">
        <f>Calculation!I3*VLOOKUP(Calculation!H$1,'Capacity by Linetype'!$O$3:$R$12,4,FALSE)*0.5</f>
        <v>0</v>
      </c>
      <c r="J12" s="11">
        <f t="shared" ref="J12:J15" si="6">SUM(K12:Q12)</f>
        <v>4113.37467380218</v>
      </c>
      <c r="K12" s="12">
        <f>Calculation!K3*VLOOKUP(Calculation!K$1,'Capacity by Linetype'!$O$3:$R$12,4,FALSE)</f>
        <v>168.218601832377</v>
      </c>
      <c r="L12" s="12">
        <f>Calculation!L3*VLOOKUP(Calculation!L$1,'Capacity by Linetype'!$O$3:$R$12,4,FALSE)</f>
        <v>0</v>
      </c>
      <c r="M12" s="12">
        <f>Calculation!M3*VLOOKUP(Calculation!M$1,'Capacity by Linetype'!$O$3:$R$12,4,FALSE)</f>
        <v>1182.38448689129</v>
      </c>
      <c r="N12" s="12">
        <f>Calculation!N3*VLOOKUP(Calculation!N$1,'Capacity by Linetype'!$O$3:$R$12,4,FALSE)</f>
        <v>0</v>
      </c>
      <c r="O12" s="12">
        <f>Calculation!O3*VLOOKUP(Calculation!O$1,'Capacity by Linetype'!$O$3:$R$12,4,FALSE)</f>
        <v>1704.49655255382</v>
      </c>
      <c r="P12" s="12">
        <f>Calculation!P3*VLOOKUP(Calculation!P$1,'Capacity by Linetype'!$O$3:$R$12,4,FALSE)</f>
        <v>375.844611339649</v>
      </c>
      <c r="Q12" s="12">
        <f>Calculation!Q3*VLOOKUP(Calculation!Q$1,'Capacity by Linetype'!$O$3:$R$13,4,FALSE)</f>
        <v>682.43042118504</v>
      </c>
      <c r="R12" s="12"/>
      <c r="S12" s="12">
        <f>(SUM(E12:I12)+SUM(K12:R12))*10/1.609344</f>
        <v>26697.184472292</v>
      </c>
      <c r="T12" s="4"/>
      <c r="AD12" t="s">
        <v>392</v>
      </c>
      <c r="AE12">
        <v>660</v>
      </c>
      <c r="AF12" s="12">
        <v>4000</v>
      </c>
      <c r="AG12" s="12">
        <f>AF12/AE12/2*1000</f>
        <v>3030.30303030303</v>
      </c>
      <c r="AH12" s="4"/>
      <c r="AL12">
        <v>660</v>
      </c>
      <c r="AM12" s="12">
        <v>3030.30303030303</v>
      </c>
    </row>
    <row r="13" spans="1:39">
      <c r="A13">
        <v>2017</v>
      </c>
      <c r="B13" s="10">
        <f t="shared" ref="B13:B15" si="7">C13+J13</f>
        <v>4402.10631896921</v>
      </c>
      <c r="C13" s="11">
        <f t="shared" si="5"/>
        <v>183.120690935457</v>
      </c>
      <c r="D13" s="12">
        <f>Calculation!D4*VLOOKUP(Calculation!D$1,'Capacity by Linetype'!$O$3:$R$12,4,FALSE)</f>
        <v>0</v>
      </c>
      <c r="E13" s="12">
        <f>Calculation!E4*VLOOKUP(Calculation!E$1,'Capacity by Linetype'!$O$3:$R$12,4,FALSE)</f>
        <v>113.35657061518</v>
      </c>
      <c r="F13" s="12">
        <f>Calculation!F4*AVERAGE(I$19,K$19)</f>
        <v>0</v>
      </c>
      <c r="G13" s="12">
        <f>Calculation!G4*VLOOKUP(Calculation!G$1,'Capacity by Linetype'!$O$3:$R$12,4,FALSE)</f>
        <v>69.764120320277</v>
      </c>
      <c r="H13" s="12">
        <f>Calculation!H4*VLOOKUP(Calculation!H$1,'Capacity by Linetype'!$O$3:$R$12,4,FALSE)</f>
        <v>0</v>
      </c>
      <c r="I13" s="12">
        <f>Calculation!I4*VLOOKUP(Calculation!H$1,'Capacity by Linetype'!$O$3:$R$12,4,FALSE)*0.5</f>
        <v>0</v>
      </c>
      <c r="J13" s="11">
        <f t="shared" si="6"/>
        <v>4218.98562803376</v>
      </c>
      <c r="K13" s="12">
        <f>Calculation!K4*VLOOKUP(Calculation!K$1,'Capacity by Linetype'!$O$3:$R$12,4,FALSE)</f>
        <v>168.218601832377</v>
      </c>
      <c r="L13" s="12">
        <f>Calculation!L4*VLOOKUP(Calculation!L$1,'Capacity by Linetype'!$O$3:$R$12,4,FALSE)</f>
        <v>0</v>
      </c>
      <c r="M13" s="12">
        <f>Calculation!M4*VLOOKUP(Calculation!M$1,'Capacity by Linetype'!$O$3:$R$12,4,FALSE)</f>
        <v>1182.38448689129</v>
      </c>
      <c r="N13" s="12">
        <f>Calculation!N4*VLOOKUP(Calculation!N$1,'Capacity by Linetype'!$O$3:$R$12,4,FALSE)</f>
        <v>0</v>
      </c>
      <c r="O13" s="12">
        <f>Calculation!O4*VLOOKUP(Calculation!O$1,'Capacity by Linetype'!$O$3:$R$12,4,FALSE)</f>
        <v>1777.03882042452</v>
      </c>
      <c r="P13" s="12">
        <f>Calculation!P4*VLOOKUP(Calculation!P$1,'Capacity by Linetype'!$O$3:$R$12,4,FALSE)</f>
        <v>405.667064195947</v>
      </c>
      <c r="Q13" s="12">
        <f>Calculation!Q4*VLOOKUP(Calculation!Q$1,'Capacity by Linetype'!$O$3:$R$13,4,FALSE)</f>
        <v>685.67665468962</v>
      </c>
      <c r="R13" s="12"/>
      <c r="S13" s="12">
        <f t="shared" ref="S13:S18" si="8">(SUM(E13:I13)+SUM(K13:R13))*10/1.609344</f>
        <v>27353.420517734</v>
      </c>
      <c r="T13" s="4"/>
      <c r="AD13" t="s">
        <v>393</v>
      </c>
      <c r="AE13">
        <v>800</v>
      </c>
      <c r="AF13" s="12">
        <v>6400</v>
      </c>
      <c r="AG13" s="12">
        <v>4000</v>
      </c>
      <c r="AH13" s="4">
        <v>2093</v>
      </c>
      <c r="AL13">
        <v>800</v>
      </c>
      <c r="AM13" s="12">
        <v>4000</v>
      </c>
    </row>
    <row r="14" spans="1:39">
      <c r="A14">
        <v>2018</v>
      </c>
      <c r="B14" s="10">
        <f t="shared" si="7"/>
        <v>4517.32654391039</v>
      </c>
      <c r="C14" s="11">
        <f t="shared" si="5"/>
        <v>262.612854695843</v>
      </c>
      <c r="D14" s="12">
        <f>Calculation!D5*VLOOKUP(Calculation!D$1,'Capacity by Linetype'!$O$3:$R$12,4,FALSE)</f>
        <v>0</v>
      </c>
      <c r="E14" s="12">
        <f>Calculation!E5*VLOOKUP(Calculation!E$1,'Capacity by Linetype'!$O$3:$R$12,4,FALSE)</f>
        <v>113.35657061518</v>
      </c>
      <c r="F14" s="12">
        <f>Calculation!F5*AVERAGE(I$19,K$19)</f>
        <v>0</v>
      </c>
      <c r="G14" s="12">
        <f>Calculation!G5*VLOOKUP(Calculation!G$1,'Capacity by Linetype'!$O$3:$R$12,4,FALSE)</f>
        <v>69.764120320277</v>
      </c>
      <c r="H14" s="12">
        <f>Calculation!H5*VLOOKUP(Calculation!H$1,'Capacity by Linetype'!$O$3:$R$12,4,FALSE)</f>
        <v>0</v>
      </c>
      <c r="I14" s="12">
        <f>Calculation!I5*VLOOKUP(Calculation!H$1,'Capacity by Linetype'!$O$3:$R$12,4,FALSE)*0.5</f>
        <v>79.4921637603863</v>
      </c>
      <c r="J14" s="11">
        <f t="shared" si="6"/>
        <v>4254.71368921455</v>
      </c>
      <c r="K14" s="12">
        <f>Calculation!K5*VLOOKUP(Calculation!K$1,'Capacity by Linetype'!$O$3:$R$12,4,FALSE)</f>
        <v>168.218601832377</v>
      </c>
      <c r="L14" s="12">
        <f>Calculation!L5*VLOOKUP(Calculation!L$1,'Capacity by Linetype'!$O$3:$R$12,4,FALSE)</f>
        <v>0</v>
      </c>
      <c r="M14" s="12">
        <f>Calculation!M5*VLOOKUP(Calculation!M$1,'Capacity by Linetype'!$O$3:$R$12,4,FALSE)</f>
        <v>1184.44259739937</v>
      </c>
      <c r="N14" s="12">
        <f>Calculation!N5*VLOOKUP(Calculation!N$1,'Capacity by Linetype'!$O$3:$R$12,4,FALSE)</f>
        <v>0</v>
      </c>
      <c r="O14" s="12">
        <f>Calculation!O5*VLOOKUP(Calculation!O$1,'Capacity by Linetype'!$O$3:$R$12,4,FALSE)</f>
        <v>1834.28305901637</v>
      </c>
      <c r="P14" s="12">
        <f>Calculation!P5*VLOOKUP(Calculation!P$1,'Capacity by Linetype'!$O$3:$R$12,4,FALSE)</f>
        <v>419.965500496912</v>
      </c>
      <c r="Q14" s="12">
        <f>Calculation!Q5*VLOOKUP(Calculation!Q$1,'Capacity by Linetype'!$O$3:$R$13,4,FALSE)</f>
        <v>647.80393046952</v>
      </c>
      <c r="R14" s="12"/>
      <c r="S14" s="12">
        <f t="shared" si="8"/>
        <v>28069.3658031496</v>
      </c>
      <c r="T14" s="4"/>
      <c r="AD14" t="s">
        <v>394</v>
      </c>
      <c r="AE14">
        <v>800</v>
      </c>
      <c r="AF14" s="12">
        <v>5000</v>
      </c>
      <c r="AG14" s="12">
        <v>3200</v>
      </c>
      <c r="AH14" s="4"/>
      <c r="AL14">
        <v>800</v>
      </c>
      <c r="AM14" s="12">
        <v>3200</v>
      </c>
    </row>
    <row r="15" spans="1:39">
      <c r="A15">
        <v>2019</v>
      </c>
      <c r="B15" s="10">
        <f t="shared" si="7"/>
        <v>4633.40387671936</v>
      </c>
      <c r="C15" s="11">
        <f t="shared" si="5"/>
        <v>262.612854695843</v>
      </c>
      <c r="D15" s="12">
        <f>Calculation!D6*VLOOKUP(Calculation!D$1,'Capacity by Linetype'!$O$3:$R$12,4,FALSE)</f>
        <v>0</v>
      </c>
      <c r="E15" s="12">
        <f>Calculation!E6*VLOOKUP(Calculation!E$1,'Capacity by Linetype'!$O$3:$R$12,4,FALSE)</f>
        <v>113.35657061518</v>
      </c>
      <c r="F15" s="12">
        <f>Calculation!F6*AVERAGE(I$19,K$19)</f>
        <v>0</v>
      </c>
      <c r="G15" s="12">
        <f>Calculation!G6*VLOOKUP(Calculation!G$1,'Capacity by Linetype'!$O$3:$R$12,4,FALSE)</f>
        <v>69.764120320277</v>
      </c>
      <c r="H15" s="12">
        <f>Calculation!H6*VLOOKUP(Calculation!H$1,'Capacity by Linetype'!$O$3:$R$12,4,FALSE)</f>
        <v>0</v>
      </c>
      <c r="I15" s="12">
        <f>Calculation!I6*VLOOKUP(Calculation!H$1,'Capacity by Linetype'!$O$3:$R$12,4,FALSE)*0.5</f>
        <v>79.4921637603863</v>
      </c>
      <c r="J15" s="11">
        <f t="shared" si="6"/>
        <v>4370.79102202352</v>
      </c>
      <c r="K15" s="12">
        <f>Calculation!K6*VLOOKUP(Calculation!K$1,'Capacity by Linetype'!$O$3:$R$12,4,FALSE)</f>
        <v>168.218601832377</v>
      </c>
      <c r="L15" s="12">
        <f>Calculation!L6*VLOOKUP(Calculation!L$1,'Capacity by Linetype'!$O$3:$R$12,4,FALSE)</f>
        <v>0</v>
      </c>
      <c r="M15" s="12">
        <f>Calculation!M6*VLOOKUP(Calculation!M$1,'Capacity by Linetype'!$O$3:$R$12,4,FALSE)</f>
        <v>1185.47165265341</v>
      </c>
      <c r="N15" s="12">
        <f>Calculation!N6*VLOOKUP(Calculation!N$1,'Capacity by Linetype'!$O$3:$R$12,4,FALSE)</f>
        <v>0</v>
      </c>
      <c r="O15" s="12">
        <f>Calculation!O6*VLOOKUP(Calculation!O$1,'Capacity by Linetype'!$O$3:$R$12,4,FALSE)</f>
        <v>1908.79926614886</v>
      </c>
      <c r="P15" s="12">
        <f>Calculation!P6*VLOOKUP(Calculation!P$1,'Capacity by Linetype'!$O$3:$R$12,4,FALSE)</f>
        <v>473.482504937666</v>
      </c>
      <c r="Q15" s="12">
        <f>Calculation!Q6*VLOOKUP(Calculation!Q$1,'Capacity by Linetype'!$O$3:$R$13,4,FALSE)</f>
        <v>634.8189964512</v>
      </c>
      <c r="R15" s="12"/>
      <c r="S15" s="12">
        <f t="shared" si="8"/>
        <v>28790.6369099419</v>
      </c>
      <c r="AD15" t="s">
        <v>395</v>
      </c>
      <c r="AE15">
        <v>800</v>
      </c>
      <c r="AF15" s="12">
        <v>6400</v>
      </c>
      <c r="AG15" s="12">
        <v>4000</v>
      </c>
      <c r="AH15" s="4">
        <v>2000</v>
      </c>
      <c r="AL15">
        <v>800</v>
      </c>
      <c r="AM15" s="12">
        <v>4000</v>
      </c>
    </row>
    <row r="16" spans="1:39">
      <c r="A16">
        <v>2020</v>
      </c>
      <c r="B16" s="10">
        <f t="shared" ref="B16:B18" si="9">C16+J16</f>
        <v>4654.06243171985</v>
      </c>
      <c r="C16" s="11">
        <f t="shared" ref="C16" si="10">SUM(D16:I16)</f>
        <v>262.612854695843</v>
      </c>
      <c r="D16" s="12">
        <f>Calculation!D7*VLOOKUP(Calculation!D$1,'Capacity by Linetype'!$O$3:$R$12,4,FALSE)</f>
        <v>0</v>
      </c>
      <c r="E16" s="12">
        <f>Calculation!E7*VLOOKUP(Calculation!E$1,'Capacity by Linetype'!$O$3:$R$12,4,FALSE)</f>
        <v>113.35657061518</v>
      </c>
      <c r="F16" s="12">
        <f>Calculation!F7*AVERAGE(I$19,K$19)</f>
        <v>0</v>
      </c>
      <c r="G16" s="12">
        <f>Calculation!G7*VLOOKUP(Calculation!G$1,'Capacity by Linetype'!$O$3:$R$12,4,FALSE)</f>
        <v>69.764120320277</v>
      </c>
      <c r="H16" s="12">
        <f>Calculation!H7*VLOOKUP(Calculation!H$1,'Capacity by Linetype'!$O$3:$R$12,4,FALSE)</f>
        <v>0</v>
      </c>
      <c r="I16" s="12">
        <f>Calculation!I7*VLOOKUP(Calculation!H$1,'Capacity by Linetype'!$O$3:$R$12,4,FALSE)*0.5</f>
        <v>79.4921637603863</v>
      </c>
      <c r="J16" s="11">
        <f t="shared" ref="J16" si="11">SUM(K16:Q16)</f>
        <v>4391.44957702401</v>
      </c>
      <c r="K16" s="12">
        <f>Calculation!K7*VLOOKUP(Calculation!K$1,'Capacity by Linetype'!$O$3:$R$12,4,FALSE)</f>
        <v>168.218601832377</v>
      </c>
      <c r="L16" s="12">
        <f>Calculation!L7*VLOOKUP(Calculation!L$1,'Capacity by Linetype'!$O$3:$R$12,4,FALSE)</f>
        <v>0</v>
      </c>
      <c r="M16" s="12">
        <f>Calculation!M7*VLOOKUP(Calculation!M$1,'Capacity by Linetype'!$O$3:$R$12,4,FALSE)</f>
        <v>1185.47165265341</v>
      </c>
      <c r="N16" s="12">
        <f>Calculation!N7*VLOOKUP(Calculation!N$1,'Capacity by Linetype'!$O$3:$R$12,4,FALSE)</f>
        <v>0</v>
      </c>
      <c r="O16" s="12">
        <f>Calculation!O7*VLOOKUP(Calculation!O$1,'Capacity by Linetype'!$O$3:$R$12,4,FALSE)</f>
        <v>1921.62987135048</v>
      </c>
      <c r="P16" s="12">
        <f>Calculation!P7*VLOOKUP(Calculation!P$1,'Capacity by Linetype'!$O$3:$R$12,4,FALSE)</f>
        <v>491.04915525028</v>
      </c>
      <c r="Q16" s="12">
        <f>Calculation!Q7*VLOOKUP(Calculation!Q$1,'Capacity by Linetype'!$O$3:$R$13,4,FALSE)</f>
        <v>625.08029593746</v>
      </c>
      <c r="R16" s="12"/>
      <c r="S16" s="12">
        <f t="shared" si="8"/>
        <v>28919.0032194475</v>
      </c>
      <c r="AD16" t="s">
        <v>396</v>
      </c>
      <c r="AE16">
        <v>800</v>
      </c>
      <c r="AF16" s="12">
        <f>AE16*AG16*2/1000</f>
        <v>5000</v>
      </c>
      <c r="AG16" s="12">
        <v>3125</v>
      </c>
      <c r="AH16" s="4"/>
      <c r="AL16">
        <v>800</v>
      </c>
      <c r="AM16" s="12">
        <v>3125</v>
      </c>
    </row>
    <row r="17" spans="1:39">
      <c r="A17">
        <v>2021</v>
      </c>
      <c r="B17" s="10">
        <f t="shared" si="9"/>
        <v>4724.67724114241</v>
      </c>
      <c r="C17" s="11">
        <f t="shared" ref="C17" si="12">SUM(D17:I17)</f>
        <v>262.612854695843</v>
      </c>
      <c r="D17" s="12">
        <f>Calculation!D8*VLOOKUP(Calculation!D$1,'Capacity by Linetype'!$O$3:$R$12,4,FALSE)</f>
        <v>0</v>
      </c>
      <c r="E17" s="12">
        <f>Calculation!E8*VLOOKUP(Calculation!E$1,'Capacity by Linetype'!$O$3:$R$12,4,FALSE)</f>
        <v>113.35657061518</v>
      </c>
      <c r="F17" s="12">
        <f>Calculation!F8*AVERAGE(I$19,K$19)</f>
        <v>0</v>
      </c>
      <c r="G17" s="12">
        <f>Calculation!G8*VLOOKUP(Calculation!G$1,'Capacity by Linetype'!$O$3:$R$12,4,FALSE)</f>
        <v>69.764120320277</v>
      </c>
      <c r="H17" s="12">
        <f>Calculation!H8*VLOOKUP(Calculation!H$1,'Capacity by Linetype'!$O$3:$R$12,4,FALSE)</f>
        <v>0</v>
      </c>
      <c r="I17" s="12">
        <f>Calculation!I8*VLOOKUP(Calculation!H$1,'Capacity by Linetype'!$O$3:$R$12,4,FALSE)*0.5</f>
        <v>79.4921637603863</v>
      </c>
      <c r="J17" s="11">
        <f t="shared" ref="J17:J18" si="13">SUM(K17:Q17)</f>
        <v>4462.06438644656</v>
      </c>
      <c r="K17" s="12">
        <f>Calculation!K8*VLOOKUP(Calculation!K$1,'Capacity by Linetype'!$O$3:$R$12,4,FALSE)</f>
        <v>168.218601832377</v>
      </c>
      <c r="L17" s="12">
        <f>Calculation!L8*VLOOKUP(Calculation!L$1,'Capacity by Linetype'!$O$3:$R$12,4,FALSE)</f>
        <v>0</v>
      </c>
      <c r="M17" s="12">
        <f>Calculation!M8*VLOOKUP(Calculation!M$1,'Capacity by Linetype'!$O$3:$R$12,4,FALSE)</f>
        <v>1185.47165265341</v>
      </c>
      <c r="N17" s="12">
        <f>Calculation!N8*VLOOKUP(Calculation!N$1,'Capacity by Linetype'!$O$3:$R$12,4,FALSE)</f>
        <v>0</v>
      </c>
      <c r="O17" s="12">
        <f>Calculation!O8*VLOOKUP(Calculation!O$1,'Capacity by Linetype'!$O$3:$R$12,4,FALSE)</f>
        <v>1960.12168695535</v>
      </c>
      <c r="P17" s="12">
        <f>Calculation!P8*VLOOKUP(Calculation!P$1,'Capacity by Linetype'!$O$3:$R$12,4,FALSE)</f>
        <v>514.33518008328</v>
      </c>
      <c r="Q17" s="12">
        <f>Calculation!Q8*VLOOKUP(Calculation!Q$1,'Capacity by Linetype'!$O$3:$R$13,4,FALSE)</f>
        <v>633.91726492215</v>
      </c>
      <c r="R17" s="12"/>
      <c r="S17" s="12">
        <f t="shared" si="8"/>
        <v>29357.7833026526</v>
      </c>
      <c r="AF17" s="12"/>
      <c r="AG17" s="12"/>
      <c r="AH17" s="4"/>
      <c r="AM17" s="12"/>
    </row>
    <row r="18" s="2" customFormat="1" spans="1:39">
      <c r="A18" s="2">
        <v>2022</v>
      </c>
      <c r="B18" s="13">
        <f t="shared" si="9"/>
        <v>4769.36637671725</v>
      </c>
      <c r="C18" s="14">
        <f t="shared" ref="C18" si="14">SUM(D18:I18)</f>
        <v>262.612854695843</v>
      </c>
      <c r="D18" s="15">
        <f>Calculation!D9*VLOOKUP(Calculation!D$1,'Capacity by Linetype'!$O$3:$R$12,4,FALSE)</f>
        <v>0</v>
      </c>
      <c r="E18" s="15">
        <f>Calculation!E9*VLOOKUP(Calculation!E$1,'Capacity by Linetype'!$O$3:$R$12,4,FALSE)</f>
        <v>113.35657061518</v>
      </c>
      <c r="F18" s="15">
        <f>Calculation!F9*AVERAGE(I$19,K$19)</f>
        <v>0</v>
      </c>
      <c r="G18" s="15">
        <f>Calculation!G9*VLOOKUP(Calculation!G$1,'Capacity by Linetype'!$O$3:$R$12,4,FALSE)</f>
        <v>69.764120320277</v>
      </c>
      <c r="H18" s="15">
        <f>Calculation!H9*VLOOKUP(Calculation!H$1,'Capacity by Linetype'!$O$3:$R$12,4,FALSE)</f>
        <v>0</v>
      </c>
      <c r="I18" s="15">
        <f>Calculation!I9*VLOOKUP(Calculation!H$1,'Capacity by Linetype'!$O$3:$R$12,4,FALSE)*0.5</f>
        <v>79.4921637603863</v>
      </c>
      <c r="J18" s="14">
        <f t="shared" si="13"/>
        <v>4506.7535220214</v>
      </c>
      <c r="K18" s="15">
        <f>Calculation!K9*VLOOKUP(Calculation!K$1,'Capacity by Linetype'!$O$3:$R$12,4,FALSE)</f>
        <v>168.218601832377</v>
      </c>
      <c r="L18" s="15">
        <f>Calculation!L9*VLOOKUP(Calculation!L$1,'Capacity by Linetype'!$O$3:$R$12,4,FALSE)</f>
        <v>0</v>
      </c>
      <c r="M18" s="15">
        <f>Calculation!M9*VLOOKUP(Calculation!M$1,'Capacity by Linetype'!$O$3:$R$12,4,FALSE)</f>
        <v>1185.47165265341</v>
      </c>
      <c r="N18" s="15">
        <f>Calculation!N9*VLOOKUP(Calculation!N$1,'Capacity by Linetype'!$O$3:$R$12,4,FALSE)</f>
        <v>0</v>
      </c>
      <c r="O18" s="15">
        <f>Calculation!O9*VLOOKUP(Calculation!O$1,'Capacity by Linetype'!$O$3:$R$12,4,FALSE)</f>
        <v>2028.71607630247</v>
      </c>
      <c r="P18" s="15">
        <f>Calculation!P9*VLOOKUP(Calculation!P$1,'Capacity by Linetype'!$O$3:$R$12,4,FALSE)</f>
        <v>519.64602785221</v>
      </c>
      <c r="Q18" s="15">
        <f>Calculation!Q9*VLOOKUP(Calculation!Q$1,'Capacity by Linetype'!$O$3:$R$13,4,FALSE)</f>
        <v>604.70116338093</v>
      </c>
      <c r="R18" s="15"/>
      <c r="S18" s="15">
        <f t="shared" si="8"/>
        <v>29635.4687171745</v>
      </c>
      <c r="X18" s="26"/>
      <c r="AA18" s="26"/>
      <c r="AF18" s="15"/>
      <c r="AG18" s="15"/>
      <c r="AH18" s="26"/>
      <c r="AM18" s="15"/>
    </row>
    <row r="19" spans="5:11">
      <c r="E19">
        <v>1</v>
      </c>
      <c r="G19">
        <v>1</v>
      </c>
      <c r="I19">
        <f>Calculation!E19*VLOOKUP(Calculation!E$1,'Capacity by Linetype'!$O$3:$R$12,4,FALSE)</f>
        <v>1.06940160957717</v>
      </c>
      <c r="K19">
        <f>Calculation!G19*VLOOKUP(Calculation!G$1,'Capacity by Linetype'!$O$3:$R$12,4,FALSE)</f>
        <v>0.861285436052802</v>
      </c>
    </row>
    <row r="40" spans="1:47">
      <c r="A40" t="s">
        <v>221</v>
      </c>
      <c r="B40">
        <v>2015</v>
      </c>
      <c r="C40">
        <v>2016</v>
      </c>
      <c r="D40">
        <v>2017</v>
      </c>
      <c r="E40">
        <v>2018</v>
      </c>
      <c r="F40">
        <v>2019</v>
      </c>
      <c r="G40">
        <v>2020</v>
      </c>
      <c r="H40">
        <v>2021</v>
      </c>
      <c r="I40">
        <v>2022</v>
      </c>
      <c r="J40">
        <v>2023</v>
      </c>
      <c r="K40">
        <v>2024</v>
      </c>
      <c r="L40">
        <v>2025</v>
      </c>
      <c r="M40">
        <v>2026</v>
      </c>
      <c r="N40">
        <v>2027</v>
      </c>
      <c r="O40">
        <v>2028</v>
      </c>
      <c r="P40">
        <v>2029</v>
      </c>
      <c r="Q40">
        <v>2030</v>
      </c>
      <c r="R40">
        <v>2031</v>
      </c>
      <c r="S40">
        <v>2032</v>
      </c>
      <c r="T40">
        <v>2033</v>
      </c>
      <c r="U40">
        <v>2034</v>
      </c>
      <c r="V40">
        <v>2035</v>
      </c>
      <c r="W40">
        <v>2036</v>
      </c>
      <c r="X40">
        <v>2037</v>
      </c>
      <c r="Y40">
        <v>2038</v>
      </c>
      <c r="Z40">
        <v>2039</v>
      </c>
      <c r="AA40">
        <v>2040</v>
      </c>
      <c r="AB40">
        <v>2041</v>
      </c>
      <c r="AC40">
        <v>2042</v>
      </c>
      <c r="AD40">
        <v>2043</v>
      </c>
      <c r="AE40">
        <v>2044</v>
      </c>
      <c r="AF40">
        <v>2045</v>
      </c>
      <c r="AG40">
        <v>2046</v>
      </c>
      <c r="AH40">
        <v>2047</v>
      </c>
      <c r="AI40">
        <v>2048</v>
      </c>
      <c r="AJ40">
        <v>2049</v>
      </c>
      <c r="AK40">
        <v>2050</v>
      </c>
      <c r="AL40">
        <v>2051</v>
      </c>
      <c r="AM40">
        <v>2052</v>
      </c>
      <c r="AN40">
        <v>2053</v>
      </c>
      <c r="AO40">
        <v>2054</v>
      </c>
      <c r="AP40">
        <v>2055</v>
      </c>
      <c r="AQ40">
        <v>2056</v>
      </c>
      <c r="AR40">
        <v>2057</v>
      </c>
      <c r="AS40">
        <v>2058</v>
      </c>
      <c r="AT40">
        <v>2059</v>
      </c>
      <c r="AU40">
        <v>2060</v>
      </c>
    </row>
    <row r="41" spans="1:9">
      <c r="A41" t="s">
        <v>397</v>
      </c>
      <c r="B41" s="16">
        <f t="array" ref="B41:I41">TRANSPOSE(S11:S18)</f>
        <v>26364.3908871467</v>
      </c>
      <c r="C41" s="16">
        <v>26697.184472292</v>
      </c>
      <c r="D41" s="16">
        <v>27353.420517734</v>
      </c>
      <c r="E41" s="16">
        <v>28069.3658031496</v>
      </c>
      <c r="F41" s="16">
        <v>28790.6369099419</v>
      </c>
      <c r="G41" s="16">
        <v>28919.0032194475</v>
      </c>
      <c r="H41" s="16">
        <v>29357.7833026526</v>
      </c>
      <c r="I41" s="18">
        <v>29635.4687171745</v>
      </c>
    </row>
    <row r="42" spans="1:9">
      <c r="A42" t="s">
        <v>398</v>
      </c>
      <c r="B42">
        <f>SUMIFS('Past Generation'!$D:$D,'Past Generation'!$A:$A,Calculation!$A$1,'Past Generation'!$B:$B,"总发电量(亿千瓦小时)",'Past Generation'!$C:$C,B$40)</f>
        <v>821</v>
      </c>
      <c r="C42">
        <f>SUMIFS('Past Generation'!$D:$D,'Past Generation'!$A:$A,Calculation!$A$1,'Past Generation'!$B:$B,"总发电量(亿千瓦小时)",'Past Generation'!$C:$C,C$40)</f>
        <v>832</v>
      </c>
      <c r="D42">
        <f>SUMIFS('Past Generation'!$D:$D,'Past Generation'!$A:$A,Calculation!$A$1,'Past Generation'!$B:$B,"总发电量(亿千瓦小时)",'Past Generation'!$C:$C,D$40)</f>
        <v>866</v>
      </c>
      <c r="E42">
        <f>SUMIFS('Past Generation'!$D:$D,'Past Generation'!$A:$A,Calculation!$A$1,'Past Generation'!$B:$B,"总发电量(亿千瓦小时)",'Past Generation'!$C:$C,E$40)</f>
        <v>857</v>
      </c>
      <c r="F42">
        <f>SUMIFS('Past Generation'!$D:$D,'Past Generation'!$A:$A,Calculation!$A$1,'Past Generation'!$B:$B,"总发电量(亿千瓦小时)",'Past Generation'!$C:$C,F$40)</f>
        <v>837</v>
      </c>
      <c r="G42">
        <f>SUMIFS('Past Generation'!$D:$D,'Past Generation'!$A:$A,Calculation!$A$1,'Past Generation'!$B:$B,"总发电量(亿千瓦小时)",'Past Generation'!$C:$C,G$40)</f>
        <v>864</v>
      </c>
      <c r="H42">
        <f>SUMIFS('Past Generation'!$D:$D,'Past Generation'!$A:$A,Calculation!$A$1,'Past Generation'!$B:$B,"总发电量(亿千瓦小时)",'Past Generation'!$C:$C,H$40)</f>
        <v>1007</v>
      </c>
      <c r="I42" s="2">
        <f>SUMIFS('Past Generation'!$D:$D,'Past Generation'!$A:$A,Calculation!$A$1,'Past Generation'!$B:$B,"总发电量(亿千瓦小时)",'Past Generation'!$C:$C,I$40)</f>
        <v>963</v>
      </c>
    </row>
    <row r="43" spans="1:9">
      <c r="A43" t="s">
        <v>399</v>
      </c>
      <c r="B43">
        <f>SUMIFS('Past Generation'!$D:$D,'Past Generation'!$A:$A,Calculation!$A$1,'Past Generation'!$B:$B,"总发电装机容量(万千瓦)",'Past Generation'!$C:$C,B$40)</f>
        <v>2344</v>
      </c>
      <c r="C43">
        <f>SUMIFS('Past Generation'!$D:$D,'Past Generation'!$A:$A,Calculation!$A$1,'Past Generation'!$B:$B,"总发电装机容量(万千瓦)",'Past Generation'!$C:$C,C$40)</f>
        <v>2371</v>
      </c>
      <c r="D43">
        <f>SUMIFS('Past Generation'!$D:$D,'Past Generation'!$A:$A,Calculation!$A$1,'Past Generation'!$B:$B,"总发电装机容量(万千瓦)",'Past Generation'!$C:$C,D$40)</f>
        <v>2400</v>
      </c>
      <c r="E43">
        <f>SUMIFS('Past Generation'!$D:$D,'Past Generation'!$A:$A,Calculation!$A$1,'Past Generation'!$B:$B,"总发电装机容量(万千瓦)",'Past Generation'!$C:$C,E$40)</f>
        <v>2525</v>
      </c>
      <c r="F43">
        <f>SUMIFS('Past Generation'!$D:$D,'Past Generation'!$A:$A,Calculation!$A$1,'Past Generation'!$B:$B,"总发电装机容量(万千瓦)",'Past Generation'!$C:$C,F$40)</f>
        <v>2664</v>
      </c>
      <c r="G43">
        <f>SUMIFS('Past Generation'!$D:$D,'Past Generation'!$A:$A,Calculation!$A$1,'Past Generation'!$B:$B,"总发电装机容量(万千瓦)",'Past Generation'!$C:$C,G$40)</f>
        <v>2669</v>
      </c>
      <c r="H43">
        <f>SUMIFS('Past Generation'!$D:$D,'Past Generation'!$A:$A,Calculation!$A$1,'Past Generation'!$B:$B,"总发电装机容量(万千瓦)",'Past Generation'!$C:$C,H$40)</f>
        <v>2786</v>
      </c>
      <c r="I43" s="2">
        <f>SUMIFS('Past Generation'!$D:$D,'Past Generation'!$A:$A,Calculation!$A$1,'Past Generation'!$B:$B,"总发电装机容量(万千瓦)",'Past Generation'!$C:$C,I$40)</f>
        <v>2830</v>
      </c>
    </row>
    <row r="44" spans="1:48">
      <c r="A44" s="17" t="s">
        <v>400</v>
      </c>
      <c r="J44" s="12">
        <f>SUM('Calibration BAU Generation'!B2:B49)/10^5</f>
        <v>82626.919761</v>
      </c>
      <c r="K44" s="12">
        <f>SUM('Calibration BAU Generation'!C2:C49)/10^5</f>
        <v>84659.297939</v>
      </c>
      <c r="L44" s="12">
        <f>SUM('Calibration BAU Generation'!D2:D49)/10^5</f>
        <v>89302.0284</v>
      </c>
      <c r="M44" s="12">
        <f>SUM('Calibration BAU Generation'!E2:E49)/10^5</f>
        <v>93164.479854</v>
      </c>
      <c r="N44" s="12">
        <f>SUM('Calibration BAU Generation'!F2:F49)/10^5</f>
        <v>96639.660462</v>
      </c>
      <c r="O44" s="12">
        <f>SUM('Calibration BAU Generation'!G2:G49)/10^5</f>
        <v>99799.97618</v>
      </c>
      <c r="P44" s="12">
        <f>SUM('Calibration BAU Generation'!H2:H49)/10^5</f>
        <v>102797.50079</v>
      </c>
      <c r="Q44" s="12">
        <f>SUM('Calibration BAU Generation'!I2:I49)/10^5</f>
        <v>105814.35626</v>
      </c>
      <c r="R44" s="12">
        <f>SUM('Calibration BAU Generation'!J2:J49)/10^5</f>
        <v>108381.33917</v>
      </c>
      <c r="S44" s="12">
        <f>SUM('Calibration BAU Generation'!K2:K49)/10^5</f>
        <v>111267.13495</v>
      </c>
      <c r="T44" s="12">
        <f>SUM('Calibration BAU Generation'!L2:L49)/10^5</f>
        <v>114115.29622</v>
      </c>
      <c r="U44" s="12">
        <f>SUM('Calibration BAU Generation'!M2:M49)/10^5</f>
        <v>117100.839031</v>
      </c>
      <c r="V44" s="12">
        <f>SUM('Calibration BAU Generation'!N2:N49)/10^5</f>
        <v>120029.711062973</v>
      </c>
      <c r="W44" s="12">
        <f>SUM('Calibration BAU Generation'!O2:O49)/10^5</f>
        <v>122764.26690391</v>
      </c>
      <c r="X44" s="12">
        <f>SUM('Calibration BAU Generation'!P2:P49)/10^5</f>
        <v>125487.57523253</v>
      </c>
      <c r="Y44" s="12">
        <f>SUM('Calibration BAU Generation'!Q2:Q49)/10^5</f>
        <v>128534.58765351</v>
      </c>
      <c r="Z44" s="12">
        <f>SUM('Calibration BAU Generation'!R2:R49)/10^5</f>
        <v>131631.7362331</v>
      </c>
      <c r="AA44" s="12">
        <f>SUM('Calibration BAU Generation'!S2:S49)/10^5</f>
        <v>134756.2402858</v>
      </c>
      <c r="AB44" s="12">
        <f>SUM('Calibration BAU Generation'!T2:T49)/10^5</f>
        <v>137699.2202173</v>
      </c>
      <c r="AC44" s="12">
        <f>SUM('Calibration BAU Generation'!U2:U49)/10^5</f>
        <v>140515.5814741</v>
      </c>
      <c r="AD44" s="12">
        <f>SUM('Calibration BAU Generation'!V2:V49)/10^5</f>
        <v>143541.6022497</v>
      </c>
      <c r="AE44" s="12">
        <f>SUM('Calibration BAU Generation'!W2:W49)/10^5</f>
        <v>146553.710442</v>
      </c>
      <c r="AF44" s="12">
        <f>SUM('Calibration BAU Generation'!X2:X49)/10^5</f>
        <v>149454.9216297</v>
      </c>
      <c r="AG44" s="12">
        <f>SUM('Calibration BAU Generation'!Y2:Y49)/10^5</f>
        <v>152176.2605168</v>
      </c>
      <c r="AH44" s="12">
        <f>SUM('Calibration BAU Generation'!Z2:Z49)/10^5</f>
        <v>154802.7555845</v>
      </c>
      <c r="AI44" s="12">
        <f>SUM('Calibration BAU Generation'!AA2:AA49)/10^5</f>
        <v>157355.6662616</v>
      </c>
      <c r="AJ44" s="12">
        <f>SUM('Calibration BAU Generation'!AB2:AB49)/10^5</f>
        <v>159656.2172159</v>
      </c>
      <c r="AK44" s="12">
        <f>SUM('Calibration BAU Generation'!AC2:AC49)/10^5</f>
        <v>162182.390446</v>
      </c>
      <c r="AL44" s="12">
        <f>SUM('Calibration BAU Generation'!AD2:AD49)/10^5</f>
        <v>164151.323913</v>
      </c>
      <c r="AM44" s="12">
        <f>SUM('Calibration BAU Generation'!AE2:AE49)/10^5</f>
        <v>165724.544003</v>
      </c>
      <c r="AN44" s="12">
        <f>SUM('Calibration BAU Generation'!AF2:AF49)/10^5</f>
        <v>167525.8446534</v>
      </c>
      <c r="AO44" s="12">
        <f>SUM('Calibration BAU Generation'!AG2:AG49)/10^5</f>
        <v>168881.6541564</v>
      </c>
      <c r="AP44" s="12">
        <f>SUM('Calibration BAU Generation'!AH2:AH49)/10^5</f>
        <v>170072.6054384</v>
      </c>
      <c r="AQ44" s="12">
        <f>SUM('Calibration BAU Generation'!AI2:AI49)/10^5</f>
        <v>170874.9452204</v>
      </c>
      <c r="AR44" s="12">
        <f>SUM('Calibration BAU Generation'!AJ2:AJ49)/10^5</f>
        <v>171561.6386674</v>
      </c>
      <c r="AS44" s="12">
        <f>SUM('Calibration BAU Generation'!AK2:AK49)/10^5</f>
        <v>171702.0374974</v>
      </c>
      <c r="AT44" s="12">
        <f>SUM('Calibration BAU Generation'!AL2:AL49)/10^5</f>
        <v>171743.2941424</v>
      </c>
      <c r="AU44" s="12">
        <f>SUM('Calibration BAU Generation'!AM2:AM49)/10^5</f>
        <v>170070.1293104</v>
      </c>
      <c r="AV44" s="12"/>
    </row>
    <row r="45" spans="1:48">
      <c r="A45" s="17" t="s">
        <v>401</v>
      </c>
      <c r="J45" s="12">
        <f>SUM('Calibration BAU Capacity'!B2:B49)/10</f>
        <v>261328.8</v>
      </c>
      <c r="K45" s="12">
        <f>SUM('Calibration BAU Capacity'!C2:C49)/10</f>
        <v>270409.1</v>
      </c>
      <c r="L45" s="12">
        <f>SUM('Calibration BAU Capacity'!D2:D49)/10</f>
        <v>286045.9</v>
      </c>
      <c r="M45" s="12">
        <f>SUM('Calibration BAU Capacity'!E2:E49)/10</f>
        <v>296123</v>
      </c>
      <c r="N45" s="12">
        <f>SUM('Calibration BAU Capacity'!F2:F49)/10</f>
        <v>302373.6</v>
      </c>
      <c r="O45" s="12">
        <f>SUM('Calibration BAU Capacity'!G2:G49)/10</f>
        <v>309231.7</v>
      </c>
      <c r="P45" s="12">
        <f>SUM('Calibration BAU Capacity'!H2:H49)/10</f>
        <v>316066.3</v>
      </c>
      <c r="Q45" s="12">
        <f>SUM('Calibration BAU Capacity'!I2:I49)/10</f>
        <v>322300.6</v>
      </c>
      <c r="R45" s="12">
        <f>SUM('Calibration BAU Capacity'!J2:J49)/10</f>
        <v>328580.3</v>
      </c>
      <c r="S45" s="12">
        <f>SUM('Calibration BAU Capacity'!K2:K49)/10</f>
        <v>335559.5</v>
      </c>
      <c r="T45" s="12">
        <f>SUM('Calibration BAU Capacity'!L2:L49)/10</f>
        <v>342436.4</v>
      </c>
      <c r="U45" s="12">
        <f>SUM('Calibration BAU Capacity'!M2:M49)/10</f>
        <v>351750.2</v>
      </c>
      <c r="V45" s="12">
        <f>SUM('Calibration BAU Capacity'!N2:N49)/10</f>
        <v>365741.4</v>
      </c>
      <c r="W45" s="12">
        <f>SUM('Calibration BAU Capacity'!O2:O49)/10</f>
        <v>382811.2</v>
      </c>
      <c r="X45" s="12">
        <f>SUM('Calibration BAU Capacity'!P2:P49)/10</f>
        <v>401872.6</v>
      </c>
      <c r="Y45" s="12">
        <f>SUM('Calibration BAU Capacity'!Q2:Q49)/10</f>
        <v>423798.5</v>
      </c>
      <c r="Z45" s="12">
        <f>SUM('Calibration BAU Capacity'!R2:R49)/10</f>
        <v>446475.2</v>
      </c>
      <c r="AA45" s="12">
        <f>SUM('Calibration BAU Capacity'!S2:S49)/10</f>
        <v>469485.7</v>
      </c>
      <c r="AB45" s="12">
        <f>SUM('Calibration BAU Capacity'!T2:T49)/10</f>
        <v>491850</v>
      </c>
      <c r="AC45" s="12">
        <f>SUM('Calibration BAU Capacity'!U2:U49)/10</f>
        <v>514034.7</v>
      </c>
      <c r="AD45" s="12">
        <f>SUM('Calibration BAU Capacity'!V2:V49)/10</f>
        <v>537770.5</v>
      </c>
      <c r="AE45" s="12">
        <f>SUM('Calibration BAU Capacity'!W2:W49)/10</f>
        <v>561735.7</v>
      </c>
      <c r="AF45" s="12">
        <f>SUM('Calibration BAU Capacity'!X2:X49)/10</f>
        <v>585155.7</v>
      </c>
      <c r="AG45" s="12">
        <f>SUM('Calibration BAU Capacity'!Y2:Y49)/10</f>
        <v>607620.4</v>
      </c>
      <c r="AH45" s="12">
        <f>SUM('Calibration BAU Capacity'!Z2:Z49)/10</f>
        <v>629658</v>
      </c>
      <c r="AI45" s="12">
        <f>SUM('Calibration BAU Capacity'!AA2:AA49)/10</f>
        <v>651715.1</v>
      </c>
      <c r="AJ45" s="12">
        <f>SUM('Calibration BAU Capacity'!AB2:AB49)/10</f>
        <v>672818.9</v>
      </c>
      <c r="AK45" s="12">
        <f>SUM('Calibration BAU Capacity'!AC2:AC49)/10</f>
        <v>693947.3</v>
      </c>
      <c r="AL45" s="12">
        <f>SUM('Calibration BAU Capacity'!AD2:AD49)/10</f>
        <v>713010</v>
      </c>
      <c r="AM45" s="12">
        <f>SUM('Calibration BAU Capacity'!AE2:AE49)/10</f>
        <v>730034.6</v>
      </c>
      <c r="AN45" s="12">
        <f>SUM('Calibration BAU Capacity'!AF2:AF49)/10</f>
        <v>748733.2</v>
      </c>
      <c r="AO45" s="12">
        <f>SUM('Calibration BAU Capacity'!AG2:AG49)/10</f>
        <v>764960.6</v>
      </c>
      <c r="AP45" s="12">
        <f>SUM('Calibration BAU Capacity'!AH2:AH49)/10</f>
        <v>780025.3</v>
      </c>
      <c r="AQ45" s="12">
        <f>SUM('Calibration BAU Capacity'!AI2:AI49)/10</f>
        <v>792572.4</v>
      </c>
      <c r="AR45" s="12">
        <f>SUM('Calibration BAU Capacity'!AJ2:AJ49)/10</f>
        <v>804437.2</v>
      </c>
      <c r="AS45" s="12">
        <f>SUM('Calibration BAU Capacity'!AK2:AK49)/10</f>
        <v>813144.1</v>
      </c>
      <c r="AT45" s="12">
        <f>SUM('Calibration BAU Capacity'!AL2:AL49)/10</f>
        <v>820947.2</v>
      </c>
      <c r="AU45" s="12">
        <f>SUM('Calibration BAU Capacity'!AM2:AM49)/10</f>
        <v>818877.2</v>
      </c>
      <c r="AV45" s="12"/>
    </row>
    <row r="46" spans="1:48">
      <c r="A46" t="s">
        <v>402</v>
      </c>
      <c r="G46" s="12"/>
      <c r="J46" s="12" cm="1">
        <f t="array" ref="J46">FORECAST(J44,$B41:$I41,$B42:$I42)</f>
        <v>1126478.40864438</v>
      </c>
      <c r="K46" s="12" cm="1">
        <f t="array" ref="K46">FORECAST(K44,$B41:$I41,$B42:$I42)</f>
        <v>1153785.19681575</v>
      </c>
      <c r="L46" s="12" cm="1">
        <f t="array" ref="L46">FORECAST(L44,$B41:$I41,$B42:$I42)</f>
        <v>1216164.36355137</v>
      </c>
      <c r="M46" s="12" cm="1">
        <f t="array" ref="M46">FORECAST(M44,$B41:$I41,$B42:$I42)</f>
        <v>1268059.7956212</v>
      </c>
      <c r="N46" s="12" cm="1">
        <f t="array" ref="N46">FORECAST(N44,$B41:$I41,$B42:$I42)</f>
        <v>1314751.90329444</v>
      </c>
      <c r="O46" s="12" cm="1">
        <f t="array" ref="O46">FORECAST(O44,$B41:$I41,$B42:$I42)</f>
        <v>1357213.52426648</v>
      </c>
      <c r="P46" s="12" cm="1">
        <f t="array" ref="P46">FORECAST(P44,$B41:$I41,$B42:$I42)</f>
        <v>1397487.9035379</v>
      </c>
      <c r="Q46" s="12" cm="1">
        <f t="array" ref="Q46">FORECAST(Q44,$B41:$I41,$B42:$I42)</f>
        <v>1438022.00991372</v>
      </c>
      <c r="R46" s="12" cm="1">
        <f t="array" ref="R46">FORECAST(R44,$B41:$I41,$B42:$I42)</f>
        <v>1472511.68281105</v>
      </c>
      <c r="S46" s="12" cm="1">
        <f t="array" ref="S46">FORECAST(S44,$B41:$I41,$B42:$I42)</f>
        <v>1511284.88699289</v>
      </c>
      <c r="T46" s="12" cm="1">
        <f t="array" ref="T46">FORECAST(T44,$B41:$I41,$B42:$I42)</f>
        <v>1549552.43843567</v>
      </c>
      <c r="U46" s="12" cm="1">
        <f t="array" ref="U46">FORECAST(U44,$B41:$I41,$B42:$I42)</f>
        <v>1589665.83170029</v>
      </c>
      <c r="V46" s="12" cm="1">
        <f t="array" ref="V46">FORECAST(V44,$B41:$I41,$B42:$I42)</f>
        <v>1629017.80321026</v>
      </c>
      <c r="W46" s="12" cm="1">
        <f t="array" ref="W46">FORECAST(W44,$B41:$I41,$B42:$I42)</f>
        <v>1665758.96580468</v>
      </c>
      <c r="X46" s="12" cm="1">
        <f t="array" ref="X46">FORECAST(X44,$B41:$I41,$B42:$I42)</f>
        <v>1702349.00817964</v>
      </c>
      <c r="Y46" s="12" cm="1">
        <f t="array" ref="Y46">FORECAST(Y44,$B41:$I41,$B42:$I42)</f>
        <v>1743288.29971303</v>
      </c>
      <c r="Z46" s="12" cm="1">
        <f t="array" ref="Z46">FORECAST(Z44,$B41:$I41,$B42:$I42)</f>
        <v>1784901.21462897</v>
      </c>
      <c r="AA46" s="12" cm="1">
        <f t="array" ref="AA46">FORECAST(AA44,$B41:$I41,$B42:$I42)</f>
        <v>1826881.67438358</v>
      </c>
      <c r="AB46" s="12" cm="1">
        <f t="array" ref="AB46">FORECAST(AB44,$B41:$I41,$B42:$I42)</f>
        <v>1866423.19793071</v>
      </c>
      <c r="AC46" s="12" cm="1">
        <f t="array" ref="AC46">FORECAST(AC44,$B41:$I41,$B42:$I42)</f>
        <v>1904263.48823002</v>
      </c>
      <c r="AD46" s="12" cm="1">
        <f t="array" ref="AD46">FORECAST(AD44,$B41:$I41,$B42:$I42)</f>
        <v>1944920.73854688</v>
      </c>
      <c r="AE46" s="12" cm="1">
        <f t="array" ref="AE46">FORECAST(AE44,$B41:$I41,$B42:$I42)</f>
        <v>1985391.06107186</v>
      </c>
      <c r="AF46" s="12" cm="1">
        <f t="array" ref="AF46">FORECAST(AF44,$B41:$I41,$B42:$I42)</f>
        <v>2024371.38481304</v>
      </c>
      <c r="AG46" s="12" cm="1">
        <f t="array" ref="AG46">FORECAST(AG44,$B41:$I41,$B42:$I42)</f>
        <v>2060934.96600918</v>
      </c>
      <c r="AH46" s="12" cm="1">
        <f t="array" ref="AH46">FORECAST(AH44,$B41:$I41,$B42:$I42)</f>
        <v>2096224.23708244</v>
      </c>
      <c r="AI46" s="12" cm="1">
        <f t="array" ref="AI46">FORECAST(AI44,$B41:$I41,$B42:$I42)</f>
        <v>2130524.83715512</v>
      </c>
      <c r="AJ46" s="12" cm="1">
        <f t="array" ref="AJ46">FORECAST(AJ44,$B41:$I41,$B42:$I42)</f>
        <v>2161434.76241732</v>
      </c>
      <c r="AK46" s="12" cm="1">
        <f t="array" ref="AK46">FORECAST(AK44,$B41:$I41,$B42:$I42)</f>
        <v>2195376.12137563</v>
      </c>
      <c r="AL46" s="12" cm="1">
        <f t="array" ref="AL46">FORECAST(AL44,$B41:$I41,$B42:$I42)</f>
        <v>2221830.47405905</v>
      </c>
      <c r="AM46" s="12" cm="1">
        <f t="array" ref="AM46">FORECAST(AM44,$B41:$I41,$B42:$I42)</f>
        <v>2242968.06951722</v>
      </c>
      <c r="AN46" s="12" cm="1">
        <f t="array" ref="AN46">FORECAST(AN44,$B41:$I41,$B42:$I42)</f>
        <v>2267170.127887</v>
      </c>
      <c r="AO46" s="12" cm="1">
        <f t="array" ref="AO46">FORECAST(AO44,$B41:$I41,$B42:$I42)</f>
        <v>2285386.62090977</v>
      </c>
      <c r="AP46" s="12" cm="1">
        <f t="array" ref="AP46">FORECAST(AP44,$B41:$I41,$B42:$I42)</f>
        <v>2301388.09875086</v>
      </c>
      <c r="AQ46" s="12" cm="1">
        <f t="array" ref="AQ46">FORECAST(AQ44,$B41:$I41,$B42:$I42)</f>
        <v>2312168.23932987</v>
      </c>
      <c r="AR46" s="12" cm="1">
        <f t="array" ref="AR46">FORECAST(AR44,$B41:$I41,$B42:$I42)</f>
        <v>2321394.5696944</v>
      </c>
      <c r="AS46" s="12" cm="1">
        <f t="array" ref="AS46">FORECAST(AS44,$B41:$I41,$B42:$I42)</f>
        <v>2323280.95144747</v>
      </c>
      <c r="AT46" s="12" cm="1">
        <f t="array" ref="AT46">FORECAST(AT44,$B41:$I41,$B42:$I42)</f>
        <v>2323835.2707557</v>
      </c>
      <c r="AU46" s="12" cm="1">
        <f t="array" ref="AU46">FORECAST(AU44,$B41:$I41,$B42:$I42)</f>
        <v>2301354.82979358</v>
      </c>
      <c r="AV46" s="12"/>
    </row>
    <row r="47" spans="1:48">
      <c r="A47" t="s">
        <v>403</v>
      </c>
      <c r="G47" s="12"/>
      <c r="J47" s="12" cm="1">
        <f t="array" ref="J47">FORECAST(J45,$B41:$I41,$B43:$I43)</f>
        <v>1671070.59353711</v>
      </c>
      <c r="K47" s="12" cm="1">
        <f t="array" ref="K47">FORECAST(K45,$B41:$I41,$B43:$I43)</f>
        <v>1728724.42145718</v>
      </c>
      <c r="L47" s="12" cm="1">
        <f t="array" ref="L47">FORECAST(L45,$B41:$I41,$B43:$I43)</f>
        <v>1828007.63637524</v>
      </c>
      <c r="M47" s="12" cm="1">
        <f t="array" ref="M47">FORECAST(M45,$B41:$I41,$B43:$I43)</f>
        <v>1891990.47717712</v>
      </c>
      <c r="N47" s="12" cm="1">
        <f t="array" ref="N47">FORECAST(N45,$B41:$I41,$B43:$I43)</f>
        <v>1931677.60390169</v>
      </c>
      <c r="O47" s="12" cm="1">
        <f t="array" ref="O47">FORECAST(O45,$B41:$I41,$B43:$I43)</f>
        <v>1975221.94905093</v>
      </c>
      <c r="P47" s="12" cm="1">
        <f t="array" ref="P47">FORECAST(P45,$B41:$I41,$B43:$I43)</f>
        <v>2018617.08492777</v>
      </c>
      <c r="Q47" s="12" cm="1">
        <f t="array" ref="Q47">FORECAST(Q45,$B41:$I41,$B43:$I43)</f>
        <v>2058200.71756128</v>
      </c>
      <c r="R47" s="12" cm="1">
        <f t="array" ref="R47">FORECAST(R45,$B41:$I41,$B43:$I43)</f>
        <v>2098072.6098104</v>
      </c>
      <c r="S47" s="12" cm="1">
        <f t="array" ref="S47">FORECAST(S45,$B41:$I41,$B43:$I43)</f>
        <v>2142385.85891227</v>
      </c>
      <c r="T47" s="12" cm="1">
        <f t="array" ref="T47">FORECAST(T45,$B41:$I41,$B43:$I43)</f>
        <v>2186049.57147942</v>
      </c>
      <c r="U47" s="12" cm="1">
        <f t="array" ref="U47">FORECAST(U45,$B41:$I41,$B43:$I43)</f>
        <v>2245185.96812732</v>
      </c>
      <c r="V47" s="12" cm="1">
        <f t="array" ref="V47">FORECAST(V45,$B41:$I41,$B43:$I43)</f>
        <v>2334020.72437934</v>
      </c>
      <c r="W47" s="12" cm="1">
        <f t="array" ref="W47">FORECAST(W45,$B41:$I41,$B43:$I43)</f>
        <v>2442402.53024808</v>
      </c>
      <c r="X47" s="12" cm="1">
        <f t="array" ref="X47">FORECAST(X45,$B41:$I41,$B43:$I43)</f>
        <v>2563429.66321897</v>
      </c>
      <c r="Y47" s="12" cm="1">
        <f t="array" ref="Y47">FORECAST(Y45,$B41:$I41,$B43:$I43)</f>
        <v>2702644.4540951</v>
      </c>
      <c r="Z47" s="12" cm="1">
        <f t="array" ref="Z47">FORECAST(Z45,$B41:$I41,$B43:$I43)</f>
        <v>2846626.32249097</v>
      </c>
      <c r="AA47" s="12" cm="1">
        <f t="array" ref="AA47">FORECAST(AA45,$B41:$I41,$B43:$I43)</f>
        <v>2992727.5974879</v>
      </c>
      <c r="AB47" s="12" cm="1">
        <f t="array" ref="AB47">FORECAST(AB45,$B41:$I41,$B43:$I43)</f>
        <v>3134725.93496053</v>
      </c>
      <c r="AC47" s="12" cm="1">
        <f t="array" ref="AC47">FORECAST(AC45,$B41:$I41,$B43:$I43)</f>
        <v>3275583.93263223</v>
      </c>
      <c r="AD47" s="12" cm="1">
        <f t="array" ref="AD47">FORECAST(AD45,$B41:$I41,$B43:$I43)</f>
        <v>3426290.37721501</v>
      </c>
      <c r="AE47" s="12" cm="1">
        <f t="array" ref="AE47">FORECAST(AE45,$B41:$I41,$B43:$I43)</f>
        <v>3578453.3582696</v>
      </c>
      <c r="AF47" s="12" cm="1">
        <f t="array" ref="AF47">FORECAST(AF45,$B41:$I41,$B43:$I43)</f>
        <v>3727154.68420464</v>
      </c>
      <c r="AG47" s="12" cm="1">
        <f t="array" ref="AG47">FORECAST(AG45,$B41:$I41,$B43:$I43)</f>
        <v>3869790.49448358</v>
      </c>
      <c r="AH47" s="12" cm="1">
        <f t="array" ref="AH47">FORECAST(AH45,$B41:$I41,$B43:$I43)</f>
        <v>4009714.5056034</v>
      </c>
      <c r="AI47" s="12" cm="1">
        <f t="array" ref="AI47">FORECAST(AI45,$B41:$I41,$B43:$I43)</f>
        <v>4149762.32867264</v>
      </c>
      <c r="AJ47" s="12" cm="1">
        <f t="array" ref="AJ47">FORECAST(AJ45,$B41:$I41,$B43:$I43)</f>
        <v>4283757.33474728</v>
      </c>
      <c r="AK47" s="12" cm="1">
        <f t="array" ref="AK47">FORECAST(AK45,$B41:$I41,$B43:$I43)</f>
        <v>4417908.53435812</v>
      </c>
      <c r="AL47" s="12" cm="1">
        <f t="array" ref="AL47">FORECAST(AL45,$B41:$I41,$B43:$I43)</f>
        <v>4538943.92145897</v>
      </c>
      <c r="AM47" s="12" cm="1">
        <f t="array" ref="AM47">FORECAST(AM45,$B41:$I41,$B43:$I43)</f>
        <v>4647038.73757825</v>
      </c>
      <c r="AN47" s="12" cm="1">
        <f t="array" ref="AN47">FORECAST(AN45,$B41:$I41,$B43:$I43)</f>
        <v>4765762.3333566</v>
      </c>
      <c r="AO47" s="12" cm="1">
        <f t="array" ref="AO47">FORECAST(AO45,$B41:$I41,$B43:$I43)</f>
        <v>4868795.46300981</v>
      </c>
      <c r="AP47" s="12" cm="1">
        <f t="array" ref="AP47">FORECAST(AP45,$B41:$I41,$B43:$I43)</f>
        <v>4964446.22581142</v>
      </c>
      <c r="AQ47" s="12" cm="1">
        <f t="array" ref="AQ47">FORECAST(AQ45,$B41:$I41,$B43:$I43)</f>
        <v>5044111.91354155</v>
      </c>
      <c r="AR47" s="12" cm="1">
        <f t="array" ref="AR47">FORECAST(AR45,$B41:$I41,$B43:$I43)</f>
        <v>5119445.45290765</v>
      </c>
      <c r="AS47" s="12" cm="1">
        <f t="array" ref="AS47">FORECAST(AS45,$B41:$I41,$B43:$I43)</f>
        <v>5174728.44072933</v>
      </c>
      <c r="AT47" s="12" cm="1">
        <f t="array" ref="AT47">FORECAST(AT45,$B41:$I41,$B43:$I43)</f>
        <v>5224272.90342803</v>
      </c>
      <c r="AU47" s="12" cm="1">
        <f t="array" ref="AU47">FORECAST(AU45,$B41:$I41,$B43:$I43)</f>
        <v>5211129.78879586</v>
      </c>
      <c r="AV47" s="12"/>
    </row>
    <row r="48" spans="24:27">
      <c r="X48"/>
      <c r="AA48"/>
    </row>
    <row r="49" spans="1:47">
      <c r="A49" t="s">
        <v>221</v>
      </c>
      <c r="B49">
        <v>2015</v>
      </c>
      <c r="C49">
        <v>2016</v>
      </c>
      <c r="D49">
        <v>2017</v>
      </c>
      <c r="E49">
        <v>2018</v>
      </c>
      <c r="F49">
        <v>2019</v>
      </c>
      <c r="G49">
        <v>2020</v>
      </c>
      <c r="H49">
        <v>2021</v>
      </c>
      <c r="I49">
        <v>2022</v>
      </c>
      <c r="J49">
        <v>2023</v>
      </c>
      <c r="K49">
        <v>2024</v>
      </c>
      <c r="L49">
        <v>2025</v>
      </c>
      <c r="M49">
        <v>2026</v>
      </c>
      <c r="N49">
        <v>2027</v>
      </c>
      <c r="O49">
        <v>2028</v>
      </c>
      <c r="P49">
        <v>2029</v>
      </c>
      <c r="Q49">
        <v>2030</v>
      </c>
      <c r="R49">
        <v>2031</v>
      </c>
      <c r="S49">
        <v>2032</v>
      </c>
      <c r="T49">
        <v>2033</v>
      </c>
      <c r="U49">
        <v>2034</v>
      </c>
      <c r="V49">
        <v>2035</v>
      </c>
      <c r="W49">
        <v>2036</v>
      </c>
      <c r="X49">
        <v>2037</v>
      </c>
      <c r="Y49">
        <v>2038</v>
      </c>
      <c r="Z49">
        <v>2039</v>
      </c>
      <c r="AA49">
        <v>2040</v>
      </c>
      <c r="AB49">
        <v>2041</v>
      </c>
      <c r="AC49">
        <v>2042</v>
      </c>
      <c r="AD49">
        <v>2043</v>
      </c>
      <c r="AE49">
        <v>2044</v>
      </c>
      <c r="AF49">
        <v>2045</v>
      </c>
      <c r="AG49">
        <v>2046</v>
      </c>
      <c r="AH49">
        <v>2047</v>
      </c>
      <c r="AI49">
        <v>2048</v>
      </c>
      <c r="AJ49">
        <v>2049</v>
      </c>
      <c r="AK49">
        <v>2050</v>
      </c>
      <c r="AL49">
        <v>2051</v>
      </c>
      <c r="AM49">
        <v>2052</v>
      </c>
      <c r="AN49">
        <v>2053</v>
      </c>
      <c r="AO49">
        <v>2054</v>
      </c>
      <c r="AP49">
        <v>2055</v>
      </c>
      <c r="AQ49">
        <v>2056</v>
      </c>
      <c r="AR49">
        <v>2057</v>
      </c>
      <c r="AS49">
        <v>2058</v>
      </c>
      <c r="AT49">
        <v>2059</v>
      </c>
      <c r="AU49">
        <v>2060</v>
      </c>
    </row>
    <row r="50" s="3" customFormat="1" spans="1:47">
      <c r="A50" s="3" t="s">
        <v>397</v>
      </c>
      <c r="B50" s="3">
        <f>B41</f>
        <v>26364.3908871467</v>
      </c>
      <c r="C50" s="3">
        <f t="shared" ref="C50:I50" si="15">C41</f>
        <v>26697.184472292</v>
      </c>
      <c r="D50" s="3">
        <f t="shared" si="15"/>
        <v>27353.420517734</v>
      </c>
      <c r="E50" s="3">
        <f t="shared" si="15"/>
        <v>28069.3658031496</v>
      </c>
      <c r="F50" s="3">
        <f t="shared" si="15"/>
        <v>28790.6369099419</v>
      </c>
      <c r="G50" s="3">
        <f t="shared" si="15"/>
        <v>28919.0032194475</v>
      </c>
      <c r="H50" s="3">
        <f t="shared" si="15"/>
        <v>29357.7833026526</v>
      </c>
      <c r="I50" s="3">
        <f t="shared" si="15"/>
        <v>29635.4687171745</v>
      </c>
      <c r="J50" s="19">
        <f>I50</f>
        <v>29635.4687171745</v>
      </c>
      <c r="K50" s="19">
        <f t="shared" ref="K50:AU50" si="16">J50</f>
        <v>29635.4687171745</v>
      </c>
      <c r="L50" s="19">
        <f t="shared" si="16"/>
        <v>29635.4687171745</v>
      </c>
      <c r="M50" s="19">
        <f t="shared" si="16"/>
        <v>29635.4687171745</v>
      </c>
      <c r="N50" s="19">
        <f t="shared" si="16"/>
        <v>29635.4687171745</v>
      </c>
      <c r="O50" s="19">
        <f t="shared" si="16"/>
        <v>29635.4687171745</v>
      </c>
      <c r="P50" s="19">
        <f t="shared" si="16"/>
        <v>29635.4687171745</v>
      </c>
      <c r="Q50" s="19">
        <f t="shared" si="16"/>
        <v>29635.4687171745</v>
      </c>
      <c r="R50" s="19">
        <f t="shared" si="16"/>
        <v>29635.4687171745</v>
      </c>
      <c r="S50" s="19">
        <f t="shared" si="16"/>
        <v>29635.4687171745</v>
      </c>
      <c r="T50" s="19">
        <f t="shared" si="16"/>
        <v>29635.4687171745</v>
      </c>
      <c r="U50" s="19">
        <f t="shared" si="16"/>
        <v>29635.4687171745</v>
      </c>
      <c r="V50" s="19">
        <f t="shared" si="16"/>
        <v>29635.4687171745</v>
      </c>
      <c r="W50" s="19">
        <f t="shared" si="16"/>
        <v>29635.4687171745</v>
      </c>
      <c r="X50" s="19">
        <f t="shared" si="16"/>
        <v>29635.4687171745</v>
      </c>
      <c r="Y50" s="19">
        <f t="shared" si="16"/>
        <v>29635.4687171745</v>
      </c>
      <c r="Z50" s="19">
        <f t="shared" si="16"/>
        <v>29635.4687171745</v>
      </c>
      <c r="AA50" s="19">
        <f t="shared" si="16"/>
        <v>29635.4687171745</v>
      </c>
      <c r="AB50" s="19">
        <f t="shared" si="16"/>
        <v>29635.4687171745</v>
      </c>
      <c r="AC50" s="19">
        <f t="shared" si="16"/>
        <v>29635.4687171745</v>
      </c>
      <c r="AD50" s="19">
        <f t="shared" si="16"/>
        <v>29635.4687171745</v>
      </c>
      <c r="AE50" s="19">
        <f t="shared" si="16"/>
        <v>29635.4687171745</v>
      </c>
      <c r="AF50" s="19">
        <f t="shared" si="16"/>
        <v>29635.4687171745</v>
      </c>
      <c r="AG50" s="19">
        <f t="shared" si="16"/>
        <v>29635.4687171745</v>
      </c>
      <c r="AH50" s="19">
        <f t="shared" si="16"/>
        <v>29635.4687171745</v>
      </c>
      <c r="AI50" s="19">
        <f t="shared" si="16"/>
        <v>29635.4687171745</v>
      </c>
      <c r="AJ50" s="19">
        <f t="shared" si="16"/>
        <v>29635.4687171745</v>
      </c>
      <c r="AK50" s="19">
        <f t="shared" si="16"/>
        <v>29635.4687171745</v>
      </c>
      <c r="AL50" s="19">
        <f t="shared" si="16"/>
        <v>29635.4687171745</v>
      </c>
      <c r="AM50" s="19">
        <f t="shared" si="16"/>
        <v>29635.4687171745</v>
      </c>
      <c r="AN50" s="19">
        <f t="shared" si="16"/>
        <v>29635.4687171745</v>
      </c>
      <c r="AO50" s="19">
        <f t="shared" si="16"/>
        <v>29635.4687171745</v>
      </c>
      <c r="AP50" s="19">
        <f t="shared" si="16"/>
        <v>29635.4687171745</v>
      </c>
      <c r="AQ50" s="19">
        <f t="shared" si="16"/>
        <v>29635.4687171745</v>
      </c>
      <c r="AR50" s="19">
        <f t="shared" si="16"/>
        <v>29635.4687171745</v>
      </c>
      <c r="AS50" s="19">
        <f t="shared" si="16"/>
        <v>29635.4687171745</v>
      </c>
      <c r="AT50" s="19">
        <f t="shared" si="16"/>
        <v>29635.4687171745</v>
      </c>
      <c r="AU50" s="19">
        <f t="shared" si="16"/>
        <v>29635.4687171745</v>
      </c>
    </row>
    <row r="51" spans="1:47">
      <c r="A51" t="s">
        <v>402</v>
      </c>
      <c r="B51" s="12">
        <f>MAX(B$41,B46,A51)</f>
        <v>26364.3908871467</v>
      </c>
      <c r="C51" s="12">
        <f>MAX(C$41,C46,B51)</f>
        <v>26697.184472292</v>
      </c>
      <c r="D51" s="12">
        <f t="shared" ref="B51:I51" si="17">MAX(D$41,D46,C51)</f>
        <v>27353.420517734</v>
      </c>
      <c r="E51" s="12">
        <f t="shared" si="17"/>
        <v>28069.3658031496</v>
      </c>
      <c r="F51" s="12">
        <f t="shared" si="17"/>
        <v>28790.6369099419</v>
      </c>
      <c r="G51" s="12">
        <f t="shared" si="17"/>
        <v>28919.0032194475</v>
      </c>
      <c r="H51" s="12">
        <f t="shared" si="17"/>
        <v>29357.7833026526</v>
      </c>
      <c r="I51" s="12">
        <f>MAX($I$41,I46,H51)</f>
        <v>29635.4687171745</v>
      </c>
      <c r="J51" s="12">
        <f t="shared" ref="J51:AU51" si="18">MAX($I$41,J46,I51)</f>
        <v>1126478.40864438</v>
      </c>
      <c r="K51" s="12">
        <f t="shared" si="18"/>
        <v>1153785.19681575</v>
      </c>
      <c r="L51" s="12">
        <f t="shared" si="18"/>
        <v>1216164.36355137</v>
      </c>
      <c r="M51" s="12">
        <f t="shared" si="18"/>
        <v>1268059.7956212</v>
      </c>
      <c r="N51" s="12">
        <f t="shared" si="18"/>
        <v>1314751.90329444</v>
      </c>
      <c r="O51" s="12">
        <f t="shared" si="18"/>
        <v>1357213.52426648</v>
      </c>
      <c r="P51" s="12">
        <f t="shared" si="18"/>
        <v>1397487.9035379</v>
      </c>
      <c r="Q51" s="12">
        <f t="shared" si="18"/>
        <v>1438022.00991372</v>
      </c>
      <c r="R51" s="12">
        <f t="shared" si="18"/>
        <v>1472511.68281105</v>
      </c>
      <c r="S51" s="12">
        <f t="shared" si="18"/>
        <v>1511284.88699289</v>
      </c>
      <c r="T51" s="12">
        <f t="shared" si="18"/>
        <v>1549552.43843567</v>
      </c>
      <c r="U51" s="12">
        <f t="shared" si="18"/>
        <v>1589665.83170029</v>
      </c>
      <c r="V51" s="12">
        <f t="shared" si="18"/>
        <v>1629017.80321026</v>
      </c>
      <c r="W51" s="12">
        <f t="shared" si="18"/>
        <v>1665758.96580468</v>
      </c>
      <c r="X51" s="12">
        <f t="shared" si="18"/>
        <v>1702349.00817964</v>
      </c>
      <c r="Y51" s="12">
        <f t="shared" si="18"/>
        <v>1743288.29971303</v>
      </c>
      <c r="Z51" s="12">
        <f t="shared" si="18"/>
        <v>1784901.21462897</v>
      </c>
      <c r="AA51" s="12">
        <f t="shared" si="18"/>
        <v>1826881.67438358</v>
      </c>
      <c r="AB51" s="12">
        <f t="shared" si="18"/>
        <v>1866423.19793071</v>
      </c>
      <c r="AC51" s="12">
        <f t="shared" si="18"/>
        <v>1904263.48823002</v>
      </c>
      <c r="AD51" s="12">
        <f t="shared" si="18"/>
        <v>1944920.73854688</v>
      </c>
      <c r="AE51" s="12">
        <f t="shared" si="18"/>
        <v>1985391.06107186</v>
      </c>
      <c r="AF51" s="12">
        <f t="shared" si="18"/>
        <v>2024371.38481304</v>
      </c>
      <c r="AG51" s="12">
        <f t="shared" si="18"/>
        <v>2060934.96600918</v>
      </c>
      <c r="AH51" s="12">
        <f t="shared" si="18"/>
        <v>2096224.23708244</v>
      </c>
      <c r="AI51" s="12">
        <f t="shared" si="18"/>
        <v>2130524.83715512</v>
      </c>
      <c r="AJ51" s="12">
        <f t="shared" si="18"/>
        <v>2161434.76241732</v>
      </c>
      <c r="AK51" s="12">
        <f t="shared" si="18"/>
        <v>2195376.12137563</v>
      </c>
      <c r="AL51" s="12">
        <f t="shared" si="18"/>
        <v>2221830.47405905</v>
      </c>
      <c r="AM51" s="12">
        <f t="shared" si="18"/>
        <v>2242968.06951722</v>
      </c>
      <c r="AN51" s="12">
        <f t="shared" si="18"/>
        <v>2267170.127887</v>
      </c>
      <c r="AO51" s="12">
        <f t="shared" si="18"/>
        <v>2285386.62090977</v>
      </c>
      <c r="AP51" s="12">
        <f t="shared" si="18"/>
        <v>2301388.09875086</v>
      </c>
      <c r="AQ51" s="12">
        <f t="shared" si="18"/>
        <v>2312168.23932987</v>
      </c>
      <c r="AR51" s="12">
        <f t="shared" si="18"/>
        <v>2321394.5696944</v>
      </c>
      <c r="AS51" s="12">
        <f t="shared" si="18"/>
        <v>2323280.95144747</v>
      </c>
      <c r="AT51" s="12">
        <f t="shared" si="18"/>
        <v>2323835.2707557</v>
      </c>
      <c r="AU51" s="12">
        <f t="shared" si="18"/>
        <v>2323835.2707557</v>
      </c>
    </row>
    <row r="52" spans="1:47">
      <c r="A52" t="s">
        <v>403</v>
      </c>
      <c r="B52" s="12">
        <f>MAX(B$41,B47,A52)</f>
        <v>26364.3908871467</v>
      </c>
      <c r="C52" s="12">
        <f t="shared" ref="B52:I52" si="19">MAX(C$41,C47,B52)</f>
        <v>26697.184472292</v>
      </c>
      <c r="D52" s="12">
        <f t="shared" si="19"/>
        <v>27353.420517734</v>
      </c>
      <c r="E52" s="12">
        <f t="shared" si="19"/>
        <v>28069.3658031496</v>
      </c>
      <c r="F52" s="12">
        <f t="shared" si="19"/>
        <v>28790.6369099419</v>
      </c>
      <c r="G52" s="12">
        <f t="shared" si="19"/>
        <v>28919.0032194475</v>
      </c>
      <c r="H52" s="12">
        <f t="shared" si="19"/>
        <v>29357.7833026526</v>
      </c>
      <c r="I52" s="12">
        <f>MAX($I$41,I47,H52)</f>
        <v>29635.4687171745</v>
      </c>
      <c r="J52" s="12">
        <f>MAX($I$41,J47,I52)</f>
        <v>1671070.59353711</v>
      </c>
      <c r="K52" s="12">
        <f t="shared" ref="J52:AU52" si="20">MAX($I$41,K47,J52)</f>
        <v>1728724.42145718</v>
      </c>
      <c r="L52" s="12">
        <f t="shared" si="20"/>
        <v>1828007.63637524</v>
      </c>
      <c r="M52" s="12">
        <f t="shared" si="20"/>
        <v>1891990.47717712</v>
      </c>
      <c r="N52" s="12">
        <f t="shared" si="20"/>
        <v>1931677.60390169</v>
      </c>
      <c r="O52" s="12">
        <f t="shared" si="20"/>
        <v>1975221.94905093</v>
      </c>
      <c r="P52" s="12">
        <f t="shared" si="20"/>
        <v>2018617.08492777</v>
      </c>
      <c r="Q52" s="12">
        <f t="shared" si="20"/>
        <v>2058200.71756128</v>
      </c>
      <c r="R52" s="12">
        <f t="shared" si="20"/>
        <v>2098072.6098104</v>
      </c>
      <c r="S52" s="12">
        <f t="shared" si="20"/>
        <v>2142385.85891227</v>
      </c>
      <c r="T52" s="12">
        <f t="shared" si="20"/>
        <v>2186049.57147942</v>
      </c>
      <c r="U52" s="12">
        <f t="shared" si="20"/>
        <v>2245185.96812732</v>
      </c>
      <c r="V52" s="12">
        <f t="shared" si="20"/>
        <v>2334020.72437934</v>
      </c>
      <c r="W52" s="12">
        <f t="shared" si="20"/>
        <v>2442402.53024808</v>
      </c>
      <c r="X52" s="12">
        <f t="shared" si="20"/>
        <v>2563429.66321897</v>
      </c>
      <c r="Y52" s="12">
        <f t="shared" si="20"/>
        <v>2702644.4540951</v>
      </c>
      <c r="Z52" s="12">
        <f t="shared" si="20"/>
        <v>2846626.32249097</v>
      </c>
      <c r="AA52" s="12">
        <f t="shared" si="20"/>
        <v>2992727.5974879</v>
      </c>
      <c r="AB52" s="12">
        <f t="shared" si="20"/>
        <v>3134725.93496053</v>
      </c>
      <c r="AC52" s="12">
        <f t="shared" si="20"/>
        <v>3275583.93263223</v>
      </c>
      <c r="AD52" s="12">
        <f t="shared" si="20"/>
        <v>3426290.37721501</v>
      </c>
      <c r="AE52" s="12">
        <f t="shared" si="20"/>
        <v>3578453.3582696</v>
      </c>
      <c r="AF52" s="12">
        <f t="shared" si="20"/>
        <v>3727154.68420464</v>
      </c>
      <c r="AG52" s="12">
        <f t="shared" si="20"/>
        <v>3869790.49448358</v>
      </c>
      <c r="AH52" s="12">
        <f t="shared" si="20"/>
        <v>4009714.5056034</v>
      </c>
      <c r="AI52" s="12">
        <f t="shared" si="20"/>
        <v>4149762.32867264</v>
      </c>
      <c r="AJ52" s="12">
        <f t="shared" si="20"/>
        <v>4283757.33474728</v>
      </c>
      <c r="AK52" s="12">
        <f t="shared" si="20"/>
        <v>4417908.53435812</v>
      </c>
      <c r="AL52" s="12">
        <f t="shared" si="20"/>
        <v>4538943.92145897</v>
      </c>
      <c r="AM52" s="12">
        <f t="shared" si="20"/>
        <v>4647038.73757825</v>
      </c>
      <c r="AN52" s="12">
        <f t="shared" si="20"/>
        <v>4765762.3333566</v>
      </c>
      <c r="AO52" s="12">
        <f t="shared" si="20"/>
        <v>4868795.46300981</v>
      </c>
      <c r="AP52" s="12">
        <f t="shared" si="20"/>
        <v>4964446.22581142</v>
      </c>
      <c r="AQ52" s="12">
        <f t="shared" si="20"/>
        <v>5044111.91354155</v>
      </c>
      <c r="AR52" s="12">
        <f t="shared" si="20"/>
        <v>5119445.45290765</v>
      </c>
      <c r="AS52" s="12">
        <f t="shared" si="20"/>
        <v>5174728.44072933</v>
      </c>
      <c r="AT52" s="12">
        <f t="shared" si="20"/>
        <v>5224272.90342803</v>
      </c>
      <c r="AU52" s="12">
        <f t="shared" si="20"/>
        <v>5224272.90342803</v>
      </c>
    </row>
  </sheetData>
  <autoFilter xmlns:etc="http://www.wps.cn/officeDocument/2017/etCustomData" ref="AD1:AH16" etc:filterBottomFollowUsedRange="0">
    <extLst/>
  </autoFilter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499984740745262"/>
  </sheetPr>
  <dimension ref="A1:AU2"/>
  <sheetViews>
    <sheetView tabSelected="1" topLeftCell="U1" workbookViewId="0">
      <selection activeCell="B2" sqref="B2:AU2"/>
    </sheetView>
  </sheetViews>
  <sheetFormatPr defaultColWidth="9" defaultRowHeight="14" outlineLevelRow="1"/>
  <cols>
    <col min="2" max="45" width="8.5" customWidth="1"/>
  </cols>
  <sheetData>
    <row r="1" spans="2:47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>
        <v>2051</v>
      </c>
      <c r="AM1">
        <v>2052</v>
      </c>
      <c r="AN1">
        <v>2053</v>
      </c>
      <c r="AO1">
        <v>2054</v>
      </c>
      <c r="AP1">
        <v>2055</v>
      </c>
      <c r="AQ1">
        <v>2056</v>
      </c>
      <c r="AR1">
        <v>2057</v>
      </c>
      <c r="AS1">
        <v>2058</v>
      </c>
      <c r="AT1">
        <v>2059</v>
      </c>
      <c r="AU1">
        <v>2060</v>
      </c>
    </row>
    <row r="2" s="1" customFormat="1" spans="1:47">
      <c r="A2" t="s">
        <v>404</v>
      </c>
      <c r="B2" s="1">
        <f>Calculation!B$50</f>
        <v>26364.3908871467</v>
      </c>
      <c r="C2" s="1">
        <f>Calculation!C$50</f>
        <v>26697.184472292</v>
      </c>
      <c r="D2" s="1">
        <f>Calculation!D$50</f>
        <v>27353.420517734</v>
      </c>
      <c r="E2" s="1">
        <f>Calculation!E$50</f>
        <v>28069.3658031496</v>
      </c>
      <c r="F2" s="1">
        <f>Calculation!F$50</f>
        <v>28790.6369099419</v>
      </c>
      <c r="G2" s="1">
        <f>Calculation!G$50</f>
        <v>28919.0032194475</v>
      </c>
      <c r="H2" s="1">
        <f>Calculation!H$50</f>
        <v>29357.7833026526</v>
      </c>
      <c r="I2" s="1">
        <f>Calculation!I$50</f>
        <v>29635.4687171745</v>
      </c>
      <c r="J2" s="1">
        <f>Calculation!J$50</f>
        <v>29635.4687171745</v>
      </c>
      <c r="K2" s="1">
        <f>Calculation!K$50</f>
        <v>29635.4687171745</v>
      </c>
      <c r="L2" s="1">
        <f>Calculation!L$50</f>
        <v>29635.4687171745</v>
      </c>
      <c r="M2" s="1">
        <f>Calculation!M$50</f>
        <v>29635.4687171745</v>
      </c>
      <c r="N2" s="1">
        <f>Calculation!N$50</f>
        <v>29635.4687171745</v>
      </c>
      <c r="O2" s="1">
        <f>Calculation!O$50</f>
        <v>29635.4687171745</v>
      </c>
      <c r="P2" s="1">
        <f>Calculation!P$50</f>
        <v>29635.4687171745</v>
      </c>
      <c r="Q2" s="1">
        <f>Calculation!Q$50</f>
        <v>29635.4687171745</v>
      </c>
      <c r="R2" s="1">
        <f>Calculation!R$50</f>
        <v>29635.4687171745</v>
      </c>
      <c r="S2" s="1">
        <f>Calculation!S$50</f>
        <v>29635.4687171745</v>
      </c>
      <c r="T2" s="1">
        <f>Calculation!T$50</f>
        <v>29635.4687171745</v>
      </c>
      <c r="U2" s="1">
        <f>Calculation!U$50</f>
        <v>29635.4687171745</v>
      </c>
      <c r="V2" s="1">
        <f>Calculation!V$50</f>
        <v>29635.4687171745</v>
      </c>
      <c r="W2" s="1">
        <f>Calculation!W$50</f>
        <v>29635.4687171745</v>
      </c>
      <c r="X2" s="1">
        <f>Calculation!X$50</f>
        <v>29635.4687171745</v>
      </c>
      <c r="Y2" s="1">
        <f>Calculation!Y$50</f>
        <v>29635.4687171745</v>
      </c>
      <c r="Z2" s="1">
        <f>Calculation!Z$50</f>
        <v>29635.4687171745</v>
      </c>
      <c r="AA2" s="1">
        <f>Calculation!AA$50</f>
        <v>29635.4687171745</v>
      </c>
      <c r="AB2" s="1">
        <f>Calculation!AB$50</f>
        <v>29635.4687171745</v>
      </c>
      <c r="AC2" s="1">
        <f>Calculation!AC$50</f>
        <v>29635.4687171745</v>
      </c>
      <c r="AD2" s="1">
        <f>Calculation!AD$50</f>
        <v>29635.4687171745</v>
      </c>
      <c r="AE2" s="1">
        <f>Calculation!AE$50</f>
        <v>29635.4687171745</v>
      </c>
      <c r="AF2" s="1">
        <f>Calculation!AF$50</f>
        <v>29635.4687171745</v>
      </c>
      <c r="AG2" s="1">
        <f>Calculation!AG$50</f>
        <v>29635.4687171745</v>
      </c>
      <c r="AH2" s="1">
        <f>Calculation!AH$50</f>
        <v>29635.4687171745</v>
      </c>
      <c r="AI2" s="1">
        <f>Calculation!AI$50</f>
        <v>29635.4687171745</v>
      </c>
      <c r="AJ2" s="1">
        <f>Calculation!AJ$50</f>
        <v>29635.4687171745</v>
      </c>
      <c r="AK2" s="1">
        <f>Calculation!AK$50</f>
        <v>29635.4687171745</v>
      </c>
      <c r="AL2" s="1">
        <f>Calculation!AL$50</f>
        <v>29635.4687171745</v>
      </c>
      <c r="AM2" s="1">
        <f>Calculation!AM$50</f>
        <v>29635.4687171745</v>
      </c>
      <c r="AN2" s="1">
        <f>Calculation!AN$50</f>
        <v>29635.4687171745</v>
      </c>
      <c r="AO2" s="1">
        <f>Calculation!AO$50</f>
        <v>29635.4687171745</v>
      </c>
      <c r="AP2" s="1">
        <f>Calculation!AP$50</f>
        <v>29635.4687171745</v>
      </c>
      <c r="AQ2" s="1">
        <f>Calculation!AQ$50</f>
        <v>29635.4687171745</v>
      </c>
      <c r="AR2" s="1">
        <f>Calculation!AR$50</f>
        <v>29635.4687171745</v>
      </c>
      <c r="AS2" s="1">
        <f>Calculation!AS$50</f>
        <v>29635.4687171745</v>
      </c>
      <c r="AT2" s="1">
        <f>Calculation!AT$50</f>
        <v>29635.4687171745</v>
      </c>
      <c r="AU2" s="1">
        <f>Calculation!AU$50</f>
        <v>29635.4687171745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About</vt:lpstr>
      <vt:lpstr>Province Selector</vt:lpstr>
      <vt:lpstr>Transmission Length</vt:lpstr>
      <vt:lpstr>Capacity by Linetype</vt:lpstr>
      <vt:lpstr>Past Generation</vt:lpstr>
      <vt:lpstr>Calibration BAU Capacity</vt:lpstr>
      <vt:lpstr>Calibration BAU Generation</vt:lpstr>
      <vt:lpstr>Calculation</vt:lpstr>
      <vt:lpstr>BTC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仰望星空✨✨</cp:lastModifiedBy>
  <dcterms:created xsi:type="dcterms:W3CDTF">2022-01-13T07:03:00Z</dcterms:created>
  <dcterms:modified xsi:type="dcterms:W3CDTF">2025-01-06T02:21:23Z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D4C7CA71644045308128501B878FAEC9_13</vt:lpwstr>
  </property>
</Properties>
</file>