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00" activeTab="5"/>
  </bookViews>
  <sheets>
    <sheet name="About" sheetId="6" r:id="rId1"/>
    <sheet name="Province Selector" sheetId="7" r:id="rId2"/>
    <sheet name="Losses Data" sheetId="1" r:id="rId3"/>
    <sheet name="Self Consumption" sheetId="5" r:id="rId4"/>
    <sheet name="Calculation" sheetId="3" r:id="rId5"/>
    <sheet name="BTaDLP" sheetId="4" r:id="rId6"/>
  </sheets>
  <definedNames>
    <definedName name="billion_kw_to_MW">#REF!</definedName>
    <definedName name="gigwatt_to_megawatt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Percent_rural">#REF!</definedName>
    <definedName name="Percent_Urba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<sst xmlns="http://schemas.openxmlformats.org/spreadsheetml/2006/main" count="441" uniqueCount="252">
  <si>
    <t>BAU Trans and Distr Loss Perc</t>
  </si>
  <si>
    <t>Source:</t>
  </si>
  <si>
    <t>Transmission Losses Rate</t>
  </si>
  <si>
    <t>China Electricity Council</t>
  </si>
  <si>
    <t>中国电力工业统计资料汇编 （Compilation of China Power Sector Statistics)</t>
  </si>
  <si>
    <t>2015-2022</t>
  </si>
  <si>
    <t>Chapter 3 (Power Generation)</t>
  </si>
  <si>
    <t>Regional Policy Target</t>
  </si>
  <si>
    <t>SHANGHAI Provincial Government</t>
  </si>
  <si>
    <t>上海市人民政府</t>
  </si>
  <si>
    <t>Shanghai Energy Development ‘14th Five-Year’ Plan</t>
  </si>
  <si>
    <t>上海市能源发展“十四五”规划</t>
  </si>
  <si>
    <t>https://www.shanghai.gov.cn/202210zfwj/20220521/1d9410e2e7c4474da6618278ccb4528d.html</t>
  </si>
  <si>
    <t>SHANGHAI Municipal Commission of Economy and Informatization</t>
  </si>
  <si>
    <t>上海市经济和信息化委员会</t>
  </si>
  <si>
    <t>Report on Key Performance Indicators for Environmental Sustainability of Electricity Supply in Shanghai (2023)</t>
  </si>
  <si>
    <t>《上海电力供应环境可持续性关键绩效指标报告 （2023年度）》</t>
  </si>
  <si>
    <t>https://www.sheitc.sh.gov.cn/jjyx/20240430/8cd8e51540534c908c2d69565bf41c63.html</t>
  </si>
  <si>
    <t>Notes</t>
  </si>
  <si>
    <t>As per discussion with EI and iGDP, in our future we plan to no longer count plant's internal consumption as part of the losses in T&amp;D</t>
  </si>
  <si>
    <t>This will require modificatons for BHrbEF to adjust the heat rate conversion from power generated to power output</t>
  </si>
  <si>
    <t>Region Selector</t>
  </si>
  <si>
    <t>This excel file includes data required for all Chinese provinces (excluding Taiwan, Hong Kong, Macau,</t>
  </si>
  <si>
    <t xml:space="preserve">and sometimes Tibet). You can use the selector below to choose which province/region you would </t>
  </si>
  <si>
    <t>like to calculate for:</t>
  </si>
  <si>
    <t>Province Selector</t>
  </si>
  <si>
    <t>上海市 Shanghai</t>
  </si>
  <si>
    <t>Code</t>
  </si>
  <si>
    <t>地区名称</t>
  </si>
  <si>
    <t>地区全称</t>
  </si>
  <si>
    <t>地区简称</t>
  </si>
  <si>
    <t>Name</t>
  </si>
  <si>
    <t>缩写</t>
  </si>
  <si>
    <t>00</t>
  </si>
  <si>
    <t>全国 National</t>
  </si>
  <si>
    <t>全国</t>
  </si>
  <si>
    <t>National</t>
  </si>
  <si>
    <t>CN</t>
  </si>
  <si>
    <t>北京市 Beijing</t>
  </si>
  <si>
    <t>北京市</t>
  </si>
  <si>
    <t>北京</t>
  </si>
  <si>
    <t>Beijing</t>
  </si>
  <si>
    <t>BJ</t>
  </si>
  <si>
    <t>天津市 Tianjin</t>
  </si>
  <si>
    <t>天津市</t>
  </si>
  <si>
    <t>天津</t>
  </si>
  <si>
    <t>Tianjin</t>
  </si>
  <si>
    <t>TJ</t>
  </si>
  <si>
    <t>河北省 Hebei</t>
  </si>
  <si>
    <t>河北省</t>
  </si>
  <si>
    <t>河北</t>
  </si>
  <si>
    <t>Hebei</t>
  </si>
  <si>
    <t>HE</t>
  </si>
  <si>
    <t>山西省 Shanxi</t>
  </si>
  <si>
    <t>山西省</t>
  </si>
  <si>
    <t>山西</t>
  </si>
  <si>
    <t>Shanxi</t>
  </si>
  <si>
    <t>SX</t>
  </si>
  <si>
    <t>内蒙古自治区 Inner Mongolia</t>
  </si>
  <si>
    <t>内蒙古自治区</t>
  </si>
  <si>
    <t>内蒙古</t>
  </si>
  <si>
    <t>Inner Mongolia</t>
  </si>
  <si>
    <t>NM</t>
  </si>
  <si>
    <t>辽宁省 Liaoning</t>
  </si>
  <si>
    <t>辽宁省</t>
  </si>
  <si>
    <t>辽宁</t>
  </si>
  <si>
    <t>Liaoning</t>
  </si>
  <si>
    <t>LN</t>
  </si>
  <si>
    <t>吉林省 Jilin</t>
  </si>
  <si>
    <t>吉林省</t>
  </si>
  <si>
    <t>吉林</t>
  </si>
  <si>
    <t>Jilin</t>
  </si>
  <si>
    <t>JL</t>
  </si>
  <si>
    <t>黑龙江省 Heilongjiang</t>
  </si>
  <si>
    <t>黑龙江省</t>
  </si>
  <si>
    <t>黑龙江</t>
  </si>
  <si>
    <t>Heilongjiang</t>
  </si>
  <si>
    <t>HL</t>
  </si>
  <si>
    <t>上海市</t>
  </si>
  <si>
    <t>上海</t>
  </si>
  <si>
    <t>Shanghai</t>
  </si>
  <si>
    <t>SH</t>
  </si>
  <si>
    <t>江苏省 Jiangsu</t>
  </si>
  <si>
    <t>江苏省</t>
  </si>
  <si>
    <t>江苏</t>
  </si>
  <si>
    <t>Jiangsu</t>
  </si>
  <si>
    <t>JS</t>
  </si>
  <si>
    <t>浙江省 Zhejiang</t>
  </si>
  <si>
    <t>浙江省</t>
  </si>
  <si>
    <t>浙江</t>
  </si>
  <si>
    <t>Zhejiang</t>
  </si>
  <si>
    <t>ZJ</t>
  </si>
  <si>
    <t>安徽省 Anhui</t>
  </si>
  <si>
    <t>安徽省</t>
  </si>
  <si>
    <t>安徽</t>
  </si>
  <si>
    <t>Anhui</t>
  </si>
  <si>
    <t>AH</t>
  </si>
  <si>
    <t>福建省 Fujian</t>
  </si>
  <si>
    <t>福建省</t>
  </si>
  <si>
    <t>福建</t>
  </si>
  <si>
    <t>Fujian</t>
  </si>
  <si>
    <t>FJ</t>
  </si>
  <si>
    <t>江西省 Jiangxi</t>
  </si>
  <si>
    <t>江西省</t>
  </si>
  <si>
    <t>江西</t>
  </si>
  <si>
    <t>Jiangxi</t>
  </si>
  <si>
    <t>JX</t>
  </si>
  <si>
    <t>山东省 Shandong</t>
  </si>
  <si>
    <t>山东省</t>
  </si>
  <si>
    <t>山东</t>
  </si>
  <si>
    <t>Shandong</t>
  </si>
  <si>
    <t>SD</t>
  </si>
  <si>
    <t>河南省 Henan</t>
  </si>
  <si>
    <t>河南省</t>
  </si>
  <si>
    <t>河南</t>
  </si>
  <si>
    <t>Henan</t>
  </si>
  <si>
    <t>HA</t>
  </si>
  <si>
    <t>湖北省 Hubei</t>
  </si>
  <si>
    <t>湖北省</t>
  </si>
  <si>
    <t>湖北</t>
  </si>
  <si>
    <t>Hubei</t>
  </si>
  <si>
    <t>HB</t>
  </si>
  <si>
    <t>湖南省 Hunan</t>
  </si>
  <si>
    <t>湖南省</t>
  </si>
  <si>
    <t>湖南</t>
  </si>
  <si>
    <t>Hunan</t>
  </si>
  <si>
    <t>HN</t>
  </si>
  <si>
    <t>广东省 Guangdong</t>
  </si>
  <si>
    <t>广东省</t>
  </si>
  <si>
    <t>广东</t>
  </si>
  <si>
    <t>Guangdong</t>
  </si>
  <si>
    <t>GD</t>
  </si>
  <si>
    <t>广西壮族自治区 Guangxi</t>
  </si>
  <si>
    <t>广西壮族自治区</t>
  </si>
  <si>
    <t>广西</t>
  </si>
  <si>
    <t>Guangxi</t>
  </si>
  <si>
    <t>GX</t>
  </si>
  <si>
    <t>海南省 Hainan</t>
  </si>
  <si>
    <t>海南省</t>
  </si>
  <si>
    <t>海南</t>
  </si>
  <si>
    <t>Hainan</t>
  </si>
  <si>
    <t>HI</t>
  </si>
  <si>
    <t>重庆市 Chongqing</t>
  </si>
  <si>
    <t>重庆市</t>
  </si>
  <si>
    <t>重庆</t>
  </si>
  <si>
    <t>Chongqing</t>
  </si>
  <si>
    <t>CQ</t>
  </si>
  <si>
    <t>四川省 Sichuan</t>
  </si>
  <si>
    <t>四川省</t>
  </si>
  <si>
    <t>四川</t>
  </si>
  <si>
    <t>Sichuan</t>
  </si>
  <si>
    <t>SC</t>
  </si>
  <si>
    <t>贵州省 Guizhou</t>
  </si>
  <si>
    <t>贵州省</t>
  </si>
  <si>
    <t>贵州</t>
  </si>
  <si>
    <t>Guizhou</t>
  </si>
  <si>
    <t>GZ</t>
  </si>
  <si>
    <t>云南省 Yunnan</t>
  </si>
  <si>
    <t>云南省</t>
  </si>
  <si>
    <t>云南</t>
  </si>
  <si>
    <t>Yunnan</t>
  </si>
  <si>
    <t>YN</t>
  </si>
  <si>
    <t>西藏自治区 Tibet</t>
  </si>
  <si>
    <t>西藏自治区</t>
  </si>
  <si>
    <t>西藏</t>
  </si>
  <si>
    <t>Tibet</t>
  </si>
  <si>
    <t>XZ</t>
  </si>
  <si>
    <t>陕西省 Shaanxi</t>
  </si>
  <si>
    <t>陕西省</t>
  </si>
  <si>
    <t>陕西</t>
  </si>
  <si>
    <t>Shaanxi</t>
  </si>
  <si>
    <t>SN</t>
  </si>
  <si>
    <t>甘肃省 Gansu</t>
  </si>
  <si>
    <t>甘肃省</t>
  </si>
  <si>
    <t>甘肃</t>
  </si>
  <si>
    <t>Gansu</t>
  </si>
  <si>
    <t>GS</t>
  </si>
  <si>
    <t>青海省 Qinghai</t>
  </si>
  <si>
    <t>青海省</t>
  </si>
  <si>
    <t>青海</t>
  </si>
  <si>
    <t>Qinghai</t>
  </si>
  <si>
    <t>QH</t>
  </si>
  <si>
    <t>宁夏回族自治区 Ningxia</t>
  </si>
  <si>
    <t>宁夏回族自治区</t>
  </si>
  <si>
    <t>宁夏</t>
  </si>
  <si>
    <t>Ningxia</t>
  </si>
  <si>
    <t>NX</t>
  </si>
  <si>
    <t>新疆维吾尔自治区 Xinjiang</t>
  </si>
  <si>
    <t>新疆维吾尔自治区</t>
  </si>
  <si>
    <t>新疆</t>
  </si>
  <si>
    <t>Xinjiang</t>
  </si>
  <si>
    <t>XJ</t>
  </si>
  <si>
    <t>Input</t>
  </si>
  <si>
    <t>diff</t>
  </si>
  <si>
    <t>Median Value</t>
  </si>
  <si>
    <t>%change</t>
  </si>
  <si>
    <t>地 区</t>
  </si>
  <si>
    <t>China National Average</t>
  </si>
  <si>
    <t>China 2017-18 Average Plant Power Consumption Rate</t>
  </si>
  <si>
    <r>
      <rPr>
        <sz val="9"/>
        <rFont val="宋体"/>
        <charset val="134"/>
      </rPr>
      <t>地区</t>
    </r>
  </si>
  <si>
    <r>
      <rPr>
        <sz val="9"/>
        <rFont val="宋体"/>
        <charset val="134"/>
      </rPr>
      <t>燃煤</t>
    </r>
  </si>
  <si>
    <r>
      <rPr>
        <sz val="9"/>
        <rFont val="宋体"/>
        <charset val="134"/>
      </rPr>
      <t>燃气</t>
    </r>
  </si>
  <si>
    <r>
      <rPr>
        <sz val="9"/>
        <rFont val="宋体"/>
        <charset val="134"/>
      </rPr>
      <t>水电</t>
    </r>
  </si>
  <si>
    <r>
      <rPr>
        <sz val="9"/>
        <rFont val="宋体"/>
        <charset val="134"/>
      </rPr>
      <t>风电</t>
    </r>
  </si>
  <si>
    <r>
      <rPr>
        <sz val="9"/>
        <rFont val="宋体"/>
        <charset val="134"/>
      </rPr>
      <t>核电</t>
    </r>
  </si>
  <si>
    <r>
      <rPr>
        <sz val="9"/>
        <rFont val="宋体"/>
        <charset val="134"/>
      </rPr>
      <t>光伏</t>
    </r>
  </si>
  <si>
    <r>
      <rPr>
        <sz val="9"/>
        <rFont val="宋体"/>
        <charset val="134"/>
      </rPr>
      <t>生物质</t>
    </r>
  </si>
  <si>
    <r>
      <rPr>
        <sz val="9"/>
        <rFont val="Times New Roman"/>
        <charset val="134"/>
      </rPr>
      <t xml:space="preserve">2018 </t>
    </r>
    <r>
      <rPr>
        <sz val="9"/>
        <rFont val="宋体"/>
        <charset val="134"/>
      </rPr>
      <t>年</t>
    </r>
  </si>
  <si>
    <r>
      <rPr>
        <sz val="9"/>
        <rFont val="Times New Roman"/>
        <charset val="134"/>
      </rPr>
      <t xml:space="preserve">2017 </t>
    </r>
    <r>
      <rPr>
        <sz val="9"/>
        <rFont val="宋体"/>
        <charset val="134"/>
      </rPr>
      <t>年</t>
    </r>
  </si>
  <si>
    <r>
      <rPr>
        <sz val="9"/>
        <rFont val="宋体"/>
        <charset val="134"/>
      </rPr>
      <t>全国平均</t>
    </r>
  </si>
  <si>
    <r>
      <rPr>
        <sz val="9"/>
        <rFont val="宋体"/>
        <charset val="134"/>
      </rPr>
      <t>北京</t>
    </r>
  </si>
  <si>
    <r>
      <rPr>
        <sz val="9"/>
        <rFont val="Times New Roman"/>
        <charset val="134"/>
      </rPr>
      <t>-</t>
    </r>
  </si>
  <si>
    <r>
      <rPr>
        <sz val="9"/>
        <rFont val="宋体"/>
        <charset val="134"/>
      </rPr>
      <t>天津</t>
    </r>
  </si>
  <si>
    <r>
      <rPr>
        <sz val="9"/>
        <rFont val="宋体"/>
        <charset val="134"/>
      </rPr>
      <t>河北</t>
    </r>
  </si>
  <si>
    <r>
      <rPr>
        <sz val="9"/>
        <rFont val="宋体"/>
        <charset val="134"/>
      </rPr>
      <t>山东</t>
    </r>
  </si>
  <si>
    <r>
      <rPr>
        <sz val="9"/>
        <rFont val="宋体"/>
        <charset val="134"/>
      </rPr>
      <t>山西</t>
    </r>
  </si>
  <si>
    <r>
      <rPr>
        <sz val="9"/>
        <rFont val="宋体"/>
        <charset val="134"/>
      </rPr>
      <t>蒙东</t>
    </r>
  </si>
  <si>
    <r>
      <rPr>
        <sz val="9"/>
        <rFont val="宋体"/>
        <charset val="134"/>
      </rPr>
      <t>蒙西</t>
    </r>
  </si>
  <si>
    <r>
      <rPr>
        <sz val="9"/>
        <rFont val="宋体"/>
        <charset val="134"/>
      </rPr>
      <t>辽宁</t>
    </r>
  </si>
  <si>
    <r>
      <rPr>
        <sz val="9"/>
        <rFont val="宋体"/>
        <charset val="134"/>
      </rPr>
      <t>吉林</t>
    </r>
  </si>
  <si>
    <r>
      <rPr>
        <sz val="9"/>
        <rFont val="宋体"/>
        <charset val="134"/>
      </rPr>
      <t>黑龙江</t>
    </r>
  </si>
  <si>
    <r>
      <rPr>
        <sz val="9"/>
        <rFont val="宋体"/>
        <charset val="134"/>
      </rPr>
      <t>陕西</t>
    </r>
  </si>
  <si>
    <r>
      <rPr>
        <sz val="9"/>
        <rFont val="宋体"/>
        <charset val="134"/>
      </rPr>
      <t>甘肃</t>
    </r>
  </si>
  <si>
    <r>
      <rPr>
        <sz val="9"/>
        <rFont val="宋体"/>
        <charset val="134"/>
      </rPr>
      <t>宁夏</t>
    </r>
  </si>
  <si>
    <r>
      <rPr>
        <sz val="9"/>
        <rFont val="宋体"/>
        <charset val="134"/>
      </rPr>
      <t>青海</t>
    </r>
  </si>
  <si>
    <r>
      <rPr>
        <sz val="9"/>
        <rFont val="宋体"/>
        <charset val="134"/>
      </rPr>
      <t>新疆</t>
    </r>
  </si>
  <si>
    <r>
      <rPr>
        <sz val="9"/>
        <rFont val="宋体"/>
        <charset val="134"/>
      </rPr>
      <t>上海</t>
    </r>
  </si>
  <si>
    <r>
      <rPr>
        <sz val="9"/>
        <rFont val="宋体"/>
        <charset val="134"/>
      </rPr>
      <t>江苏</t>
    </r>
  </si>
  <si>
    <r>
      <rPr>
        <sz val="9"/>
        <rFont val="宋体"/>
        <charset val="134"/>
      </rPr>
      <t>浙江</t>
    </r>
  </si>
  <si>
    <r>
      <rPr>
        <sz val="9"/>
        <rFont val="宋体"/>
        <charset val="134"/>
      </rPr>
      <t>安徽</t>
    </r>
  </si>
  <si>
    <r>
      <rPr>
        <sz val="9"/>
        <rFont val="宋体"/>
        <charset val="134"/>
      </rPr>
      <t>福建</t>
    </r>
  </si>
  <si>
    <r>
      <rPr>
        <sz val="9"/>
        <rFont val="宋体"/>
        <charset val="134"/>
      </rPr>
      <t>湖北</t>
    </r>
  </si>
  <si>
    <r>
      <rPr>
        <sz val="9"/>
        <rFont val="宋体"/>
        <charset val="134"/>
      </rPr>
      <t>湖南</t>
    </r>
  </si>
  <si>
    <r>
      <rPr>
        <sz val="9"/>
        <rFont val="宋体"/>
        <charset val="134"/>
      </rPr>
      <t>河南</t>
    </r>
  </si>
  <si>
    <r>
      <rPr>
        <sz val="9"/>
        <rFont val="宋体"/>
        <charset val="134"/>
      </rPr>
      <t>江西</t>
    </r>
  </si>
  <si>
    <r>
      <rPr>
        <sz val="9"/>
        <rFont val="宋体"/>
        <charset val="134"/>
      </rPr>
      <t>四川</t>
    </r>
  </si>
  <si>
    <r>
      <rPr>
        <sz val="9"/>
        <rFont val="宋体"/>
        <charset val="134"/>
      </rPr>
      <t>重庆</t>
    </r>
  </si>
  <si>
    <r>
      <rPr>
        <sz val="9"/>
        <rFont val="宋体"/>
        <charset val="134"/>
      </rPr>
      <t>广东</t>
    </r>
  </si>
  <si>
    <r>
      <rPr>
        <sz val="9"/>
        <rFont val="宋体"/>
        <charset val="134"/>
      </rPr>
      <t>广西</t>
    </r>
  </si>
  <si>
    <r>
      <rPr>
        <sz val="9"/>
        <rFont val="宋体"/>
        <charset val="134"/>
      </rPr>
      <t>云南</t>
    </r>
  </si>
  <si>
    <r>
      <rPr>
        <sz val="9"/>
        <rFont val="宋体"/>
        <charset val="134"/>
      </rPr>
      <t>贵州</t>
    </r>
  </si>
  <si>
    <r>
      <rPr>
        <sz val="9"/>
        <rFont val="宋体"/>
        <charset val="134"/>
      </rPr>
      <t>海南</t>
    </r>
  </si>
  <si>
    <t xml:space="preserve">As China's converts to a power system where its power is dominated by renewables, we assume the average plant consumption rate </t>
  </si>
  <si>
    <t>will be at the minimum, the average of wind and solar, which is (2.52+1.81)/2 = 2.16%</t>
  </si>
  <si>
    <t>Year</t>
  </si>
  <si>
    <t>Trans and Dist Loss Perc: Current Data</t>
  </si>
  <si>
    <t>上海市能源十四五规划</t>
  </si>
  <si>
    <t>Trans and Dist Loss Perc: decrease rate till 2025</t>
  </si>
  <si>
    <t>Trans and Dist Loss Perc: Estimation (benchmarked with Japan, Germany, and Korea</t>
  </si>
  <si>
    <t>Trans and Dist Loss Perc Avoided (%)</t>
  </si>
  <si>
    <t>Perc TnD Losses Avoided</t>
  </si>
  <si>
    <t>Trans and Dist Loss Perc (dimensionless)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</si>
</sst>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0_);[Red]\(0.00\)"/>
  </numFmts>
  <fonts count="34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134"/>
      <scheme val="minor"/>
    </font>
    <font>
      <sz val="9"/>
      <name val="宋体"/>
      <charset val="134"/>
    </font>
    <font>
      <sz val="9"/>
      <color rgb="FF000000"/>
      <name val="Times New Roman"/>
      <charset val="134"/>
    </font>
    <font>
      <sz val="9"/>
      <name val="Times New Roman"/>
      <charset val="134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0"/>
      <name val="Arial"/>
      <charset val="134"/>
    </font>
    <font>
      <sz val="10"/>
      <name val="宋体"/>
      <charset val="134"/>
    </font>
    <font>
      <sz val="10"/>
      <name val="Arial"/>
      <charset val="134"/>
    </font>
    <font>
      <sz val="11"/>
      <color rgb="FF000000"/>
      <name val="等线"/>
      <charset val="134"/>
    </font>
    <font>
      <u/>
      <sz val="11"/>
      <color theme="10"/>
      <name val="等线"/>
      <charset val="134"/>
      <scheme val="minor"/>
    </font>
    <font>
      <sz val="11"/>
      <color theme="10"/>
      <name val="等线"/>
      <charset val="134"/>
      <scheme val="minor"/>
    </font>
    <font>
      <sz val="11"/>
      <color indexed="8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" borderId="11" applyNumberFormat="0" applyAlignment="0" applyProtection="0">
      <alignment vertical="center"/>
    </xf>
    <xf numFmtId="0" fontId="24" fillId="6" borderId="12" applyNumberFormat="0" applyAlignment="0" applyProtection="0">
      <alignment vertical="center"/>
    </xf>
    <xf numFmtId="0" fontId="25" fillId="6" borderId="11" applyNumberFormat="0" applyAlignment="0" applyProtection="0">
      <alignment vertical="center"/>
    </xf>
    <xf numFmtId="0" fontId="26" fillId="7" borderId="13" applyNumberFormat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0" fillId="0" borderId="0">
      <alignment vertical="center"/>
    </xf>
  </cellStyleXfs>
  <cellXfs count="6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10" fontId="0" fillId="0" borderId="0" xfId="0" applyNumberFormat="1">
      <alignment vertical="center"/>
    </xf>
    <xf numFmtId="10" fontId="1" fillId="0" borderId="0" xfId="6" applyNumberFormat="1">
      <alignment vertical="center"/>
    </xf>
    <xf numFmtId="0" fontId="0" fillId="0" borderId="0" xfId="3" applyNumberFormat="1">
      <alignment vertical="center"/>
    </xf>
    <xf numFmtId="0" fontId="0" fillId="0" borderId="0" xfId="0" applyNumberFormat="1">
      <alignment vertical="center"/>
    </xf>
    <xf numFmtId="10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0" fontId="0" fillId="0" borderId="0" xfId="0" applyNumberFormat="1" applyAlignment="1">
      <alignment vertical="center" wrapText="1"/>
    </xf>
    <xf numFmtId="10" fontId="0" fillId="0" borderId="0" xfId="3" applyNumberFormat="1">
      <alignment vertical="center"/>
    </xf>
    <xf numFmtId="9" fontId="0" fillId="0" borderId="0" xfId="3">
      <alignment vertical="center"/>
    </xf>
    <xf numFmtId="10" fontId="0" fillId="0" borderId="0" xfId="0" applyNumberFormat="1" applyFont="1" applyFill="1" applyBorder="1" applyAlignment="1" applyProtection="1">
      <alignment vertical="center"/>
    </xf>
    <xf numFmtId="10" fontId="2" fillId="0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2" fontId="4" fillId="0" borderId="6" xfId="0" applyNumberFormat="1" applyFont="1" applyBorder="1" applyAlignment="1">
      <alignment horizontal="center" vertical="top" shrinkToFit="1"/>
    </xf>
    <xf numFmtId="2" fontId="4" fillId="0" borderId="2" xfId="0" applyNumberFormat="1" applyFont="1" applyBorder="1" applyAlignment="1">
      <alignment horizontal="center" vertical="top" shrinkToFit="1"/>
    </xf>
    <xf numFmtId="0" fontId="5" fillId="0" borderId="6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0" fillId="0" borderId="6" xfId="0" applyBorder="1" applyAlignment="1">
      <alignment horizontal="right" vertical="top" wrapText="1" indent="1"/>
    </xf>
    <xf numFmtId="0" fontId="0" fillId="0" borderId="2" xfId="0" applyBorder="1" applyAlignment="1">
      <alignment horizontal="left" vertical="top" wrapText="1" indent="1"/>
    </xf>
    <xf numFmtId="2" fontId="4" fillId="0" borderId="6" xfId="0" applyNumberFormat="1" applyFont="1" applyBorder="1" applyAlignment="1">
      <alignment horizontal="left" vertical="top" indent="2" shrinkToFit="1"/>
    </xf>
    <xf numFmtId="2" fontId="4" fillId="0" borderId="6" xfId="0" applyNumberFormat="1" applyFont="1" applyBorder="1" applyAlignment="1">
      <alignment horizontal="right" vertical="top" indent="1" shrinkToFit="1"/>
    </xf>
    <xf numFmtId="2" fontId="4" fillId="0" borderId="2" xfId="0" applyNumberFormat="1" applyFont="1" applyBorder="1" applyAlignment="1">
      <alignment horizontal="left" vertical="top" indent="2" shrinkToFit="1"/>
    </xf>
    <xf numFmtId="0" fontId="5" fillId="0" borderId="6" xfId="0" applyFont="1" applyBorder="1" applyAlignment="1">
      <alignment horizontal="right" vertical="top" wrapText="1" indent="2"/>
    </xf>
    <xf numFmtId="0" fontId="5" fillId="0" borderId="2" xfId="0" applyFont="1" applyBorder="1" applyAlignment="1">
      <alignment horizontal="left" vertical="top" wrapText="1" indent="4"/>
    </xf>
    <xf numFmtId="0" fontId="0" fillId="0" borderId="6" xfId="0" applyBorder="1" applyAlignment="1">
      <alignment horizontal="left" vertical="top" wrapText="1" indent="2"/>
    </xf>
    <xf numFmtId="0" fontId="6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76" fontId="0" fillId="0" borderId="7" xfId="0" applyNumberFormat="1" applyFont="1" applyBorder="1">
      <alignment vertical="center"/>
    </xf>
    <xf numFmtId="176" fontId="6" fillId="0" borderId="7" xfId="0" applyNumberFormat="1" applyFont="1" applyBorder="1" applyAlignment="1">
      <alignment horizontal="right" vertical="center" wrapText="1"/>
    </xf>
    <xf numFmtId="0" fontId="8" fillId="0" borderId="7" xfId="49" applyFont="1" applyBorder="1" applyAlignment="1">
      <alignment horizontal="left"/>
    </xf>
    <xf numFmtId="0" fontId="0" fillId="0" borderId="7" xfId="0" applyFont="1" applyBorder="1">
      <alignment vertical="center"/>
    </xf>
    <xf numFmtId="9" fontId="0" fillId="0" borderId="7" xfId="0" applyNumberFormat="1" applyFont="1" applyBorder="1">
      <alignment vertical="center"/>
    </xf>
    <xf numFmtId="0" fontId="8" fillId="0" borderId="0" xfId="50" applyFont="1" applyAlignment="1">
      <alignment horizontal="center"/>
    </xf>
    <xf numFmtId="0" fontId="8" fillId="0" borderId="0" xfId="0" applyFont="1">
      <alignment vertical="center"/>
    </xf>
    <xf numFmtId="0" fontId="0" fillId="0" borderId="0" xfId="50" applyAlignment="1">
      <alignment horizontal="center"/>
    </xf>
    <xf numFmtId="0" fontId="0" fillId="0" borderId="0" xfId="50" applyAlignment="1"/>
    <xf numFmtId="0" fontId="8" fillId="0" borderId="0" xfId="0" applyFont="1" applyAlignment="1"/>
    <xf numFmtId="0" fontId="9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13" fillId="0" borderId="0" xfId="6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" fillId="0" borderId="0" xfId="6">
      <alignment vertical="center"/>
    </xf>
    <xf numFmtId="0" fontId="8" fillId="0" borderId="0" xfId="49" applyFont="1" applyAlignment="1"/>
    <xf numFmtId="0" fontId="15" fillId="0" borderId="0" xfId="49" applyAlignment="1"/>
    <xf numFmtId="0" fontId="8" fillId="0" borderId="7" xfId="49" applyFont="1" applyBorder="1" applyAlignment="1">
      <alignment horizontal="center"/>
    </xf>
    <xf numFmtId="0" fontId="0" fillId="0" borderId="0" xfId="0" applyAlignment="1">
      <alignment vertical="top"/>
    </xf>
    <xf numFmtId="0" fontId="15" fillId="3" borderId="7" xfId="49" applyFill="1" applyBorder="1" applyAlignment="1">
      <alignment horizontal="center"/>
    </xf>
    <xf numFmtId="0" fontId="0" fillId="0" borderId="0" xfId="50" applyAlignment="1" quotePrefix="1">
      <alignment horizont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45085</xdr:colOff>
      <xdr:row>5</xdr:row>
      <xdr:rowOff>133350</xdr:rowOff>
    </xdr:from>
    <xdr:to>
      <xdr:col>5</xdr:col>
      <xdr:colOff>514985</xdr:colOff>
      <xdr:row>9</xdr:row>
      <xdr:rowOff>127000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085" y="1022350"/>
          <a:ext cx="6216650" cy="704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109220</xdr:colOff>
      <xdr:row>13</xdr:row>
      <xdr:rowOff>107950</xdr:rowOff>
    </xdr:from>
    <xdr:to>
      <xdr:col>11</xdr:col>
      <xdr:colOff>26670</xdr:colOff>
      <xdr:row>17</xdr:row>
      <xdr:rowOff>158750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220" y="2419350"/>
          <a:ext cx="9779000" cy="762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heitc.sh.gov.cn/jjyx/20240430/8cd8e51540534c908c2d69565bf41c63.html" TargetMode="External"/><Relationship Id="rId1" Type="http://schemas.openxmlformats.org/officeDocument/2006/relationships/hyperlink" Target="https://www.shanghai.gov.cn/202210zfwj/20220521/1d9410e2e7c4474da6618278ccb4528d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heitc.sh.gov.cn/jjyx/20240430/8cd8e51540534c908c2d69565bf41c63.html" TargetMode="External"/><Relationship Id="rId2" Type="http://schemas.openxmlformats.org/officeDocument/2006/relationships/hyperlink" Target="https://www.shanghai.gov.cn/202210zfwj/20220521/1d9410e2e7c4474da6618278ccb4528d.html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selection activeCell="E10" sqref="E10"/>
    </sheetView>
  </sheetViews>
  <sheetFormatPr defaultColWidth="9" defaultRowHeight="14"/>
  <cols>
    <col min="2" max="2" width="63.5" customWidth="1"/>
  </cols>
  <sheetData>
    <row r="1" spans="1:1">
      <c r="A1" s="43" t="s">
        <v>0</v>
      </c>
    </row>
    <row r="4" spans="1:2">
      <c r="A4" s="46" t="s">
        <v>1</v>
      </c>
      <c r="B4" s="47" t="s">
        <v>2</v>
      </c>
    </row>
    <row r="5" spans="2:2">
      <c r="B5" s="48" t="s">
        <v>3</v>
      </c>
    </row>
    <row r="6" spans="2:2">
      <c r="B6" s="49" t="s">
        <v>4</v>
      </c>
    </row>
    <row r="7" spans="2:2">
      <c r="B7" s="50" t="s">
        <v>5</v>
      </c>
    </row>
    <row r="8" spans="2:2">
      <c r="B8" s="50" t="s">
        <v>6</v>
      </c>
    </row>
    <row r="10" spans="1:2">
      <c r="A10" s="46"/>
      <c r="B10" s="47" t="s">
        <v>7</v>
      </c>
    </row>
    <row r="11" spans="2:9">
      <c r="B11" s="51" t="s">
        <v>8</v>
      </c>
      <c r="C11" s="51"/>
      <c r="D11" s="51"/>
      <c r="E11" s="51"/>
      <c r="F11" s="51"/>
      <c r="G11" s="51"/>
      <c r="H11" s="51"/>
      <c r="I11" s="51"/>
    </row>
    <row r="12" spans="2:9">
      <c r="B12" s="51" t="s">
        <v>9</v>
      </c>
      <c r="C12" s="51"/>
      <c r="D12" s="51"/>
      <c r="E12" s="51"/>
      <c r="F12" s="51"/>
      <c r="G12" s="51"/>
      <c r="H12" s="51"/>
      <c r="I12" s="51"/>
    </row>
    <row r="13" spans="2:9">
      <c r="B13" s="51" t="s">
        <v>10</v>
      </c>
      <c r="C13" s="51"/>
      <c r="D13" s="51"/>
      <c r="E13" s="51"/>
      <c r="F13" s="51"/>
      <c r="G13" s="51"/>
      <c r="H13" s="51"/>
      <c r="I13" s="51"/>
    </row>
    <row r="14" spans="2:9">
      <c r="B14" s="51" t="s">
        <v>11</v>
      </c>
      <c r="C14" s="51"/>
      <c r="D14" s="51"/>
      <c r="E14" s="51"/>
      <c r="F14" s="51"/>
      <c r="G14" s="52"/>
      <c r="H14" s="52"/>
      <c r="I14" s="52"/>
    </row>
    <row r="15" ht="28" spans="2:9">
      <c r="B15" s="53" t="s">
        <v>12</v>
      </c>
      <c r="C15" s="54"/>
      <c r="D15" s="54"/>
      <c r="E15" s="54"/>
      <c r="F15" s="54"/>
      <c r="G15" s="54"/>
      <c r="H15" s="54"/>
      <c r="I15" s="54"/>
    </row>
    <row r="16" spans="2:2">
      <c r="B16" t="s">
        <v>13</v>
      </c>
    </row>
    <row r="17" spans="2:2">
      <c r="B17" t="s">
        <v>14</v>
      </c>
    </row>
    <row r="18" spans="2:2">
      <c r="B18" t="s">
        <v>15</v>
      </c>
    </row>
    <row r="19" spans="2:2">
      <c r="B19" t="s">
        <v>16</v>
      </c>
    </row>
    <row r="20" spans="2:2">
      <c r="B20" s="55" t="s">
        <v>17</v>
      </c>
    </row>
    <row r="22" spans="1:2">
      <c r="A22" s="43" t="s">
        <v>18</v>
      </c>
      <c r="B22" t="s">
        <v>19</v>
      </c>
    </row>
    <row r="23" spans="2:2">
      <c r="B23" t="s">
        <v>20</v>
      </c>
    </row>
    <row r="25" ht="13.5" customHeight="1" spans="1:2">
      <c r="A25" s="56" t="s">
        <v>21</v>
      </c>
      <c r="B25" s="57"/>
    </row>
    <row r="26" ht="13.5" customHeight="1" spans="1:2">
      <c r="A26" s="57" t="s">
        <v>22</v>
      </c>
      <c r="B26" s="57"/>
    </row>
    <row r="27" ht="13.5" customHeight="1" spans="1:2">
      <c r="A27" s="57" t="s">
        <v>23</v>
      </c>
      <c r="B27" s="57"/>
    </row>
    <row r="28" ht="13.5" customHeight="1" spans="1:2">
      <c r="A28" s="57" t="s">
        <v>24</v>
      </c>
      <c r="B28" s="57"/>
    </row>
    <row r="29" ht="13.5" customHeight="1" spans="1:3">
      <c r="A29" s="57"/>
      <c r="B29" s="58" t="s">
        <v>25</v>
      </c>
      <c r="C29" s="59"/>
    </row>
    <row r="30" ht="13.5" customHeight="1" spans="1:3">
      <c r="A30" s="57"/>
      <c r="B30" s="60" t="s">
        <v>26</v>
      </c>
      <c r="C30" s="59"/>
    </row>
  </sheetData>
  <dataValidations count="1">
    <dataValidation type="list" allowBlank="1" showInputMessage="1" showErrorMessage="1" sqref="B30">
      <formula1>'Province Selector'!$B$2:$B$33</formula1>
    </dataValidation>
  </dataValidations>
  <hyperlinks>
    <hyperlink ref="B15" r:id="rId1" display="https://www.shanghai.gov.cn/202210zfwj/20220521/1d9410e2e7c4474da6618278ccb4528d.html"/>
    <hyperlink ref="B20" r:id="rId2" display="https://www.sheitc.sh.gov.cn/jjyx/20240430/8cd8e51540534c908c2d69565bf41c63.html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L20" sqref="L20"/>
    </sheetView>
  </sheetViews>
  <sheetFormatPr defaultColWidth="9" defaultRowHeight="14" outlineLevelCol="5"/>
  <cols>
    <col min="1" max="1" width="5.875" customWidth="1"/>
    <col min="2" max="2" width="27.375" customWidth="1"/>
    <col min="3" max="3" width="17.25" customWidth="1"/>
  </cols>
  <sheetData>
    <row r="1" spans="1:6">
      <c r="A1" s="42" t="s">
        <v>27</v>
      </c>
      <c r="B1" s="43" t="s">
        <v>28</v>
      </c>
      <c r="C1" s="43" t="s">
        <v>29</v>
      </c>
      <c r="D1" s="43" t="s">
        <v>30</v>
      </c>
      <c r="E1" s="43" t="s">
        <v>31</v>
      </c>
      <c r="F1" s="43" t="s">
        <v>32</v>
      </c>
    </row>
    <row r="2" spans="1:6">
      <c r="A2" s="61" t="s">
        <v>33</v>
      </c>
      <c r="B2" s="45" t="s">
        <v>34</v>
      </c>
      <c r="C2" t="s">
        <v>35</v>
      </c>
      <c r="D2" t="s">
        <v>35</v>
      </c>
      <c r="E2" t="s">
        <v>36</v>
      </c>
      <c r="F2" t="s">
        <v>37</v>
      </c>
    </row>
    <row r="3" spans="1:6">
      <c r="A3" s="44">
        <v>11</v>
      </c>
      <c r="B3" s="45" t="s">
        <v>38</v>
      </c>
      <c r="C3" t="s">
        <v>39</v>
      </c>
      <c r="D3" t="s">
        <v>40</v>
      </c>
      <c r="E3" t="s">
        <v>41</v>
      </c>
      <c r="F3" t="s">
        <v>42</v>
      </c>
    </row>
    <row r="4" spans="1:6">
      <c r="A4" s="44">
        <v>12</v>
      </c>
      <c r="B4" s="45" t="s">
        <v>43</v>
      </c>
      <c r="C4" t="s">
        <v>44</v>
      </c>
      <c r="D4" t="s">
        <v>45</v>
      </c>
      <c r="E4" t="s">
        <v>46</v>
      </c>
      <c r="F4" t="s">
        <v>47</v>
      </c>
    </row>
    <row r="5" spans="1:6">
      <c r="A5" s="44">
        <v>13</v>
      </c>
      <c r="B5" s="45" t="s">
        <v>48</v>
      </c>
      <c r="C5" t="s">
        <v>49</v>
      </c>
      <c r="D5" t="s">
        <v>50</v>
      </c>
      <c r="E5" t="s">
        <v>51</v>
      </c>
      <c r="F5" t="s">
        <v>52</v>
      </c>
    </row>
    <row r="6" spans="1:6">
      <c r="A6" s="44">
        <v>14</v>
      </c>
      <c r="B6" s="45" t="s">
        <v>53</v>
      </c>
      <c r="C6" t="s">
        <v>54</v>
      </c>
      <c r="D6" t="s">
        <v>55</v>
      </c>
      <c r="E6" t="s">
        <v>56</v>
      </c>
      <c r="F6" t="s">
        <v>57</v>
      </c>
    </row>
    <row r="7" spans="1:6">
      <c r="A7" s="44">
        <v>15</v>
      </c>
      <c r="B7" s="45" t="s">
        <v>58</v>
      </c>
      <c r="C7" t="s">
        <v>59</v>
      </c>
      <c r="D7" t="s">
        <v>60</v>
      </c>
      <c r="E7" t="s">
        <v>61</v>
      </c>
      <c r="F7" t="s">
        <v>62</v>
      </c>
    </row>
    <row r="8" spans="1:6">
      <c r="A8" s="44">
        <v>21</v>
      </c>
      <c r="B8" s="45" t="s">
        <v>63</v>
      </c>
      <c r="C8" t="s">
        <v>64</v>
      </c>
      <c r="D8" t="s">
        <v>65</v>
      </c>
      <c r="E8" t="s">
        <v>66</v>
      </c>
      <c r="F8" t="s">
        <v>67</v>
      </c>
    </row>
    <row r="9" spans="1:6">
      <c r="A9" s="44">
        <v>22</v>
      </c>
      <c r="B9" s="45" t="s">
        <v>68</v>
      </c>
      <c r="C9" t="s">
        <v>69</v>
      </c>
      <c r="D9" t="s">
        <v>70</v>
      </c>
      <c r="E9" t="s">
        <v>71</v>
      </c>
      <c r="F9" t="s">
        <v>72</v>
      </c>
    </row>
    <row r="10" spans="1:6">
      <c r="A10" s="44">
        <v>23</v>
      </c>
      <c r="B10" s="45" t="s">
        <v>73</v>
      </c>
      <c r="C10" t="s">
        <v>74</v>
      </c>
      <c r="D10" t="s">
        <v>75</v>
      </c>
      <c r="E10" t="s">
        <v>76</v>
      </c>
      <c r="F10" t="s">
        <v>77</v>
      </c>
    </row>
    <row r="11" spans="1:6">
      <c r="A11" s="44">
        <v>31</v>
      </c>
      <c r="B11" s="45" t="s">
        <v>26</v>
      </c>
      <c r="C11" t="s">
        <v>78</v>
      </c>
      <c r="D11" t="s">
        <v>79</v>
      </c>
      <c r="E11" t="s">
        <v>80</v>
      </c>
      <c r="F11" t="s">
        <v>81</v>
      </c>
    </row>
    <row r="12" spans="1:6">
      <c r="A12" s="44">
        <v>32</v>
      </c>
      <c r="B12" s="45" t="s">
        <v>82</v>
      </c>
      <c r="C12" t="s">
        <v>83</v>
      </c>
      <c r="D12" t="s">
        <v>84</v>
      </c>
      <c r="E12" t="s">
        <v>85</v>
      </c>
      <c r="F12" t="s">
        <v>86</v>
      </c>
    </row>
    <row r="13" spans="1:6">
      <c r="A13" s="44">
        <v>33</v>
      </c>
      <c r="B13" s="45" t="s">
        <v>87</v>
      </c>
      <c r="C13" t="s">
        <v>88</v>
      </c>
      <c r="D13" t="s">
        <v>89</v>
      </c>
      <c r="E13" t="s">
        <v>90</v>
      </c>
      <c r="F13" t="s">
        <v>91</v>
      </c>
    </row>
    <row r="14" spans="1:6">
      <c r="A14" s="44">
        <v>34</v>
      </c>
      <c r="B14" s="45" t="s">
        <v>92</v>
      </c>
      <c r="C14" t="s">
        <v>93</v>
      </c>
      <c r="D14" t="s">
        <v>94</v>
      </c>
      <c r="E14" t="s">
        <v>95</v>
      </c>
      <c r="F14" t="s">
        <v>96</v>
      </c>
    </row>
    <row r="15" spans="1:6">
      <c r="A15" s="44">
        <v>35</v>
      </c>
      <c r="B15" s="45" t="s">
        <v>97</v>
      </c>
      <c r="C15" t="s">
        <v>98</v>
      </c>
      <c r="D15" t="s">
        <v>99</v>
      </c>
      <c r="E15" t="s">
        <v>100</v>
      </c>
      <c r="F15" t="s">
        <v>101</v>
      </c>
    </row>
    <row r="16" spans="1:6">
      <c r="A16" s="44">
        <v>36</v>
      </c>
      <c r="B16" s="45" t="s">
        <v>102</v>
      </c>
      <c r="C16" t="s">
        <v>103</v>
      </c>
      <c r="D16" t="s">
        <v>104</v>
      </c>
      <c r="E16" t="s">
        <v>105</v>
      </c>
      <c r="F16" t="s">
        <v>106</v>
      </c>
    </row>
    <row r="17" spans="1:6">
      <c r="A17" s="44">
        <v>37</v>
      </c>
      <c r="B17" s="45" t="s">
        <v>107</v>
      </c>
      <c r="C17" t="s">
        <v>108</v>
      </c>
      <c r="D17" t="s">
        <v>109</v>
      </c>
      <c r="E17" t="s">
        <v>110</v>
      </c>
      <c r="F17" t="s">
        <v>111</v>
      </c>
    </row>
    <row r="18" spans="1:6">
      <c r="A18" s="44">
        <v>41</v>
      </c>
      <c r="B18" s="45" t="s">
        <v>112</v>
      </c>
      <c r="C18" t="s">
        <v>113</v>
      </c>
      <c r="D18" t="s">
        <v>114</v>
      </c>
      <c r="E18" t="s">
        <v>115</v>
      </c>
      <c r="F18" t="s">
        <v>116</v>
      </c>
    </row>
    <row r="19" spans="1:6">
      <c r="A19" s="44">
        <v>42</v>
      </c>
      <c r="B19" s="45" t="s">
        <v>117</v>
      </c>
      <c r="C19" t="s">
        <v>118</v>
      </c>
      <c r="D19" t="s">
        <v>119</v>
      </c>
      <c r="E19" t="s">
        <v>120</v>
      </c>
      <c r="F19" t="s">
        <v>121</v>
      </c>
    </row>
    <row r="20" spans="1:6">
      <c r="A20" s="44">
        <v>43</v>
      </c>
      <c r="B20" s="45" t="s">
        <v>122</v>
      </c>
      <c r="C20" t="s">
        <v>123</v>
      </c>
      <c r="D20" t="s">
        <v>124</v>
      </c>
      <c r="E20" t="s">
        <v>125</v>
      </c>
      <c r="F20" t="s">
        <v>126</v>
      </c>
    </row>
    <row r="21" spans="1:6">
      <c r="A21" s="44">
        <v>44</v>
      </c>
      <c r="B21" s="45" t="s">
        <v>127</v>
      </c>
      <c r="C21" t="s">
        <v>128</v>
      </c>
      <c r="D21" t="s">
        <v>129</v>
      </c>
      <c r="E21" t="s">
        <v>130</v>
      </c>
      <c r="F21" t="s">
        <v>131</v>
      </c>
    </row>
    <row r="22" spans="1:6">
      <c r="A22" s="44">
        <v>45</v>
      </c>
      <c r="B22" s="45" t="s">
        <v>132</v>
      </c>
      <c r="C22" t="s">
        <v>133</v>
      </c>
      <c r="D22" t="s">
        <v>134</v>
      </c>
      <c r="E22" t="s">
        <v>135</v>
      </c>
      <c r="F22" t="s">
        <v>136</v>
      </c>
    </row>
    <row r="23" spans="1:6">
      <c r="A23" s="44">
        <v>46</v>
      </c>
      <c r="B23" s="45" t="s">
        <v>137</v>
      </c>
      <c r="C23" t="s">
        <v>138</v>
      </c>
      <c r="D23" t="s">
        <v>139</v>
      </c>
      <c r="E23" t="s">
        <v>140</v>
      </c>
      <c r="F23" t="s">
        <v>141</v>
      </c>
    </row>
    <row r="24" spans="1:6">
      <c r="A24" s="44">
        <v>50</v>
      </c>
      <c r="B24" s="45" t="s">
        <v>142</v>
      </c>
      <c r="C24" t="s">
        <v>143</v>
      </c>
      <c r="D24" t="s">
        <v>144</v>
      </c>
      <c r="E24" t="s">
        <v>145</v>
      </c>
      <c r="F24" t="s">
        <v>146</v>
      </c>
    </row>
    <row r="25" spans="1:6">
      <c r="A25" s="44">
        <v>51</v>
      </c>
      <c r="B25" s="45" t="s">
        <v>147</v>
      </c>
      <c r="C25" t="s">
        <v>148</v>
      </c>
      <c r="D25" t="s">
        <v>149</v>
      </c>
      <c r="E25" t="s">
        <v>150</v>
      </c>
      <c r="F25" t="s">
        <v>151</v>
      </c>
    </row>
    <row r="26" spans="1:6">
      <c r="A26" s="44">
        <v>52</v>
      </c>
      <c r="B26" s="45" t="s">
        <v>152</v>
      </c>
      <c r="C26" t="s">
        <v>153</v>
      </c>
      <c r="D26" t="s">
        <v>154</v>
      </c>
      <c r="E26" t="s">
        <v>155</v>
      </c>
      <c r="F26" t="s">
        <v>156</v>
      </c>
    </row>
    <row r="27" spans="1:6">
      <c r="A27" s="44">
        <v>53</v>
      </c>
      <c r="B27" s="45" t="s">
        <v>157</v>
      </c>
      <c r="C27" t="s">
        <v>158</v>
      </c>
      <c r="D27" t="s">
        <v>159</v>
      </c>
      <c r="E27" t="s">
        <v>160</v>
      </c>
      <c r="F27" t="s">
        <v>161</v>
      </c>
    </row>
    <row r="28" spans="1:6">
      <c r="A28" s="44">
        <v>54</v>
      </c>
      <c r="B28" s="45" t="s">
        <v>162</v>
      </c>
      <c r="C28" t="s">
        <v>163</v>
      </c>
      <c r="D28" t="s">
        <v>164</v>
      </c>
      <c r="E28" t="s">
        <v>165</v>
      </c>
      <c r="F28" t="s">
        <v>166</v>
      </c>
    </row>
    <row r="29" spans="1:6">
      <c r="A29" s="44">
        <v>61</v>
      </c>
      <c r="B29" s="45" t="s">
        <v>167</v>
      </c>
      <c r="C29" t="s">
        <v>168</v>
      </c>
      <c r="D29" t="s">
        <v>169</v>
      </c>
      <c r="E29" t="s">
        <v>170</v>
      </c>
      <c r="F29" t="s">
        <v>171</v>
      </c>
    </row>
    <row r="30" spans="1:6">
      <c r="A30" s="44">
        <v>62</v>
      </c>
      <c r="B30" s="45" t="s">
        <v>172</v>
      </c>
      <c r="C30" t="s">
        <v>173</v>
      </c>
      <c r="D30" t="s">
        <v>174</v>
      </c>
      <c r="E30" t="s">
        <v>175</v>
      </c>
      <c r="F30" t="s">
        <v>176</v>
      </c>
    </row>
    <row r="31" spans="1:6">
      <c r="A31" s="44">
        <v>63</v>
      </c>
      <c r="B31" s="45" t="s">
        <v>177</v>
      </c>
      <c r="C31" t="s">
        <v>178</v>
      </c>
      <c r="D31" t="s">
        <v>179</v>
      </c>
      <c r="E31" t="s">
        <v>180</v>
      </c>
      <c r="F31" t="s">
        <v>181</v>
      </c>
    </row>
    <row r="32" spans="1:6">
      <c r="A32" s="44">
        <v>64</v>
      </c>
      <c r="B32" s="45" t="s">
        <v>182</v>
      </c>
      <c r="C32" t="s">
        <v>183</v>
      </c>
      <c r="D32" t="s">
        <v>184</v>
      </c>
      <c r="E32" t="s">
        <v>185</v>
      </c>
      <c r="F32" t="s">
        <v>186</v>
      </c>
    </row>
    <row r="33" spans="1:6">
      <c r="A33" s="44">
        <v>65</v>
      </c>
      <c r="B33" s="45" t="s">
        <v>187</v>
      </c>
      <c r="C33" t="s">
        <v>188</v>
      </c>
      <c r="D33" t="s">
        <v>189</v>
      </c>
      <c r="E33" t="s">
        <v>190</v>
      </c>
      <c r="F33" t="s">
        <v>191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workbookViewId="0">
      <selection activeCell="I12" sqref="B12:I12"/>
    </sheetView>
  </sheetViews>
  <sheetFormatPr defaultColWidth="9" defaultRowHeight="14"/>
  <cols>
    <col min="2" max="9" width="8.875" customWidth="1"/>
  </cols>
  <sheetData>
    <row r="1" spans="2:23">
      <c r="B1" t="s">
        <v>192</v>
      </c>
      <c r="J1" t="s">
        <v>193</v>
      </c>
      <c r="T1" t="s">
        <v>194</v>
      </c>
      <c r="V1" t="s">
        <v>195</v>
      </c>
      <c r="W1" s="4">
        <f>MEDIAN(Q3:W34)</f>
        <v>-0.0229774237135458</v>
      </c>
    </row>
    <row r="2" spans="1:23">
      <c r="A2" s="34" t="s">
        <v>196</v>
      </c>
      <c r="B2" s="35">
        <v>2015</v>
      </c>
      <c r="C2" s="34">
        <v>2016</v>
      </c>
      <c r="D2" s="35">
        <v>2017</v>
      </c>
      <c r="E2" s="34">
        <v>2018</v>
      </c>
      <c r="F2" s="35">
        <v>2019</v>
      </c>
      <c r="G2" s="34">
        <v>2020</v>
      </c>
      <c r="H2" s="35">
        <v>2021</v>
      </c>
      <c r="I2" s="35">
        <v>2022</v>
      </c>
      <c r="J2" s="34">
        <v>2016</v>
      </c>
      <c r="K2" s="35">
        <v>2017</v>
      </c>
      <c r="L2" s="34">
        <v>2018</v>
      </c>
      <c r="M2" s="35">
        <v>2019</v>
      </c>
      <c r="N2" s="34">
        <v>2020</v>
      </c>
      <c r="O2" s="35">
        <v>2021</v>
      </c>
      <c r="P2" s="35">
        <v>2022</v>
      </c>
      <c r="Q2" s="40">
        <v>2015</v>
      </c>
      <c r="R2" s="34">
        <v>2016</v>
      </c>
      <c r="S2" s="40">
        <v>2017</v>
      </c>
      <c r="T2" s="34">
        <v>2018</v>
      </c>
      <c r="U2" s="40">
        <v>2019</v>
      </c>
      <c r="V2" s="40">
        <v>2020</v>
      </c>
      <c r="W2" s="34">
        <v>2021</v>
      </c>
    </row>
    <row r="3" spans="1:23">
      <c r="A3" s="36" t="s">
        <v>35</v>
      </c>
      <c r="B3" s="37">
        <v>6.64</v>
      </c>
      <c r="C3" s="38">
        <v>6.49</v>
      </c>
      <c r="D3" s="38">
        <v>6.48</v>
      </c>
      <c r="E3" s="38">
        <v>6.27</v>
      </c>
      <c r="F3" s="38">
        <v>5.93</v>
      </c>
      <c r="G3" s="38">
        <v>5.6</v>
      </c>
      <c r="H3" s="38">
        <v>5.26</v>
      </c>
      <c r="I3" s="38">
        <v>4.82</v>
      </c>
      <c r="J3" s="37">
        <f>C3-B3</f>
        <v>-0.149999999999999</v>
      </c>
      <c r="K3" s="37">
        <f t="shared" ref="K3:P3" si="0">D3-C3</f>
        <v>-0.00999999999999979</v>
      </c>
      <c r="L3" s="37">
        <f t="shared" si="0"/>
        <v>-0.210000000000001</v>
      </c>
      <c r="M3" s="37">
        <f t="shared" si="0"/>
        <v>-0.34</v>
      </c>
      <c r="N3" s="37">
        <f t="shared" si="0"/>
        <v>-0.33</v>
      </c>
      <c r="O3" s="37">
        <f t="shared" si="0"/>
        <v>-0.34</v>
      </c>
      <c r="P3" s="37">
        <f t="shared" si="0"/>
        <v>-0.44</v>
      </c>
      <c r="Q3" s="41">
        <f>J3/B3</f>
        <v>-0.0225903614457831</v>
      </c>
      <c r="R3" s="41">
        <f t="shared" ref="R3:R34" si="1">K3/C3</f>
        <v>-0.00154083204930659</v>
      </c>
      <c r="S3" s="41">
        <f t="shared" ref="S3:S34" si="2">L3/D3</f>
        <v>-0.0324074074074075</v>
      </c>
      <c r="T3" s="41">
        <f t="shared" ref="T3:T34" si="3">M3/E3</f>
        <v>-0.0542264752791068</v>
      </c>
      <c r="U3" s="41">
        <f t="shared" ref="U3:U34" si="4">N3/F3</f>
        <v>-0.0556492411467117</v>
      </c>
      <c r="V3" s="41">
        <f>O3/G3</f>
        <v>-0.0607142857142857</v>
      </c>
      <c r="W3" s="41">
        <f t="shared" ref="W3:W34" si="5">P3/H3</f>
        <v>-0.0836501901140684</v>
      </c>
    </row>
    <row r="4" spans="1:23">
      <c r="A4" s="34" t="s">
        <v>40</v>
      </c>
      <c r="B4" s="37">
        <v>6.88</v>
      </c>
      <c r="C4" s="38">
        <v>6.88</v>
      </c>
      <c r="D4" s="38">
        <v>6.85</v>
      </c>
      <c r="E4" s="38">
        <v>6.55</v>
      </c>
      <c r="F4" s="38">
        <v>6.15</v>
      </c>
      <c r="G4" s="38">
        <v>4.32</v>
      </c>
      <c r="H4" s="38">
        <v>4.1</v>
      </c>
      <c r="I4" s="38">
        <v>3.96</v>
      </c>
      <c r="J4" s="37">
        <f t="shared" ref="J4:J34" si="6">C4-B4</f>
        <v>0</v>
      </c>
      <c r="K4" s="37">
        <f t="shared" ref="K4:K34" si="7">D4-C4</f>
        <v>-0.0300000000000002</v>
      </c>
      <c r="L4" s="37">
        <f t="shared" ref="L4:L34" si="8">E4-D4</f>
        <v>-0.3</v>
      </c>
      <c r="M4" s="37">
        <f t="shared" ref="M4:M34" si="9">F4-E4</f>
        <v>-0.399999999999999</v>
      </c>
      <c r="N4" s="37">
        <f t="shared" ref="N4:N34" si="10">G4-F4</f>
        <v>-1.83</v>
      </c>
      <c r="O4" s="37">
        <f t="shared" ref="O4:O34" si="11">H4-G4</f>
        <v>-0.220000000000001</v>
      </c>
      <c r="P4" s="37">
        <f t="shared" ref="P4:P34" si="12">I4-H4</f>
        <v>-0.14</v>
      </c>
      <c r="Q4" s="41">
        <f t="shared" ref="Q4:Q34" si="13">J4/B4</f>
        <v>0</v>
      </c>
      <c r="R4" s="41">
        <f t="shared" si="1"/>
        <v>-0.00436046511627911</v>
      </c>
      <c r="S4" s="41">
        <f t="shared" si="2"/>
        <v>-0.0437956204379562</v>
      </c>
      <c r="T4" s="41">
        <f t="shared" si="3"/>
        <v>-0.0610687022900763</v>
      </c>
      <c r="U4" s="41">
        <f t="shared" si="4"/>
        <v>-0.297560975609756</v>
      </c>
      <c r="V4" s="41">
        <f t="shared" ref="V4:V34" si="14">O4/G4</f>
        <v>-0.0509259259259261</v>
      </c>
      <c r="W4" s="41">
        <f t="shared" si="5"/>
        <v>-0.0341463414634146</v>
      </c>
    </row>
    <row r="5" spans="1:23">
      <c r="A5" s="34" t="s">
        <v>45</v>
      </c>
      <c r="B5" s="37">
        <v>6.75</v>
      </c>
      <c r="C5" s="38">
        <v>6.74</v>
      </c>
      <c r="D5" s="38">
        <v>6.72</v>
      </c>
      <c r="E5" s="38">
        <v>6.71</v>
      </c>
      <c r="F5" s="38">
        <v>6.3</v>
      </c>
      <c r="G5" s="38">
        <v>4.75</v>
      </c>
      <c r="H5" s="38">
        <v>4.29</v>
      </c>
      <c r="I5" s="38">
        <v>2.9</v>
      </c>
      <c r="J5" s="37">
        <f t="shared" si="6"/>
        <v>-0.00999999999999979</v>
      </c>
      <c r="K5" s="37">
        <f t="shared" si="7"/>
        <v>-0.0200000000000005</v>
      </c>
      <c r="L5" s="37">
        <f t="shared" si="8"/>
        <v>-0.00999999999999979</v>
      </c>
      <c r="M5" s="37">
        <f t="shared" si="9"/>
        <v>-0.41</v>
      </c>
      <c r="N5" s="37">
        <f t="shared" si="10"/>
        <v>-1.55</v>
      </c>
      <c r="O5" s="37">
        <f t="shared" si="11"/>
        <v>-0.46</v>
      </c>
      <c r="P5" s="37">
        <f t="shared" si="12"/>
        <v>-1.39</v>
      </c>
      <c r="Q5" s="41">
        <f t="shared" si="13"/>
        <v>-0.00148148148148145</v>
      </c>
      <c r="R5" s="41">
        <f t="shared" si="1"/>
        <v>-0.00296735905044517</v>
      </c>
      <c r="S5" s="41">
        <f t="shared" si="2"/>
        <v>-0.00148809523809521</v>
      </c>
      <c r="T5" s="41">
        <f t="shared" si="3"/>
        <v>-0.0611028315946349</v>
      </c>
      <c r="U5" s="41">
        <f t="shared" si="4"/>
        <v>-0.246031746031746</v>
      </c>
      <c r="V5" s="41">
        <f t="shared" si="14"/>
        <v>-0.0968421052631579</v>
      </c>
      <c r="W5" s="41">
        <f t="shared" si="5"/>
        <v>-0.324009324009324</v>
      </c>
    </row>
    <row r="6" spans="1:23">
      <c r="A6" s="34" t="s">
        <v>50</v>
      </c>
      <c r="B6" s="37">
        <v>6.68</v>
      </c>
      <c r="C6" s="38">
        <v>6.68</v>
      </c>
      <c r="D6" s="38">
        <v>6.55</v>
      </c>
      <c r="E6" s="38">
        <v>6.65</v>
      </c>
      <c r="F6" s="38">
        <v>6.39</v>
      </c>
      <c r="G6" s="38">
        <v>5.86</v>
      </c>
      <c r="H6" s="38">
        <v>5.47</v>
      </c>
      <c r="I6" s="38">
        <v>4.71</v>
      </c>
      <c r="J6" s="37">
        <f t="shared" si="6"/>
        <v>0</v>
      </c>
      <c r="K6" s="37">
        <f t="shared" si="7"/>
        <v>-0.13</v>
      </c>
      <c r="L6" s="37">
        <f t="shared" si="8"/>
        <v>0.100000000000001</v>
      </c>
      <c r="M6" s="37">
        <f t="shared" si="9"/>
        <v>-0.260000000000001</v>
      </c>
      <c r="N6" s="37">
        <f t="shared" si="10"/>
        <v>-0.529999999999999</v>
      </c>
      <c r="O6" s="37">
        <f t="shared" si="11"/>
        <v>-0.390000000000001</v>
      </c>
      <c r="P6" s="37">
        <f t="shared" si="12"/>
        <v>-0.76</v>
      </c>
      <c r="Q6" s="41">
        <f t="shared" si="13"/>
        <v>0</v>
      </c>
      <c r="R6" s="41">
        <f t="shared" si="1"/>
        <v>-0.0194610778443114</v>
      </c>
      <c r="S6" s="41">
        <f t="shared" si="2"/>
        <v>0.0152671755725192</v>
      </c>
      <c r="T6" s="41">
        <f t="shared" si="3"/>
        <v>-0.0390977443609024</v>
      </c>
      <c r="U6" s="41">
        <f t="shared" si="4"/>
        <v>-0.082942097026604</v>
      </c>
      <c r="V6" s="41">
        <f t="shared" si="14"/>
        <v>-0.0665529010238909</v>
      </c>
      <c r="W6" s="41">
        <f t="shared" si="5"/>
        <v>-0.138939670932358</v>
      </c>
    </row>
    <row r="7" spans="1:23">
      <c r="A7" s="34" t="s">
        <v>55</v>
      </c>
      <c r="B7" s="37">
        <v>6.49</v>
      </c>
      <c r="C7" s="38">
        <v>6.17</v>
      </c>
      <c r="D7" s="38">
        <v>5.89</v>
      </c>
      <c r="E7" s="38">
        <v>5.68</v>
      </c>
      <c r="F7" s="38">
        <v>5.5</v>
      </c>
      <c r="G7" s="38">
        <v>5.19</v>
      </c>
      <c r="H7" s="38">
        <v>5.04</v>
      </c>
      <c r="I7" s="38">
        <v>3.67</v>
      </c>
      <c r="J7" s="37">
        <f t="shared" si="6"/>
        <v>-0.32</v>
      </c>
      <c r="K7" s="37">
        <f t="shared" si="7"/>
        <v>-0.28</v>
      </c>
      <c r="L7" s="37">
        <f t="shared" si="8"/>
        <v>-0.21</v>
      </c>
      <c r="M7" s="37">
        <f t="shared" si="9"/>
        <v>-0.18</v>
      </c>
      <c r="N7" s="37">
        <f t="shared" si="10"/>
        <v>-0.31</v>
      </c>
      <c r="O7" s="37">
        <f t="shared" si="11"/>
        <v>-0.15</v>
      </c>
      <c r="P7" s="37">
        <f t="shared" si="12"/>
        <v>-1.37</v>
      </c>
      <c r="Q7" s="41">
        <f t="shared" si="13"/>
        <v>-0.0493066255778121</v>
      </c>
      <c r="R7" s="41">
        <f t="shared" si="1"/>
        <v>-0.0453808752025932</v>
      </c>
      <c r="S7" s="41">
        <f t="shared" si="2"/>
        <v>-0.0356536502546689</v>
      </c>
      <c r="T7" s="41">
        <f t="shared" si="3"/>
        <v>-0.0316901408450704</v>
      </c>
      <c r="U7" s="41">
        <f t="shared" si="4"/>
        <v>-0.0563636363636363</v>
      </c>
      <c r="V7" s="41">
        <f t="shared" si="14"/>
        <v>-0.0289017341040463</v>
      </c>
      <c r="W7" s="41">
        <f t="shared" si="5"/>
        <v>-0.271825396825397</v>
      </c>
    </row>
    <row r="8" spans="1:23">
      <c r="A8" s="34" t="s">
        <v>60</v>
      </c>
      <c r="B8" s="37">
        <v>5.72</v>
      </c>
      <c r="C8" s="38">
        <v>5.26</v>
      </c>
      <c r="D8" s="38">
        <v>5.25</v>
      </c>
      <c r="E8" s="38">
        <v>4.2</v>
      </c>
      <c r="F8" s="38">
        <v>3.71</v>
      </c>
      <c r="G8" s="38">
        <v>3.78</v>
      </c>
      <c r="H8" s="38">
        <v>3.82</v>
      </c>
      <c r="I8" s="38">
        <v>3.87</v>
      </c>
      <c r="J8" s="37">
        <f t="shared" si="6"/>
        <v>-0.46</v>
      </c>
      <c r="K8" s="37">
        <f t="shared" si="7"/>
        <v>-0.00999999999999979</v>
      </c>
      <c r="L8" s="37">
        <f t="shared" si="8"/>
        <v>-1.05</v>
      </c>
      <c r="M8" s="37">
        <f t="shared" si="9"/>
        <v>-0.49</v>
      </c>
      <c r="N8" s="37">
        <f t="shared" si="10"/>
        <v>0.0699999999999998</v>
      </c>
      <c r="O8" s="37">
        <f t="shared" si="11"/>
        <v>0.04</v>
      </c>
      <c r="P8" s="37">
        <f t="shared" si="12"/>
        <v>0.0500000000000003</v>
      </c>
      <c r="Q8" s="41">
        <f t="shared" si="13"/>
        <v>-0.0804195804195804</v>
      </c>
      <c r="R8" s="41">
        <f t="shared" si="1"/>
        <v>-0.00190114068441061</v>
      </c>
      <c r="S8" s="41">
        <f t="shared" si="2"/>
        <v>-0.2</v>
      </c>
      <c r="T8" s="41">
        <f t="shared" si="3"/>
        <v>-0.116666666666667</v>
      </c>
      <c r="U8" s="41">
        <f t="shared" si="4"/>
        <v>0.0188679245283018</v>
      </c>
      <c r="V8" s="41">
        <f t="shared" si="14"/>
        <v>0.0105820105820106</v>
      </c>
      <c r="W8" s="41">
        <f t="shared" si="5"/>
        <v>0.0130890052356022</v>
      </c>
    </row>
    <row r="9" spans="1:23">
      <c r="A9" s="34" t="s">
        <v>65</v>
      </c>
      <c r="B9" s="37">
        <v>5.78</v>
      </c>
      <c r="C9" s="38">
        <v>6.1</v>
      </c>
      <c r="D9" s="38">
        <v>6.07</v>
      </c>
      <c r="E9" s="38">
        <v>6.01</v>
      </c>
      <c r="F9" s="38">
        <v>5.67</v>
      </c>
      <c r="G9" s="38">
        <v>5.01</v>
      </c>
      <c r="H9" s="38">
        <v>4.3</v>
      </c>
      <c r="I9" s="38">
        <v>3.27</v>
      </c>
      <c r="J9" s="37">
        <f t="shared" si="6"/>
        <v>0.319999999999999</v>
      </c>
      <c r="K9" s="37">
        <f t="shared" si="7"/>
        <v>-0.0299999999999994</v>
      </c>
      <c r="L9" s="37">
        <f t="shared" si="8"/>
        <v>-0.0600000000000005</v>
      </c>
      <c r="M9" s="37">
        <f t="shared" si="9"/>
        <v>-0.34</v>
      </c>
      <c r="N9" s="37">
        <f t="shared" si="10"/>
        <v>-0.66</v>
      </c>
      <c r="O9" s="37">
        <f t="shared" si="11"/>
        <v>-0.71</v>
      </c>
      <c r="P9" s="37">
        <f t="shared" si="12"/>
        <v>-1.03</v>
      </c>
      <c r="Q9" s="41">
        <f t="shared" si="13"/>
        <v>0.0553633217993078</v>
      </c>
      <c r="R9" s="41">
        <f t="shared" si="1"/>
        <v>-0.00491803278688514</v>
      </c>
      <c r="S9" s="41">
        <f t="shared" si="2"/>
        <v>-0.00988467874794077</v>
      </c>
      <c r="T9" s="41">
        <f t="shared" si="3"/>
        <v>-0.0565723793677204</v>
      </c>
      <c r="U9" s="41">
        <f t="shared" si="4"/>
        <v>-0.116402116402116</v>
      </c>
      <c r="V9" s="41">
        <f t="shared" si="14"/>
        <v>-0.141716566866267</v>
      </c>
      <c r="W9" s="41">
        <f t="shared" si="5"/>
        <v>-0.23953488372093</v>
      </c>
    </row>
    <row r="10" spans="1:23">
      <c r="A10" s="34" t="s">
        <v>70</v>
      </c>
      <c r="B10" s="37">
        <v>7.44</v>
      </c>
      <c r="C10" s="38">
        <v>7.54</v>
      </c>
      <c r="D10" s="38">
        <v>7.49</v>
      </c>
      <c r="E10" s="38">
        <v>7.39</v>
      </c>
      <c r="F10" s="38">
        <v>7.21</v>
      </c>
      <c r="G10" s="38">
        <v>7.2</v>
      </c>
      <c r="H10" s="38">
        <v>7.16</v>
      </c>
      <c r="I10" s="38">
        <v>4.85</v>
      </c>
      <c r="J10" s="37">
        <f t="shared" si="6"/>
        <v>0.0999999999999996</v>
      </c>
      <c r="K10" s="37">
        <f t="shared" si="7"/>
        <v>-0.0499999999999998</v>
      </c>
      <c r="L10" s="37">
        <f t="shared" si="8"/>
        <v>-0.100000000000001</v>
      </c>
      <c r="M10" s="37">
        <f t="shared" si="9"/>
        <v>-0.18</v>
      </c>
      <c r="N10" s="37">
        <f t="shared" si="10"/>
        <v>-0.00999999999999979</v>
      </c>
      <c r="O10" s="37">
        <f t="shared" si="11"/>
        <v>-0.04</v>
      </c>
      <c r="P10" s="37">
        <f t="shared" si="12"/>
        <v>-2.31</v>
      </c>
      <c r="Q10" s="41">
        <f t="shared" si="13"/>
        <v>0.0134408602150537</v>
      </c>
      <c r="R10" s="41">
        <f t="shared" si="1"/>
        <v>-0.00663129973474799</v>
      </c>
      <c r="S10" s="41">
        <f t="shared" si="2"/>
        <v>-0.013351134846462</v>
      </c>
      <c r="T10" s="41">
        <f t="shared" si="3"/>
        <v>-0.0243572395128552</v>
      </c>
      <c r="U10" s="41">
        <f t="shared" si="4"/>
        <v>-0.00138696255201107</v>
      </c>
      <c r="V10" s="41">
        <f t="shared" si="14"/>
        <v>-0.00555555555555556</v>
      </c>
      <c r="W10" s="41">
        <f t="shared" si="5"/>
        <v>-0.322625698324022</v>
      </c>
    </row>
    <row r="11" spans="1:23">
      <c r="A11" s="34" t="s">
        <v>75</v>
      </c>
      <c r="B11" s="37">
        <v>7.1</v>
      </c>
      <c r="C11" s="38">
        <v>7</v>
      </c>
      <c r="D11" s="38">
        <v>6.9</v>
      </c>
      <c r="E11" s="38">
        <v>7.86</v>
      </c>
      <c r="F11" s="38">
        <v>8.7</v>
      </c>
      <c r="G11" s="38">
        <v>8</v>
      </c>
      <c r="H11" s="38">
        <v>7.5</v>
      </c>
      <c r="I11" s="38">
        <v>7.4</v>
      </c>
      <c r="J11" s="37">
        <f t="shared" si="6"/>
        <v>-0.0999999999999996</v>
      </c>
      <c r="K11" s="37">
        <f t="shared" si="7"/>
        <v>-0.0999999999999996</v>
      </c>
      <c r="L11" s="37">
        <f t="shared" si="8"/>
        <v>0.96</v>
      </c>
      <c r="M11" s="37">
        <f t="shared" si="9"/>
        <v>0.839999999999999</v>
      </c>
      <c r="N11" s="37">
        <f t="shared" si="10"/>
        <v>-0.699999999999999</v>
      </c>
      <c r="O11" s="37">
        <f t="shared" si="11"/>
        <v>-0.5</v>
      </c>
      <c r="P11" s="37">
        <f t="shared" si="12"/>
        <v>-0.0999999999999996</v>
      </c>
      <c r="Q11" s="41">
        <f t="shared" si="13"/>
        <v>-0.0140845070422535</v>
      </c>
      <c r="R11" s="41">
        <f t="shared" si="1"/>
        <v>-0.0142857142857142</v>
      </c>
      <c r="S11" s="41">
        <f t="shared" si="2"/>
        <v>0.139130434782609</v>
      </c>
      <c r="T11" s="41">
        <f t="shared" si="3"/>
        <v>0.106870229007633</v>
      </c>
      <c r="U11" s="41">
        <f t="shared" si="4"/>
        <v>-0.0804597701149425</v>
      </c>
      <c r="V11" s="41">
        <f t="shared" si="14"/>
        <v>-0.0625</v>
      </c>
      <c r="W11" s="41">
        <f t="shared" si="5"/>
        <v>-0.0133333333333333</v>
      </c>
    </row>
    <row r="12" spans="1:23">
      <c r="A12" s="34" t="s">
        <v>79</v>
      </c>
      <c r="B12" s="37">
        <v>6.12</v>
      </c>
      <c r="C12" s="38">
        <v>6.06</v>
      </c>
      <c r="D12" s="38">
        <v>6.03</v>
      </c>
      <c r="E12" s="38">
        <v>5.3</v>
      </c>
      <c r="F12" s="38">
        <v>2.23</v>
      </c>
      <c r="G12" s="38">
        <v>4.29</v>
      </c>
      <c r="H12" s="38">
        <v>4.09</v>
      </c>
      <c r="I12" s="38">
        <v>3.09</v>
      </c>
      <c r="J12" s="37">
        <f t="shared" si="6"/>
        <v>-0.0600000000000005</v>
      </c>
      <c r="K12" s="37">
        <f t="shared" si="7"/>
        <v>-0.0299999999999994</v>
      </c>
      <c r="L12" s="37">
        <f t="shared" si="8"/>
        <v>-0.73</v>
      </c>
      <c r="M12" s="37">
        <f t="shared" si="9"/>
        <v>-3.07</v>
      </c>
      <c r="N12" s="37">
        <f t="shared" si="10"/>
        <v>2.06</v>
      </c>
      <c r="O12" s="37">
        <f t="shared" si="11"/>
        <v>-0.2</v>
      </c>
      <c r="P12" s="37">
        <f t="shared" si="12"/>
        <v>-1</v>
      </c>
      <c r="Q12" s="41">
        <f t="shared" si="13"/>
        <v>-0.00980392156862753</v>
      </c>
      <c r="R12" s="41">
        <f t="shared" si="1"/>
        <v>-0.00495049504950485</v>
      </c>
      <c r="S12" s="41">
        <f t="shared" si="2"/>
        <v>-0.12106135986733</v>
      </c>
      <c r="T12" s="41">
        <f t="shared" si="3"/>
        <v>-0.579245283018868</v>
      </c>
      <c r="U12" s="41">
        <f t="shared" si="4"/>
        <v>0.923766816143498</v>
      </c>
      <c r="V12" s="41">
        <f t="shared" si="14"/>
        <v>-0.0466200466200467</v>
      </c>
      <c r="W12" s="41">
        <f t="shared" si="5"/>
        <v>-0.244498777506112</v>
      </c>
    </row>
    <row r="13" spans="1:23">
      <c r="A13" s="34" t="s">
        <v>84</v>
      </c>
      <c r="B13" s="37">
        <v>4.28</v>
      </c>
      <c r="C13" s="38">
        <v>4.18</v>
      </c>
      <c r="D13" s="38">
        <v>4.08</v>
      </c>
      <c r="E13" s="38">
        <v>3.31</v>
      </c>
      <c r="F13" s="38">
        <v>3.34</v>
      </c>
      <c r="G13" s="38">
        <v>3.3</v>
      </c>
      <c r="H13" s="38">
        <v>3.25</v>
      </c>
      <c r="I13" s="38">
        <v>3.07</v>
      </c>
      <c r="J13" s="37">
        <f t="shared" si="6"/>
        <v>-0.100000000000001</v>
      </c>
      <c r="K13" s="37">
        <f t="shared" si="7"/>
        <v>-0.0999999999999996</v>
      </c>
      <c r="L13" s="37">
        <f t="shared" si="8"/>
        <v>-0.77</v>
      </c>
      <c r="M13" s="37">
        <f t="shared" si="9"/>
        <v>0.0299999999999998</v>
      </c>
      <c r="N13" s="37">
        <f t="shared" si="10"/>
        <v>-0.04</v>
      </c>
      <c r="O13" s="37">
        <f t="shared" si="11"/>
        <v>-0.0499999999999998</v>
      </c>
      <c r="P13" s="37">
        <f t="shared" si="12"/>
        <v>-0.18</v>
      </c>
      <c r="Q13" s="41">
        <f t="shared" si="13"/>
        <v>-0.0233644859813085</v>
      </c>
      <c r="R13" s="41">
        <f t="shared" si="1"/>
        <v>-0.0239234449760765</v>
      </c>
      <c r="S13" s="41">
        <f t="shared" si="2"/>
        <v>-0.188725490196078</v>
      </c>
      <c r="T13" s="41">
        <f t="shared" si="3"/>
        <v>0.00906344410876127</v>
      </c>
      <c r="U13" s="41">
        <f t="shared" si="4"/>
        <v>-0.0119760479041916</v>
      </c>
      <c r="V13" s="41">
        <f t="shared" si="14"/>
        <v>-0.0151515151515151</v>
      </c>
      <c r="W13" s="41">
        <f t="shared" si="5"/>
        <v>-0.0553846153846154</v>
      </c>
    </row>
    <row r="14" spans="1:23">
      <c r="A14" s="34" t="s">
        <v>89</v>
      </c>
      <c r="B14" s="37">
        <v>4.24</v>
      </c>
      <c r="C14" s="38">
        <v>4.19</v>
      </c>
      <c r="D14" s="38">
        <v>4.13</v>
      </c>
      <c r="E14" s="38">
        <v>3.92</v>
      </c>
      <c r="F14" s="38">
        <v>3.79</v>
      </c>
      <c r="G14" s="38">
        <v>3.72</v>
      </c>
      <c r="H14" s="38">
        <v>3.62</v>
      </c>
      <c r="I14" s="38">
        <v>3.17</v>
      </c>
      <c r="J14" s="37">
        <f t="shared" si="6"/>
        <v>-0.0499999999999998</v>
      </c>
      <c r="K14" s="37">
        <f t="shared" si="7"/>
        <v>-0.0600000000000005</v>
      </c>
      <c r="L14" s="37">
        <f t="shared" si="8"/>
        <v>-0.21</v>
      </c>
      <c r="M14" s="37">
        <f t="shared" si="9"/>
        <v>-0.13</v>
      </c>
      <c r="N14" s="37">
        <f t="shared" si="10"/>
        <v>-0.0699999999999998</v>
      </c>
      <c r="O14" s="37">
        <f t="shared" si="11"/>
        <v>-0.1</v>
      </c>
      <c r="P14" s="37">
        <f t="shared" si="12"/>
        <v>-0.45</v>
      </c>
      <c r="Q14" s="41">
        <f t="shared" si="13"/>
        <v>-0.0117924528301886</v>
      </c>
      <c r="R14" s="41">
        <f t="shared" si="1"/>
        <v>-0.0143198090692125</v>
      </c>
      <c r="S14" s="41">
        <f t="shared" si="2"/>
        <v>-0.0508474576271186</v>
      </c>
      <c r="T14" s="41">
        <f t="shared" si="3"/>
        <v>-0.0331632653061224</v>
      </c>
      <c r="U14" s="41">
        <f t="shared" si="4"/>
        <v>-0.0184696569920844</v>
      </c>
      <c r="V14" s="41">
        <f t="shared" si="14"/>
        <v>-0.0268817204301075</v>
      </c>
      <c r="W14" s="41">
        <f t="shared" si="5"/>
        <v>-0.124309392265193</v>
      </c>
    </row>
    <row r="15" spans="1:23">
      <c r="A15" s="34" t="s">
        <v>94</v>
      </c>
      <c r="B15" s="37">
        <v>7.42</v>
      </c>
      <c r="C15" s="38">
        <v>7.36</v>
      </c>
      <c r="D15" s="38">
        <v>7.18</v>
      </c>
      <c r="E15" s="38">
        <v>6.94</v>
      </c>
      <c r="F15" s="38">
        <v>6.7</v>
      </c>
      <c r="G15" s="38">
        <v>6.2</v>
      </c>
      <c r="H15" s="38">
        <v>5.8</v>
      </c>
      <c r="I15" s="38">
        <v>5.35</v>
      </c>
      <c r="J15" s="37">
        <f t="shared" si="6"/>
        <v>-0.0599999999999996</v>
      </c>
      <c r="K15" s="37">
        <f t="shared" si="7"/>
        <v>-0.180000000000001</v>
      </c>
      <c r="L15" s="37">
        <f t="shared" si="8"/>
        <v>-0.239999999999999</v>
      </c>
      <c r="M15" s="37">
        <f t="shared" si="9"/>
        <v>-0.24</v>
      </c>
      <c r="N15" s="37">
        <f t="shared" si="10"/>
        <v>-0.5</v>
      </c>
      <c r="O15" s="37">
        <f t="shared" si="11"/>
        <v>-0.4</v>
      </c>
      <c r="P15" s="37">
        <f t="shared" si="12"/>
        <v>-0.45</v>
      </c>
      <c r="Q15" s="41">
        <f t="shared" si="13"/>
        <v>-0.00808625336927218</v>
      </c>
      <c r="R15" s="41">
        <f t="shared" si="1"/>
        <v>-0.0244565217391305</v>
      </c>
      <c r="S15" s="41">
        <f t="shared" si="2"/>
        <v>-0.033426183844011</v>
      </c>
      <c r="T15" s="41">
        <f t="shared" si="3"/>
        <v>-0.0345821325648415</v>
      </c>
      <c r="U15" s="41">
        <f t="shared" si="4"/>
        <v>-0.0746268656716418</v>
      </c>
      <c r="V15" s="41">
        <f t="shared" si="14"/>
        <v>-0.0645161290322581</v>
      </c>
      <c r="W15" s="41">
        <f t="shared" si="5"/>
        <v>-0.0775862068965518</v>
      </c>
    </row>
    <row r="16" spans="1:23">
      <c r="A16" s="34" t="s">
        <v>99</v>
      </c>
      <c r="B16" s="37">
        <v>4.75</v>
      </c>
      <c r="C16" s="38">
        <v>4.75</v>
      </c>
      <c r="D16" s="38">
        <v>4.65</v>
      </c>
      <c r="E16" s="38">
        <v>3.63</v>
      </c>
      <c r="F16" s="38">
        <v>3.65</v>
      </c>
      <c r="G16" s="38">
        <v>3.75</v>
      </c>
      <c r="H16" s="38">
        <v>3.68</v>
      </c>
      <c r="I16" s="38">
        <v>3.64</v>
      </c>
      <c r="J16" s="37">
        <f t="shared" si="6"/>
        <v>0</v>
      </c>
      <c r="K16" s="37">
        <f t="shared" si="7"/>
        <v>-0.0999999999999996</v>
      </c>
      <c r="L16" s="37">
        <f t="shared" si="8"/>
        <v>-1.02</v>
      </c>
      <c r="M16" s="37">
        <f t="shared" si="9"/>
        <v>0.02</v>
      </c>
      <c r="N16" s="37">
        <f t="shared" si="10"/>
        <v>0.1</v>
      </c>
      <c r="O16" s="37">
        <f t="shared" si="11"/>
        <v>-0.0699999999999998</v>
      </c>
      <c r="P16" s="37">
        <f t="shared" si="12"/>
        <v>-0.04</v>
      </c>
      <c r="Q16" s="41">
        <f t="shared" si="13"/>
        <v>0</v>
      </c>
      <c r="R16" s="41">
        <f t="shared" si="1"/>
        <v>-0.0210526315789473</v>
      </c>
      <c r="S16" s="41">
        <f t="shared" si="2"/>
        <v>-0.219354838709678</v>
      </c>
      <c r="T16" s="41">
        <f t="shared" si="3"/>
        <v>0.00550964187327824</v>
      </c>
      <c r="U16" s="41">
        <f t="shared" si="4"/>
        <v>0.0273972602739726</v>
      </c>
      <c r="V16" s="41">
        <f t="shared" si="14"/>
        <v>-0.0186666666666666</v>
      </c>
      <c r="W16" s="41">
        <f t="shared" si="5"/>
        <v>-0.0108695652173913</v>
      </c>
    </row>
    <row r="17" spans="1:23">
      <c r="A17" s="34" t="s">
        <v>104</v>
      </c>
      <c r="B17" s="37">
        <v>6.99</v>
      </c>
      <c r="C17" s="38">
        <v>6.95</v>
      </c>
      <c r="D17" s="38">
        <v>6.92</v>
      </c>
      <c r="E17" s="38">
        <v>6.91</v>
      </c>
      <c r="F17" s="38">
        <v>6.37</v>
      </c>
      <c r="G17" s="38">
        <v>4.2</v>
      </c>
      <c r="H17" s="38">
        <v>4.15</v>
      </c>
      <c r="I17" s="38">
        <v>4</v>
      </c>
      <c r="J17" s="37">
        <f t="shared" si="6"/>
        <v>-0.04</v>
      </c>
      <c r="K17" s="37">
        <f t="shared" si="7"/>
        <v>-0.0300000000000002</v>
      </c>
      <c r="L17" s="37">
        <f t="shared" si="8"/>
        <v>-0.00999999999999979</v>
      </c>
      <c r="M17" s="37">
        <f t="shared" si="9"/>
        <v>-0.54</v>
      </c>
      <c r="N17" s="37">
        <f t="shared" si="10"/>
        <v>-2.17</v>
      </c>
      <c r="O17" s="37">
        <f t="shared" si="11"/>
        <v>-0.0499999999999998</v>
      </c>
      <c r="P17" s="37">
        <f t="shared" si="12"/>
        <v>-0.15</v>
      </c>
      <c r="Q17" s="41">
        <f t="shared" si="13"/>
        <v>-0.00572246065808298</v>
      </c>
      <c r="R17" s="41">
        <f t="shared" si="1"/>
        <v>-0.00431654676258996</v>
      </c>
      <c r="S17" s="41">
        <f t="shared" si="2"/>
        <v>-0.00144508670520228</v>
      </c>
      <c r="T17" s="41">
        <f t="shared" si="3"/>
        <v>-0.0781476121562952</v>
      </c>
      <c r="U17" s="41">
        <f t="shared" si="4"/>
        <v>-0.340659340659341</v>
      </c>
      <c r="V17" s="41">
        <f t="shared" si="14"/>
        <v>-0.0119047619047619</v>
      </c>
      <c r="W17" s="41">
        <f t="shared" si="5"/>
        <v>-0.0361445783132531</v>
      </c>
    </row>
    <row r="18" spans="1:23">
      <c r="A18" s="34" t="s">
        <v>109</v>
      </c>
      <c r="B18" s="37">
        <v>6.58</v>
      </c>
      <c r="C18" s="38">
        <v>6.35</v>
      </c>
      <c r="D18" s="38">
        <v>6.01</v>
      </c>
      <c r="E18" s="38">
        <v>5.83</v>
      </c>
      <c r="F18" s="38">
        <v>5.53</v>
      </c>
      <c r="G18" s="38">
        <v>4.33</v>
      </c>
      <c r="H18" s="38">
        <v>3.46</v>
      </c>
      <c r="I18" s="38">
        <v>3.25</v>
      </c>
      <c r="J18" s="37">
        <f t="shared" si="6"/>
        <v>-0.23</v>
      </c>
      <c r="K18" s="37">
        <f t="shared" si="7"/>
        <v>-0.34</v>
      </c>
      <c r="L18" s="37">
        <f t="shared" si="8"/>
        <v>-0.18</v>
      </c>
      <c r="M18" s="37">
        <f t="shared" si="9"/>
        <v>-0.3</v>
      </c>
      <c r="N18" s="37">
        <f t="shared" si="10"/>
        <v>-1.2</v>
      </c>
      <c r="O18" s="37">
        <f t="shared" si="11"/>
        <v>-0.87</v>
      </c>
      <c r="P18" s="37">
        <f t="shared" si="12"/>
        <v>-0.21</v>
      </c>
      <c r="Q18" s="41">
        <f t="shared" si="13"/>
        <v>-0.0349544072948329</v>
      </c>
      <c r="R18" s="41">
        <f t="shared" si="1"/>
        <v>-0.0535433070866142</v>
      </c>
      <c r="S18" s="41">
        <f t="shared" si="2"/>
        <v>-0.0299500831946755</v>
      </c>
      <c r="T18" s="41">
        <f t="shared" si="3"/>
        <v>-0.0514579759862778</v>
      </c>
      <c r="U18" s="41">
        <f t="shared" si="4"/>
        <v>-0.216998191681736</v>
      </c>
      <c r="V18" s="41">
        <f t="shared" si="14"/>
        <v>-0.200923787528868</v>
      </c>
      <c r="W18" s="41">
        <f t="shared" si="5"/>
        <v>-0.0606936416184971</v>
      </c>
    </row>
    <row r="19" spans="1:23">
      <c r="A19" s="34" t="s">
        <v>114</v>
      </c>
      <c r="B19" s="37">
        <v>7.87</v>
      </c>
      <c r="C19" s="38">
        <v>7.97</v>
      </c>
      <c r="D19" s="38">
        <v>7.94</v>
      </c>
      <c r="E19" s="38">
        <v>7.84</v>
      </c>
      <c r="F19" s="38">
        <v>7.55</v>
      </c>
      <c r="G19" s="38">
        <v>7.45</v>
      </c>
      <c r="H19" s="38">
        <v>7.05</v>
      </c>
      <c r="I19" s="38">
        <v>5.6</v>
      </c>
      <c r="J19" s="37">
        <f t="shared" si="6"/>
        <v>0.0999999999999996</v>
      </c>
      <c r="K19" s="37">
        <f t="shared" si="7"/>
        <v>-0.0299999999999994</v>
      </c>
      <c r="L19" s="37">
        <f t="shared" si="8"/>
        <v>-0.100000000000001</v>
      </c>
      <c r="M19" s="37">
        <f t="shared" si="9"/>
        <v>-0.29</v>
      </c>
      <c r="N19" s="37">
        <f t="shared" si="10"/>
        <v>-0.0999999999999996</v>
      </c>
      <c r="O19" s="37">
        <f t="shared" si="11"/>
        <v>-0.4</v>
      </c>
      <c r="P19" s="37">
        <f t="shared" si="12"/>
        <v>-1.45</v>
      </c>
      <c r="Q19" s="41">
        <f t="shared" si="13"/>
        <v>0.0127064803049555</v>
      </c>
      <c r="R19" s="41">
        <f t="shared" si="1"/>
        <v>-0.00376411543287319</v>
      </c>
      <c r="S19" s="41">
        <f t="shared" si="2"/>
        <v>-0.0125944584382872</v>
      </c>
      <c r="T19" s="41">
        <f t="shared" si="3"/>
        <v>-0.0369897959183674</v>
      </c>
      <c r="U19" s="41">
        <f t="shared" si="4"/>
        <v>-0.0132450331125827</v>
      </c>
      <c r="V19" s="41">
        <f t="shared" si="14"/>
        <v>-0.0536912751677853</v>
      </c>
      <c r="W19" s="41">
        <f t="shared" si="5"/>
        <v>-0.205673758865248</v>
      </c>
    </row>
    <row r="20" spans="1:23">
      <c r="A20" s="34" t="s">
        <v>119</v>
      </c>
      <c r="B20" s="37">
        <v>6.58</v>
      </c>
      <c r="C20" s="38">
        <v>6.82</v>
      </c>
      <c r="D20" s="38">
        <v>6.78</v>
      </c>
      <c r="E20" s="38">
        <v>6.75</v>
      </c>
      <c r="F20" s="38">
        <v>6.63</v>
      </c>
      <c r="G20" s="38">
        <v>5.34</v>
      </c>
      <c r="H20" s="38">
        <v>4.7</v>
      </c>
      <c r="I20" s="38">
        <v>4.6</v>
      </c>
      <c r="J20" s="37">
        <f t="shared" si="6"/>
        <v>0.24</v>
      </c>
      <c r="K20" s="37">
        <f t="shared" si="7"/>
        <v>-0.04</v>
      </c>
      <c r="L20" s="37">
        <f t="shared" si="8"/>
        <v>-0.0300000000000002</v>
      </c>
      <c r="M20" s="37">
        <f t="shared" si="9"/>
        <v>-0.12</v>
      </c>
      <c r="N20" s="37">
        <f t="shared" si="10"/>
        <v>-1.29</v>
      </c>
      <c r="O20" s="37">
        <f t="shared" si="11"/>
        <v>-0.64</v>
      </c>
      <c r="P20" s="37">
        <f t="shared" si="12"/>
        <v>-0.100000000000001</v>
      </c>
      <c r="Q20" s="41">
        <f t="shared" si="13"/>
        <v>0.0364741641337386</v>
      </c>
      <c r="R20" s="41">
        <f t="shared" si="1"/>
        <v>-0.00586510263929619</v>
      </c>
      <c r="S20" s="41">
        <f t="shared" si="2"/>
        <v>-0.00442477876106198</v>
      </c>
      <c r="T20" s="41">
        <f t="shared" si="3"/>
        <v>-0.0177777777777778</v>
      </c>
      <c r="U20" s="41">
        <f t="shared" si="4"/>
        <v>-0.194570135746606</v>
      </c>
      <c r="V20" s="41">
        <f t="shared" si="14"/>
        <v>-0.119850187265918</v>
      </c>
      <c r="W20" s="41">
        <f t="shared" si="5"/>
        <v>-0.021276595744681</v>
      </c>
    </row>
    <row r="21" spans="1:23">
      <c r="A21" s="34" t="s">
        <v>124</v>
      </c>
      <c r="B21" s="37">
        <v>8.8</v>
      </c>
      <c r="C21" s="38">
        <v>8.53</v>
      </c>
      <c r="D21" s="38">
        <v>8.47</v>
      </c>
      <c r="E21" s="38">
        <v>8.16</v>
      </c>
      <c r="F21" s="38">
        <v>7.96</v>
      </c>
      <c r="G21" s="38">
        <v>7.98</v>
      </c>
      <c r="H21" s="38">
        <v>7.94</v>
      </c>
      <c r="I21" s="38">
        <v>6.73</v>
      </c>
      <c r="J21" s="37">
        <f t="shared" si="6"/>
        <v>-0.270000000000001</v>
      </c>
      <c r="K21" s="37">
        <f t="shared" si="7"/>
        <v>-0.0599999999999987</v>
      </c>
      <c r="L21" s="37">
        <f t="shared" si="8"/>
        <v>-0.31</v>
      </c>
      <c r="M21" s="37">
        <f t="shared" si="9"/>
        <v>-0.2</v>
      </c>
      <c r="N21" s="37">
        <f t="shared" si="10"/>
        <v>0.0200000000000005</v>
      </c>
      <c r="O21" s="37">
        <f t="shared" si="11"/>
        <v>-0.04</v>
      </c>
      <c r="P21" s="37">
        <f t="shared" si="12"/>
        <v>-1.21</v>
      </c>
      <c r="Q21" s="41">
        <f t="shared" si="13"/>
        <v>-0.0306818181818183</v>
      </c>
      <c r="R21" s="41">
        <f t="shared" si="1"/>
        <v>-0.00703399765533397</v>
      </c>
      <c r="S21" s="41">
        <f t="shared" si="2"/>
        <v>-0.0365997638724912</v>
      </c>
      <c r="T21" s="41">
        <f t="shared" si="3"/>
        <v>-0.0245098039215686</v>
      </c>
      <c r="U21" s="41">
        <f t="shared" si="4"/>
        <v>0.00251256281407041</v>
      </c>
      <c r="V21" s="41">
        <f t="shared" si="14"/>
        <v>-0.00501253132832081</v>
      </c>
      <c r="W21" s="41">
        <f t="shared" si="5"/>
        <v>-0.152392947103275</v>
      </c>
    </row>
    <row r="22" spans="1:23">
      <c r="A22" s="34" t="s">
        <v>129</v>
      </c>
      <c r="B22" s="37">
        <v>4.41</v>
      </c>
      <c r="C22" s="38">
        <v>4.09</v>
      </c>
      <c r="D22" s="38">
        <v>4.59</v>
      </c>
      <c r="E22" s="38">
        <v>4.32</v>
      </c>
      <c r="F22" s="38">
        <v>3.87</v>
      </c>
      <c r="G22" s="38">
        <v>3.63</v>
      </c>
      <c r="H22" s="38">
        <v>3.53</v>
      </c>
      <c r="I22" s="38">
        <v>3.46</v>
      </c>
      <c r="J22" s="37">
        <f t="shared" si="6"/>
        <v>-0.32</v>
      </c>
      <c r="K22" s="37">
        <f t="shared" si="7"/>
        <v>0.5</v>
      </c>
      <c r="L22" s="37">
        <f t="shared" si="8"/>
        <v>-0.27</v>
      </c>
      <c r="M22" s="37">
        <f t="shared" si="9"/>
        <v>-0.45</v>
      </c>
      <c r="N22" s="37">
        <f t="shared" si="10"/>
        <v>-0.24</v>
      </c>
      <c r="O22" s="37">
        <f t="shared" si="11"/>
        <v>-0.1</v>
      </c>
      <c r="P22" s="37">
        <f t="shared" si="12"/>
        <v>-0.0699999999999998</v>
      </c>
      <c r="Q22" s="41">
        <f t="shared" si="13"/>
        <v>-0.072562358276644</v>
      </c>
      <c r="R22" s="41">
        <f t="shared" si="1"/>
        <v>0.122249388753056</v>
      </c>
      <c r="S22" s="41">
        <f t="shared" si="2"/>
        <v>-0.0588235294117646</v>
      </c>
      <c r="T22" s="41">
        <f t="shared" si="3"/>
        <v>-0.104166666666667</v>
      </c>
      <c r="U22" s="41">
        <f t="shared" si="4"/>
        <v>-0.062015503875969</v>
      </c>
      <c r="V22" s="41">
        <f t="shared" si="14"/>
        <v>-0.0275482093663912</v>
      </c>
      <c r="W22" s="41">
        <f t="shared" si="5"/>
        <v>-0.0198300283286119</v>
      </c>
    </row>
    <row r="23" spans="1:23">
      <c r="A23" s="34" t="s">
        <v>134</v>
      </c>
      <c r="B23" s="37">
        <v>6.19</v>
      </c>
      <c r="C23" s="38">
        <v>5.58</v>
      </c>
      <c r="D23" s="38">
        <v>7.94</v>
      </c>
      <c r="E23" s="38">
        <v>5.81</v>
      </c>
      <c r="F23" s="38">
        <v>5.09</v>
      </c>
      <c r="G23" s="38">
        <v>4.61</v>
      </c>
      <c r="H23" s="38">
        <v>4.58</v>
      </c>
      <c r="I23" s="38">
        <v>4.75</v>
      </c>
      <c r="J23" s="37">
        <f t="shared" si="6"/>
        <v>-0.61</v>
      </c>
      <c r="K23" s="37">
        <f t="shared" si="7"/>
        <v>2.36</v>
      </c>
      <c r="L23" s="37">
        <f t="shared" si="8"/>
        <v>-2.13</v>
      </c>
      <c r="M23" s="37">
        <f t="shared" si="9"/>
        <v>-0.72</v>
      </c>
      <c r="N23" s="37">
        <f t="shared" si="10"/>
        <v>-0.48</v>
      </c>
      <c r="O23" s="37">
        <f t="shared" si="11"/>
        <v>-0.0300000000000002</v>
      </c>
      <c r="P23" s="37">
        <f t="shared" si="12"/>
        <v>0.17</v>
      </c>
      <c r="Q23" s="41">
        <f t="shared" si="13"/>
        <v>-0.0985460420032311</v>
      </c>
      <c r="R23" s="41">
        <f t="shared" si="1"/>
        <v>0.422939068100358</v>
      </c>
      <c r="S23" s="41">
        <f t="shared" si="2"/>
        <v>-0.268261964735516</v>
      </c>
      <c r="T23" s="41">
        <f t="shared" si="3"/>
        <v>-0.123924268502582</v>
      </c>
      <c r="U23" s="41">
        <f t="shared" si="4"/>
        <v>-0.0943025540275048</v>
      </c>
      <c r="V23" s="41">
        <f t="shared" si="14"/>
        <v>-0.00650759219088942</v>
      </c>
      <c r="W23" s="41">
        <f t="shared" si="5"/>
        <v>0.037117903930131</v>
      </c>
    </row>
    <row r="24" spans="1:23">
      <c r="A24" s="34" t="s">
        <v>139</v>
      </c>
      <c r="B24" s="37">
        <v>7.24</v>
      </c>
      <c r="C24" s="38">
        <v>7.34</v>
      </c>
      <c r="D24" s="38">
        <v>7.25</v>
      </c>
      <c r="E24" s="38">
        <v>7.17</v>
      </c>
      <c r="F24" s="38">
        <v>6.02</v>
      </c>
      <c r="G24" s="38">
        <v>5.53</v>
      </c>
      <c r="H24" s="38">
        <v>5.34</v>
      </c>
      <c r="I24" s="38">
        <v>5.23</v>
      </c>
      <c r="J24" s="37">
        <f t="shared" si="6"/>
        <v>0.0999999999999996</v>
      </c>
      <c r="K24" s="37">
        <f t="shared" si="7"/>
        <v>-0.0899999999999999</v>
      </c>
      <c r="L24" s="37">
        <f t="shared" si="8"/>
        <v>-0.0800000000000001</v>
      </c>
      <c r="M24" s="37">
        <f t="shared" si="9"/>
        <v>-1.15</v>
      </c>
      <c r="N24" s="37">
        <f t="shared" si="10"/>
        <v>-0.489999999999999</v>
      </c>
      <c r="O24" s="37">
        <f t="shared" si="11"/>
        <v>-0.19</v>
      </c>
      <c r="P24" s="37">
        <f t="shared" si="12"/>
        <v>-0.109999999999999</v>
      </c>
      <c r="Q24" s="41">
        <f t="shared" si="13"/>
        <v>0.0138121546961325</v>
      </c>
      <c r="R24" s="41">
        <f t="shared" si="1"/>
        <v>-0.0122615803814714</v>
      </c>
      <c r="S24" s="41">
        <f t="shared" si="2"/>
        <v>-0.0110344827586207</v>
      </c>
      <c r="T24" s="41">
        <f t="shared" si="3"/>
        <v>-0.160390516039052</v>
      </c>
      <c r="U24" s="41">
        <f t="shared" si="4"/>
        <v>-0.0813953488372092</v>
      </c>
      <c r="V24" s="41">
        <f t="shared" si="14"/>
        <v>-0.0343580470162749</v>
      </c>
      <c r="W24" s="41">
        <f t="shared" si="5"/>
        <v>-0.0205992509363295</v>
      </c>
    </row>
    <row r="25" spans="1:23">
      <c r="A25" s="34" t="s">
        <v>144</v>
      </c>
      <c r="B25" s="37">
        <v>6.8</v>
      </c>
      <c r="C25" s="38">
        <v>6.99</v>
      </c>
      <c r="D25" s="38">
        <v>6.92</v>
      </c>
      <c r="E25" s="38">
        <v>6.73</v>
      </c>
      <c r="F25" s="38">
        <v>5.15</v>
      </c>
      <c r="G25" s="38">
        <v>4.99</v>
      </c>
      <c r="H25" s="38">
        <v>4.93</v>
      </c>
      <c r="I25" s="38">
        <v>4.42</v>
      </c>
      <c r="J25" s="37">
        <f t="shared" si="6"/>
        <v>0.19</v>
      </c>
      <c r="K25" s="37">
        <f t="shared" si="7"/>
        <v>-0.0700000000000003</v>
      </c>
      <c r="L25" s="37">
        <f t="shared" si="8"/>
        <v>-0.19</v>
      </c>
      <c r="M25" s="37">
        <f t="shared" si="9"/>
        <v>-1.58</v>
      </c>
      <c r="N25" s="37">
        <f t="shared" si="10"/>
        <v>-0.16</v>
      </c>
      <c r="O25" s="37">
        <f t="shared" si="11"/>
        <v>-0.0600000000000005</v>
      </c>
      <c r="P25" s="37">
        <f t="shared" si="12"/>
        <v>-0.51</v>
      </c>
      <c r="Q25" s="41">
        <f t="shared" si="13"/>
        <v>0.0279411764705883</v>
      </c>
      <c r="R25" s="41">
        <f t="shared" si="1"/>
        <v>-0.0100143061516452</v>
      </c>
      <c r="S25" s="41">
        <f t="shared" si="2"/>
        <v>-0.0274566473988439</v>
      </c>
      <c r="T25" s="41">
        <f t="shared" si="3"/>
        <v>-0.234769687964339</v>
      </c>
      <c r="U25" s="41">
        <f t="shared" si="4"/>
        <v>-0.0310679611650486</v>
      </c>
      <c r="V25" s="41">
        <f t="shared" si="14"/>
        <v>-0.0120240480961925</v>
      </c>
      <c r="W25" s="41">
        <f t="shared" si="5"/>
        <v>-0.103448275862069</v>
      </c>
    </row>
    <row r="26" spans="1:23">
      <c r="A26" s="34" t="s">
        <v>149</v>
      </c>
      <c r="B26" s="37">
        <v>9.12</v>
      </c>
      <c r="C26" s="38">
        <v>8.92</v>
      </c>
      <c r="D26" s="38">
        <v>8.43</v>
      </c>
      <c r="E26" s="38">
        <v>8.41</v>
      </c>
      <c r="F26" s="38">
        <v>7.78</v>
      </c>
      <c r="G26" s="38">
        <v>7.94</v>
      </c>
      <c r="H26" s="38">
        <v>7.47</v>
      </c>
      <c r="I26" s="38">
        <v>6.83</v>
      </c>
      <c r="J26" s="37">
        <f t="shared" si="6"/>
        <v>-0.199999999999999</v>
      </c>
      <c r="K26" s="37">
        <f t="shared" si="7"/>
        <v>-0.49</v>
      </c>
      <c r="L26" s="37">
        <f t="shared" si="8"/>
        <v>-0.0199999999999996</v>
      </c>
      <c r="M26" s="37">
        <f t="shared" si="9"/>
        <v>-0.63</v>
      </c>
      <c r="N26" s="37">
        <f t="shared" si="10"/>
        <v>0.16</v>
      </c>
      <c r="O26" s="37">
        <f t="shared" si="11"/>
        <v>-0.470000000000001</v>
      </c>
      <c r="P26" s="37">
        <f t="shared" si="12"/>
        <v>-0.64</v>
      </c>
      <c r="Q26" s="41">
        <f t="shared" si="13"/>
        <v>-0.0219298245614034</v>
      </c>
      <c r="R26" s="41">
        <f t="shared" si="1"/>
        <v>-0.054932735426009</v>
      </c>
      <c r="S26" s="41">
        <f t="shared" si="2"/>
        <v>-0.00237247924080659</v>
      </c>
      <c r="T26" s="41">
        <f t="shared" si="3"/>
        <v>-0.074910820451843</v>
      </c>
      <c r="U26" s="41">
        <f t="shared" si="4"/>
        <v>0.0205655526992288</v>
      </c>
      <c r="V26" s="41">
        <f t="shared" si="14"/>
        <v>-0.0591939546599497</v>
      </c>
      <c r="W26" s="41">
        <f t="shared" si="5"/>
        <v>-0.0856760374832664</v>
      </c>
    </row>
    <row r="27" spans="1:23">
      <c r="A27" s="34" t="s">
        <v>154</v>
      </c>
      <c r="B27" s="37">
        <v>6.36</v>
      </c>
      <c r="C27" s="38">
        <v>6.28</v>
      </c>
      <c r="D27" s="38">
        <v>5.5</v>
      </c>
      <c r="E27" s="38">
        <v>6.36</v>
      </c>
      <c r="F27" s="38">
        <v>4.69</v>
      </c>
      <c r="G27" s="38">
        <v>4.81</v>
      </c>
      <c r="H27" s="38">
        <v>4.45</v>
      </c>
      <c r="I27" s="38">
        <v>4.65</v>
      </c>
      <c r="J27" s="37">
        <f t="shared" si="6"/>
        <v>-0.0800000000000001</v>
      </c>
      <c r="K27" s="37">
        <f t="shared" si="7"/>
        <v>-0.78</v>
      </c>
      <c r="L27" s="37">
        <f t="shared" si="8"/>
        <v>0.86</v>
      </c>
      <c r="M27" s="37">
        <f t="shared" si="9"/>
        <v>-1.67</v>
      </c>
      <c r="N27" s="37">
        <f t="shared" si="10"/>
        <v>0.119999999999999</v>
      </c>
      <c r="O27" s="37">
        <f t="shared" si="11"/>
        <v>-0.359999999999999</v>
      </c>
      <c r="P27" s="37">
        <f t="shared" si="12"/>
        <v>0.2</v>
      </c>
      <c r="Q27" s="41">
        <f t="shared" si="13"/>
        <v>-0.0125786163522013</v>
      </c>
      <c r="R27" s="41">
        <f t="shared" si="1"/>
        <v>-0.124203821656051</v>
      </c>
      <c r="S27" s="41">
        <f t="shared" si="2"/>
        <v>0.156363636363636</v>
      </c>
      <c r="T27" s="41">
        <f t="shared" si="3"/>
        <v>-0.262578616352201</v>
      </c>
      <c r="U27" s="41">
        <f t="shared" si="4"/>
        <v>0.0255863539445627</v>
      </c>
      <c r="V27" s="41">
        <f t="shared" si="14"/>
        <v>-0.0748440748440747</v>
      </c>
      <c r="W27" s="41">
        <f t="shared" si="5"/>
        <v>0.0449438202247191</v>
      </c>
    </row>
    <row r="28" spans="1:23">
      <c r="A28" s="34" t="s">
        <v>159</v>
      </c>
      <c r="B28" s="37">
        <v>6.16</v>
      </c>
      <c r="C28" s="38">
        <v>4.68</v>
      </c>
      <c r="D28" s="38">
        <v>4.64</v>
      </c>
      <c r="E28" s="38">
        <v>5.05</v>
      </c>
      <c r="F28" s="38">
        <v>4.2</v>
      </c>
      <c r="G28" s="38">
        <v>4.31</v>
      </c>
      <c r="H28" s="38">
        <v>4.12</v>
      </c>
      <c r="I28" s="38">
        <v>3.81</v>
      </c>
      <c r="J28" s="37">
        <f t="shared" si="6"/>
        <v>-1.48</v>
      </c>
      <c r="K28" s="37">
        <f t="shared" si="7"/>
        <v>-0.04</v>
      </c>
      <c r="L28" s="37">
        <f t="shared" si="8"/>
        <v>0.41</v>
      </c>
      <c r="M28" s="37">
        <f t="shared" si="9"/>
        <v>-0.85</v>
      </c>
      <c r="N28" s="37">
        <f t="shared" si="10"/>
        <v>0.109999999999999</v>
      </c>
      <c r="O28" s="37">
        <f t="shared" si="11"/>
        <v>-0.19</v>
      </c>
      <c r="P28" s="37">
        <f t="shared" si="12"/>
        <v>-0.31</v>
      </c>
      <c r="Q28" s="41">
        <f t="shared" si="13"/>
        <v>-0.24025974025974</v>
      </c>
      <c r="R28" s="41">
        <f t="shared" si="1"/>
        <v>-0.00854700854700855</v>
      </c>
      <c r="S28" s="41">
        <f t="shared" si="2"/>
        <v>0.0883620689655173</v>
      </c>
      <c r="T28" s="41">
        <f t="shared" si="3"/>
        <v>-0.168316831683168</v>
      </c>
      <c r="U28" s="41">
        <f t="shared" si="4"/>
        <v>0.0261904761904761</v>
      </c>
      <c r="V28" s="41">
        <f t="shared" si="14"/>
        <v>-0.0440835266821345</v>
      </c>
      <c r="W28" s="41">
        <f t="shared" si="5"/>
        <v>-0.0752427184466019</v>
      </c>
    </row>
    <row r="29" spans="1:23">
      <c r="A29" s="34" t="s">
        <v>164</v>
      </c>
      <c r="B29" s="37">
        <v>13.84</v>
      </c>
      <c r="C29" s="38">
        <v>13.83</v>
      </c>
      <c r="D29" s="38">
        <v>13.74</v>
      </c>
      <c r="E29" s="38">
        <v>12.92</v>
      </c>
      <c r="F29" s="38">
        <v>12.8</v>
      </c>
      <c r="G29" s="38">
        <v>13.1</v>
      </c>
      <c r="H29" s="38">
        <v>15.64</v>
      </c>
      <c r="I29" s="38">
        <v>14.99</v>
      </c>
      <c r="J29" s="37">
        <f t="shared" si="6"/>
        <v>-0.00999999999999979</v>
      </c>
      <c r="K29" s="37">
        <f t="shared" si="7"/>
        <v>-0.0899999999999999</v>
      </c>
      <c r="L29" s="37">
        <f t="shared" si="8"/>
        <v>-0.82</v>
      </c>
      <c r="M29" s="37">
        <f t="shared" si="9"/>
        <v>-0.119999999999999</v>
      </c>
      <c r="N29" s="37">
        <f t="shared" si="10"/>
        <v>0.299999999999999</v>
      </c>
      <c r="O29" s="37">
        <f t="shared" si="11"/>
        <v>2.54</v>
      </c>
      <c r="P29" s="37">
        <f t="shared" si="12"/>
        <v>-0.65</v>
      </c>
      <c r="Q29" s="41">
        <f t="shared" si="13"/>
        <v>-0.000722543352601141</v>
      </c>
      <c r="R29" s="41">
        <f t="shared" si="1"/>
        <v>-0.00650759219088936</v>
      </c>
      <c r="S29" s="41">
        <f t="shared" si="2"/>
        <v>-0.0596797671033479</v>
      </c>
      <c r="T29" s="41">
        <f t="shared" si="3"/>
        <v>-0.00928792569659437</v>
      </c>
      <c r="U29" s="41">
        <f t="shared" si="4"/>
        <v>0.0234374999999999</v>
      </c>
      <c r="V29" s="41">
        <f t="shared" si="14"/>
        <v>0.193893129770992</v>
      </c>
      <c r="W29" s="41">
        <f t="shared" si="5"/>
        <v>-0.0415601023017903</v>
      </c>
    </row>
    <row r="30" spans="1:23">
      <c r="A30" s="34" t="s">
        <v>169</v>
      </c>
      <c r="B30" s="37">
        <v>6.61</v>
      </c>
      <c r="C30" s="38">
        <v>6.31</v>
      </c>
      <c r="D30" s="38">
        <v>6.25</v>
      </c>
      <c r="E30" s="38">
        <v>5.99</v>
      </c>
      <c r="F30" s="38">
        <v>5.9</v>
      </c>
      <c r="G30" s="38">
        <v>5.22</v>
      </c>
      <c r="H30" s="38">
        <v>4.06</v>
      </c>
      <c r="I30" s="38">
        <v>4.6</v>
      </c>
      <c r="J30" s="37">
        <f t="shared" si="6"/>
        <v>-0.300000000000001</v>
      </c>
      <c r="K30" s="37">
        <f t="shared" si="7"/>
        <v>-0.0599999999999996</v>
      </c>
      <c r="L30" s="37">
        <f t="shared" si="8"/>
        <v>-0.26</v>
      </c>
      <c r="M30" s="37">
        <f t="shared" si="9"/>
        <v>-0.0899999999999999</v>
      </c>
      <c r="N30" s="37">
        <f t="shared" si="10"/>
        <v>-0.680000000000001</v>
      </c>
      <c r="O30" s="37">
        <f t="shared" si="11"/>
        <v>-1.16</v>
      </c>
      <c r="P30" s="37">
        <f t="shared" si="12"/>
        <v>0.54</v>
      </c>
      <c r="Q30" s="41">
        <f t="shared" si="13"/>
        <v>-0.0453857791225417</v>
      </c>
      <c r="R30" s="41">
        <f t="shared" si="1"/>
        <v>-0.00950871632329629</v>
      </c>
      <c r="S30" s="41">
        <f t="shared" si="2"/>
        <v>-0.0416</v>
      </c>
      <c r="T30" s="41">
        <f t="shared" si="3"/>
        <v>-0.015025041736227</v>
      </c>
      <c r="U30" s="41">
        <f t="shared" si="4"/>
        <v>-0.115254237288136</v>
      </c>
      <c r="V30" s="41">
        <f t="shared" si="14"/>
        <v>-0.222222222222222</v>
      </c>
      <c r="W30" s="41">
        <f t="shared" si="5"/>
        <v>0.133004926108374</v>
      </c>
    </row>
    <row r="31" spans="1:23">
      <c r="A31" s="34" t="s">
        <v>174</v>
      </c>
      <c r="B31" s="37">
        <v>6.44</v>
      </c>
      <c r="C31" s="38">
        <v>6.64</v>
      </c>
      <c r="D31" s="38">
        <v>6.56</v>
      </c>
      <c r="E31" s="38">
        <v>6.36</v>
      </c>
      <c r="F31" s="38">
        <v>6.3</v>
      </c>
      <c r="G31" s="38">
        <v>6.25</v>
      </c>
      <c r="H31" s="38">
        <v>5.87</v>
      </c>
      <c r="I31" s="38">
        <v>4.9</v>
      </c>
      <c r="J31" s="37">
        <f t="shared" si="6"/>
        <v>0.199999999999999</v>
      </c>
      <c r="K31" s="37">
        <f t="shared" si="7"/>
        <v>-0.0800000000000001</v>
      </c>
      <c r="L31" s="37">
        <f t="shared" si="8"/>
        <v>-0.199999999999999</v>
      </c>
      <c r="M31" s="37">
        <f t="shared" si="9"/>
        <v>-0.0600000000000005</v>
      </c>
      <c r="N31" s="37">
        <f t="shared" si="10"/>
        <v>-0.0499999999999998</v>
      </c>
      <c r="O31" s="37">
        <f t="shared" si="11"/>
        <v>-0.38</v>
      </c>
      <c r="P31" s="37">
        <f t="shared" si="12"/>
        <v>-0.97</v>
      </c>
      <c r="Q31" s="41">
        <f t="shared" si="13"/>
        <v>0.0310559006211179</v>
      </c>
      <c r="R31" s="41">
        <f t="shared" si="1"/>
        <v>-0.0120481927710843</v>
      </c>
      <c r="S31" s="41">
        <f t="shared" si="2"/>
        <v>-0.0304878048780487</v>
      </c>
      <c r="T31" s="41">
        <f t="shared" si="3"/>
        <v>-0.00943396226415102</v>
      </c>
      <c r="U31" s="41">
        <f t="shared" si="4"/>
        <v>-0.00793650793650791</v>
      </c>
      <c r="V31" s="41">
        <f t="shared" si="14"/>
        <v>-0.0608</v>
      </c>
      <c r="W31" s="41">
        <f t="shared" si="5"/>
        <v>-0.165247018739353</v>
      </c>
    </row>
    <row r="32" spans="1:23">
      <c r="A32" s="34" t="s">
        <v>179</v>
      </c>
      <c r="B32" s="37">
        <v>2.97</v>
      </c>
      <c r="C32" s="38">
        <v>3.35</v>
      </c>
      <c r="D32" s="38">
        <v>3.49</v>
      </c>
      <c r="E32" s="38">
        <v>3.74</v>
      </c>
      <c r="F32" s="38">
        <v>3.7</v>
      </c>
      <c r="G32" s="38">
        <v>3.7</v>
      </c>
      <c r="H32" s="38">
        <v>3.89</v>
      </c>
      <c r="I32" s="38">
        <v>3.08</v>
      </c>
      <c r="J32" s="37">
        <f t="shared" si="6"/>
        <v>0.38</v>
      </c>
      <c r="K32" s="37">
        <f t="shared" si="7"/>
        <v>0.14</v>
      </c>
      <c r="L32" s="37">
        <f t="shared" si="8"/>
        <v>0.25</v>
      </c>
      <c r="M32" s="37">
        <f t="shared" si="9"/>
        <v>-0.04</v>
      </c>
      <c r="N32" s="37">
        <f t="shared" si="10"/>
        <v>0</v>
      </c>
      <c r="O32" s="37">
        <f t="shared" si="11"/>
        <v>0.19</v>
      </c>
      <c r="P32" s="37">
        <f t="shared" si="12"/>
        <v>-0.81</v>
      </c>
      <c r="Q32" s="41">
        <f t="shared" si="13"/>
        <v>0.127946127946128</v>
      </c>
      <c r="R32" s="41">
        <f t="shared" si="1"/>
        <v>0.0417910447761194</v>
      </c>
      <c r="S32" s="41">
        <f t="shared" si="2"/>
        <v>0.0716332378223496</v>
      </c>
      <c r="T32" s="41">
        <f t="shared" si="3"/>
        <v>-0.0106951871657754</v>
      </c>
      <c r="U32" s="41">
        <f t="shared" si="4"/>
        <v>0</v>
      </c>
      <c r="V32" s="41">
        <f t="shared" si="14"/>
        <v>0.0513513513513513</v>
      </c>
      <c r="W32" s="41">
        <f t="shared" si="5"/>
        <v>-0.208226221079692</v>
      </c>
    </row>
    <row r="33" spans="1:23">
      <c r="A33" s="34" t="s">
        <v>184</v>
      </c>
      <c r="B33" s="37">
        <v>3.55</v>
      </c>
      <c r="C33" s="38">
        <v>3.55</v>
      </c>
      <c r="D33" s="38">
        <v>3.52</v>
      </c>
      <c r="E33" s="38">
        <v>3.51</v>
      </c>
      <c r="F33" s="38">
        <v>3.5</v>
      </c>
      <c r="G33" s="38">
        <v>3.49</v>
      </c>
      <c r="H33" s="38">
        <v>3.49</v>
      </c>
      <c r="I33" s="38">
        <v>3.46</v>
      </c>
      <c r="J33" s="37">
        <f t="shared" si="6"/>
        <v>0</v>
      </c>
      <c r="K33" s="37">
        <f t="shared" si="7"/>
        <v>-0.0299999999999998</v>
      </c>
      <c r="L33" s="37">
        <f t="shared" si="8"/>
        <v>-0.0100000000000002</v>
      </c>
      <c r="M33" s="37">
        <f t="shared" si="9"/>
        <v>-0.00999999999999979</v>
      </c>
      <c r="N33" s="37">
        <f t="shared" si="10"/>
        <v>-0.00999999999999979</v>
      </c>
      <c r="O33" s="37">
        <f t="shared" si="11"/>
        <v>0</v>
      </c>
      <c r="P33" s="37">
        <f t="shared" si="12"/>
        <v>-0.0300000000000002</v>
      </c>
      <c r="Q33" s="41">
        <f t="shared" si="13"/>
        <v>0</v>
      </c>
      <c r="R33" s="41">
        <f t="shared" si="1"/>
        <v>-0.00845070422535206</v>
      </c>
      <c r="S33" s="41">
        <f t="shared" si="2"/>
        <v>-0.00284090909090916</v>
      </c>
      <c r="T33" s="41">
        <f t="shared" si="3"/>
        <v>-0.00284900284900279</v>
      </c>
      <c r="U33" s="41">
        <f t="shared" si="4"/>
        <v>-0.0028571428571428</v>
      </c>
      <c r="V33" s="41">
        <f t="shared" si="14"/>
        <v>0</v>
      </c>
      <c r="W33" s="41">
        <f t="shared" si="5"/>
        <v>-0.00859598853868202</v>
      </c>
    </row>
    <row r="34" spans="1:23">
      <c r="A34" s="34" t="s">
        <v>189</v>
      </c>
      <c r="B34" s="37">
        <v>7.82</v>
      </c>
      <c r="C34" s="38">
        <v>7.92</v>
      </c>
      <c r="D34" s="38">
        <v>7.8</v>
      </c>
      <c r="E34" s="38">
        <v>7.75</v>
      </c>
      <c r="F34" s="38">
        <v>7.85</v>
      </c>
      <c r="G34" s="38">
        <v>7.75</v>
      </c>
      <c r="H34" s="38">
        <v>7.7</v>
      </c>
      <c r="I34" s="38">
        <v>6.46</v>
      </c>
      <c r="J34" s="37">
        <f t="shared" si="6"/>
        <v>0.0999999999999996</v>
      </c>
      <c r="K34" s="37">
        <f t="shared" si="7"/>
        <v>-0.12</v>
      </c>
      <c r="L34" s="37">
        <f t="shared" si="8"/>
        <v>-0.0499999999999998</v>
      </c>
      <c r="M34" s="37">
        <f t="shared" si="9"/>
        <v>0.0999999999999996</v>
      </c>
      <c r="N34" s="37">
        <f t="shared" si="10"/>
        <v>-0.0999999999999996</v>
      </c>
      <c r="O34" s="37">
        <f t="shared" si="11"/>
        <v>-0.0499999999999998</v>
      </c>
      <c r="P34" s="37">
        <f t="shared" si="12"/>
        <v>-1.24</v>
      </c>
      <c r="Q34" s="41">
        <f t="shared" si="13"/>
        <v>0.0127877237851662</v>
      </c>
      <c r="R34" s="41">
        <f t="shared" si="1"/>
        <v>-0.0151515151515152</v>
      </c>
      <c r="S34" s="41">
        <f t="shared" si="2"/>
        <v>-0.00641025641025639</v>
      </c>
      <c r="T34" s="41">
        <f t="shared" si="3"/>
        <v>0.0129032258064516</v>
      </c>
      <c r="U34" s="41">
        <f t="shared" si="4"/>
        <v>-0.0127388535031847</v>
      </c>
      <c r="V34" s="41">
        <f t="shared" si="14"/>
        <v>-0.00645161290322578</v>
      </c>
      <c r="W34" s="41">
        <f t="shared" si="5"/>
        <v>-0.161038961038961</v>
      </c>
    </row>
    <row r="36" spans="1:1">
      <c r="A36" s="39" t="s">
        <v>25</v>
      </c>
    </row>
    <row r="37" spans="1:1">
      <c r="A37" t="str">
        <f>About!B30</f>
        <v>上海市 Shanghai</v>
      </c>
    </row>
  </sheetData>
  <conditionalFormatting sqref="B3:I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P34">
    <cfRule type="cellIs" dxfId="0" priority="3" operator="lessThan">
      <formula>0</formula>
    </cfRule>
  </conditionalFormatting>
  <conditionalFormatting sqref="Q3:W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43"/>
  <sheetViews>
    <sheetView topLeftCell="A4" workbookViewId="0">
      <selection activeCell="M25" sqref="M25"/>
    </sheetView>
  </sheetViews>
  <sheetFormatPr defaultColWidth="9" defaultRowHeight="14"/>
  <cols>
    <col min="2" max="2" width="9" style="1"/>
  </cols>
  <sheetData>
    <row r="1" spans="1:2">
      <c r="A1" t="s">
        <v>197</v>
      </c>
      <c r="B1"/>
    </row>
    <row r="2" spans="1:51">
      <c r="A2">
        <v>2010</v>
      </c>
      <c r="B2">
        <v>2011</v>
      </c>
      <c r="C2">
        <v>2012</v>
      </c>
      <c r="D2">
        <v>2013</v>
      </c>
      <c r="E2">
        <v>2014</v>
      </c>
      <c r="F2">
        <v>2015</v>
      </c>
      <c r="G2">
        <v>2016</v>
      </c>
      <c r="H2">
        <v>2017</v>
      </c>
      <c r="I2">
        <v>2018</v>
      </c>
      <c r="J2">
        <v>2019</v>
      </c>
      <c r="K2">
        <v>2020</v>
      </c>
      <c r="L2">
        <v>2021</v>
      </c>
      <c r="M2">
        <v>2022</v>
      </c>
      <c r="N2">
        <v>2023</v>
      </c>
      <c r="O2">
        <v>2024</v>
      </c>
      <c r="P2">
        <v>2025</v>
      </c>
      <c r="Q2">
        <v>2026</v>
      </c>
      <c r="R2">
        <v>2027</v>
      </c>
      <c r="S2">
        <v>2028</v>
      </c>
      <c r="T2">
        <v>2029</v>
      </c>
      <c r="U2">
        <v>2030</v>
      </c>
      <c r="V2">
        <v>2031</v>
      </c>
      <c r="W2">
        <v>2032</v>
      </c>
      <c r="X2">
        <v>2033</v>
      </c>
      <c r="Y2">
        <v>2034</v>
      </c>
      <c r="Z2">
        <v>2035</v>
      </c>
      <c r="AA2">
        <v>2036</v>
      </c>
      <c r="AB2">
        <v>2037</v>
      </c>
      <c r="AC2">
        <v>2038</v>
      </c>
      <c r="AD2">
        <v>2039</v>
      </c>
      <c r="AE2">
        <v>2040</v>
      </c>
      <c r="AF2">
        <v>2041</v>
      </c>
      <c r="AG2">
        <v>2042</v>
      </c>
      <c r="AH2">
        <v>2043</v>
      </c>
      <c r="AI2">
        <v>2044</v>
      </c>
      <c r="AJ2">
        <v>2045</v>
      </c>
      <c r="AK2">
        <v>2046</v>
      </c>
      <c r="AL2">
        <v>2047</v>
      </c>
      <c r="AM2">
        <v>2048</v>
      </c>
      <c r="AN2">
        <v>2049</v>
      </c>
      <c r="AO2">
        <v>2050</v>
      </c>
      <c r="AP2">
        <v>2051</v>
      </c>
      <c r="AQ2">
        <v>2052</v>
      </c>
      <c r="AR2">
        <v>2053</v>
      </c>
      <c r="AS2">
        <v>2054</v>
      </c>
      <c r="AT2">
        <v>2055</v>
      </c>
      <c r="AU2">
        <v>2056</v>
      </c>
      <c r="AV2">
        <v>2057</v>
      </c>
      <c r="AW2">
        <v>2058</v>
      </c>
      <c r="AX2">
        <v>2059</v>
      </c>
      <c r="AY2">
        <v>2060</v>
      </c>
    </row>
    <row r="3" s="9" customFormat="1" spans="1:51">
      <c r="A3" s="9">
        <v>5.32</v>
      </c>
      <c r="B3" s="9">
        <v>5.39</v>
      </c>
      <c r="C3" s="9">
        <v>5.1</v>
      </c>
      <c r="D3" s="9">
        <v>5.05</v>
      </c>
      <c r="E3" s="9">
        <v>4.85</v>
      </c>
      <c r="F3" s="9">
        <v>5.09</v>
      </c>
      <c r="G3" s="9">
        <v>4.77</v>
      </c>
      <c r="H3" s="9">
        <v>4.8</v>
      </c>
      <c r="I3" s="9">
        <v>4.69</v>
      </c>
      <c r="J3" s="9">
        <v>4.57</v>
      </c>
      <c r="K3" s="9">
        <v>4.59</v>
      </c>
      <c r="L3" s="9">
        <f>MAX(_xlfn.FORECAST.LINEAR(L2,$A3:$K3,$A2:$K2),$A$43)</f>
        <v>4.45236363636366</v>
      </c>
      <c r="M3" s="9">
        <f>MAX(_xlfn.FORECAST.LINEAR(M2,$A3:$K3,$A2:$K2),$A$43)</f>
        <v>4.3729090909091</v>
      </c>
      <c r="N3" s="9">
        <f>MAX(_xlfn.FORECAST.LINEAR(N2,$A3:$K3,$A2:$K2),$A$43)</f>
        <v>4.29345454545458</v>
      </c>
      <c r="O3" s="9">
        <f>MAX(_xlfn.FORECAST.LINEAR(O2,$A3:$K3,$A2:$K2),$A$43)</f>
        <v>4.21400000000003</v>
      </c>
      <c r="P3" s="9">
        <f>MAX(_xlfn.FORECAST.LINEAR(P2,$A3:$K3,$A2:$K2),$A$43)</f>
        <v>4.13454545454547</v>
      </c>
      <c r="Q3" s="9">
        <f>MAX(_xlfn.FORECAST.LINEAR(Q2,$A3:$K3,$A2:$K2),$A$43)</f>
        <v>4.05509090909092</v>
      </c>
      <c r="R3" s="9">
        <f>MAX(_xlfn.FORECAST.LINEAR(R2,$A3:$K3,$A2:$K2),$A$43)</f>
        <v>3.9756363636364</v>
      </c>
      <c r="S3" s="9">
        <f>MAX(_xlfn.FORECAST.LINEAR(S2,$A3:$K3,$A2:$K2),$A$43)</f>
        <v>3.89618181818184</v>
      </c>
      <c r="T3" s="9">
        <f>MAX(_xlfn.FORECAST.LINEAR(T2,$A3:$K3,$A2:$K2),$A$43)</f>
        <v>3.81672727272729</v>
      </c>
      <c r="U3" s="9">
        <f>MAX(_xlfn.FORECAST.LINEAR(U2,$A3:$K3,$A2:$K2),$A$43)</f>
        <v>3.73727272727274</v>
      </c>
      <c r="V3" s="9">
        <f>MAX(_xlfn.FORECAST.LINEAR(V2,$A3:$K3,$A2:$K2),$A$43)</f>
        <v>3.65781818181821</v>
      </c>
      <c r="W3" s="9">
        <f>MAX(_xlfn.FORECAST.LINEAR(W2,$A3:$K3,$A2:$K2),$A$43)</f>
        <v>3.57836363636366</v>
      </c>
      <c r="X3" s="9">
        <f>MAX(_xlfn.FORECAST.LINEAR(X2,$A3:$K3,$A2:$K2),$A$43)</f>
        <v>3.49890909090911</v>
      </c>
      <c r="Y3" s="9">
        <f>MAX(_xlfn.FORECAST.LINEAR(Y2,$A3:$K3,$A2:$K2),$A$43)</f>
        <v>3.41945454545456</v>
      </c>
      <c r="Z3" s="9">
        <f>MAX(_xlfn.FORECAST.LINEAR(Z2,$A3:$K3,$A2:$K2),$A$43)</f>
        <v>3.34000000000003</v>
      </c>
      <c r="AA3" s="9">
        <f>MAX(_xlfn.FORECAST.LINEAR(AA2,$A3:$K3,$A2:$K2),$A$43)</f>
        <v>3.26054545454548</v>
      </c>
      <c r="AB3" s="9">
        <f>MAX(_xlfn.FORECAST.LINEAR(AB2,$A3:$K3,$A2:$K2),$A$43)</f>
        <v>3.18109090909093</v>
      </c>
      <c r="AC3" s="9">
        <f>MAX(_xlfn.FORECAST.LINEAR(AC2,$A3:$K3,$A2:$K2),$A$43)</f>
        <v>3.10163636363637</v>
      </c>
      <c r="AD3" s="9">
        <f>MAX(_xlfn.FORECAST.LINEAR(AD2,$A3:$K3,$A2:$K2),$A$43)</f>
        <v>3.02218181818185</v>
      </c>
      <c r="AE3" s="9">
        <f>MAX(_xlfn.FORECAST.LINEAR(AE2,$A3:$K3,$A2:$K2),$A$43)</f>
        <v>2.9427272727273</v>
      </c>
      <c r="AF3" s="9">
        <f>MAX(_xlfn.FORECAST.LINEAR(AF2,$A3:$K3,$A2:$K2),$A$43)</f>
        <v>2.86327272727274</v>
      </c>
      <c r="AG3" s="9">
        <f>MAX(_xlfn.FORECAST.LINEAR(AG2,$A3:$K3,$A2:$K2),$A$43)</f>
        <v>2.78381818181819</v>
      </c>
      <c r="AH3" s="9">
        <f>MAX(_xlfn.FORECAST.LINEAR(AH2,$A3:$K3,$A2:$K2),$A$43)</f>
        <v>2.70436363636367</v>
      </c>
      <c r="AI3" s="9">
        <f>MAX(_xlfn.FORECAST.LINEAR(AI2,$A3:$K3,$A2:$K2),$A$43)</f>
        <v>2.62490909090911</v>
      </c>
      <c r="AJ3" s="9">
        <f>MAX(_xlfn.FORECAST.LINEAR(AJ2,$A3:$K3,$A2:$K2),$A$43)</f>
        <v>2.54545454545456</v>
      </c>
      <c r="AK3" s="9">
        <f>MAX(_xlfn.FORECAST.LINEAR(AK2,$A3:$K3,$A2:$K2),$A$43)</f>
        <v>2.46600000000001</v>
      </c>
      <c r="AL3" s="9">
        <f>MAX(_xlfn.FORECAST.LINEAR(AL2,$A3:$K3,$A2:$K2),$A$43)</f>
        <v>2.38654545454548</v>
      </c>
      <c r="AM3" s="9">
        <f>MAX(_xlfn.FORECAST.LINEAR(AM2,$A3:$K3,$A2:$K2),$A$43)</f>
        <v>2.30709090909093</v>
      </c>
      <c r="AN3" s="9">
        <f>MAX(_xlfn.FORECAST.LINEAR(AN2,$A3:$K3,$A2:$K2),$A$43)</f>
        <v>2.22763636363638</v>
      </c>
      <c r="AO3" s="9">
        <f>MAX(_xlfn.FORECAST.LINEAR(AO2,$A3:$K3,$A2:$K2),$A$43)</f>
        <v>2.165</v>
      </c>
      <c r="AP3" s="9">
        <f>MAX(_xlfn.FORECAST.LINEAR(AP2,$A3:$K3,$A2:$K2),$A$43)</f>
        <v>2.165</v>
      </c>
      <c r="AQ3" s="9">
        <f>MAX(_xlfn.FORECAST.LINEAR(AQ2,$A3:$K3,$A2:$K2),$A$43)</f>
        <v>2.165</v>
      </c>
      <c r="AR3" s="9">
        <f>MAX(_xlfn.FORECAST.LINEAR(AR2,$A3:$K3,$A2:$K2),$A$43)</f>
        <v>2.165</v>
      </c>
      <c r="AS3" s="9">
        <f>MAX(_xlfn.FORECAST.LINEAR(AS2,$A3:$K3,$A2:$K2),$A$43)</f>
        <v>2.165</v>
      </c>
      <c r="AT3" s="9">
        <f>MAX(_xlfn.FORECAST.LINEAR(AT2,$A3:$K3,$A2:$K2),$A$43)</f>
        <v>2.165</v>
      </c>
      <c r="AU3" s="9">
        <f>MAX(_xlfn.FORECAST.LINEAR(AU2,$A3:$K3,$A2:$K2),$A$43)</f>
        <v>2.165</v>
      </c>
      <c r="AV3" s="9">
        <f>MAX(_xlfn.FORECAST.LINEAR(AV2,$A3:$K3,$A2:$K2),$A$43)</f>
        <v>2.165</v>
      </c>
      <c r="AW3" s="9">
        <f>MAX(_xlfn.FORECAST.LINEAR(AW2,$A3:$K3,$A2:$K2),$A$43)</f>
        <v>2.165</v>
      </c>
      <c r="AX3" s="9">
        <f>MAX(_xlfn.FORECAST.LINEAR(AX2,$A3:$K3,$A2:$K2),$A$43)</f>
        <v>2.165</v>
      </c>
      <c r="AY3" s="9">
        <f>MAX(_xlfn.FORECAST.LINEAR(AY2,$A3:$K3,$A2:$K2),$A$43)</f>
        <v>2.165</v>
      </c>
    </row>
    <row r="5" spans="1:1">
      <c r="A5" t="s">
        <v>198</v>
      </c>
    </row>
    <row r="6" spans="1:15">
      <c r="A6" s="15" t="s">
        <v>199</v>
      </c>
      <c r="B6" s="16" t="s">
        <v>200</v>
      </c>
      <c r="C6" s="17"/>
      <c r="D6" s="16" t="s">
        <v>201</v>
      </c>
      <c r="E6" s="17"/>
      <c r="F6" s="16" t="s">
        <v>202</v>
      </c>
      <c r="G6" s="18"/>
      <c r="H6" s="16" t="s">
        <v>203</v>
      </c>
      <c r="I6" s="17"/>
      <c r="J6" s="16" t="s">
        <v>204</v>
      </c>
      <c r="K6" s="17"/>
      <c r="L6" s="16" t="s">
        <v>205</v>
      </c>
      <c r="M6" s="17"/>
      <c r="N6" s="16" t="s">
        <v>206</v>
      </c>
      <c r="O6" s="18"/>
    </row>
    <row r="7" spans="1:15">
      <c r="A7" s="19"/>
      <c r="B7" s="20" t="s">
        <v>207</v>
      </c>
      <c r="C7" s="20" t="s">
        <v>208</v>
      </c>
      <c r="D7" s="20" t="s">
        <v>207</v>
      </c>
      <c r="E7" s="20" t="s">
        <v>208</v>
      </c>
      <c r="F7" s="20" t="s">
        <v>207</v>
      </c>
      <c r="G7" s="21" t="s">
        <v>208</v>
      </c>
      <c r="H7" s="20" t="s">
        <v>207</v>
      </c>
      <c r="I7" s="20" t="s">
        <v>208</v>
      </c>
      <c r="J7" s="20" t="s">
        <v>207</v>
      </c>
      <c r="K7" s="20" t="s">
        <v>208</v>
      </c>
      <c r="L7" s="26" t="s">
        <v>207</v>
      </c>
      <c r="M7" s="26" t="s">
        <v>208</v>
      </c>
      <c r="N7" s="26" t="s">
        <v>207</v>
      </c>
      <c r="O7" s="27" t="s">
        <v>208</v>
      </c>
    </row>
    <row r="8" spans="1:15">
      <c r="A8" s="17" t="s">
        <v>209</v>
      </c>
      <c r="B8" s="22">
        <v>6.7</v>
      </c>
      <c r="C8" s="22">
        <v>6.88</v>
      </c>
      <c r="D8" s="22">
        <v>2.87</v>
      </c>
      <c r="E8" s="22">
        <v>3.07</v>
      </c>
      <c r="F8" s="22">
        <v>0.95</v>
      </c>
      <c r="G8" s="23">
        <v>0.97</v>
      </c>
      <c r="H8" s="20">
        <v>2.52</v>
      </c>
      <c r="I8" s="20">
        <v>2.91</v>
      </c>
      <c r="J8" s="22">
        <v>6.19</v>
      </c>
      <c r="K8" s="22">
        <v>6.71</v>
      </c>
      <c r="L8" s="28">
        <v>1.81</v>
      </c>
      <c r="M8" s="29">
        <v>1.69</v>
      </c>
      <c r="N8" s="29">
        <v>11.4</v>
      </c>
      <c r="O8" s="30">
        <v>12.05</v>
      </c>
    </row>
    <row r="9" spans="1:15">
      <c r="A9" s="17" t="s">
        <v>210</v>
      </c>
      <c r="B9" s="24" t="s">
        <v>211</v>
      </c>
      <c r="C9" s="24" t="s">
        <v>211</v>
      </c>
      <c r="D9" s="22">
        <v>2.71</v>
      </c>
      <c r="E9" s="22">
        <v>3.25</v>
      </c>
      <c r="F9" s="24" t="s">
        <v>211</v>
      </c>
      <c r="G9" s="25" t="s">
        <v>211</v>
      </c>
      <c r="H9" s="24" t="s">
        <v>211</v>
      </c>
      <c r="I9" s="24" t="s">
        <v>211</v>
      </c>
      <c r="J9" s="24" t="s">
        <v>211</v>
      </c>
      <c r="K9" s="24" t="s">
        <v>211</v>
      </c>
      <c r="L9" s="31" t="s">
        <v>211</v>
      </c>
      <c r="M9" s="31" t="s">
        <v>211</v>
      </c>
      <c r="N9" s="31" t="s">
        <v>211</v>
      </c>
      <c r="O9" s="32" t="s">
        <v>211</v>
      </c>
    </row>
    <row r="10" spans="1:15">
      <c r="A10" s="17" t="s">
        <v>212</v>
      </c>
      <c r="B10" s="22">
        <v>8.4</v>
      </c>
      <c r="C10" s="22">
        <v>8.23</v>
      </c>
      <c r="D10" s="22">
        <v>2.86</v>
      </c>
      <c r="E10" s="22">
        <v>2.6</v>
      </c>
      <c r="F10" s="24" t="s">
        <v>211</v>
      </c>
      <c r="G10" s="25" t="s">
        <v>211</v>
      </c>
      <c r="H10" s="22">
        <v>3.23</v>
      </c>
      <c r="I10" s="22">
        <v>3.2</v>
      </c>
      <c r="J10" s="24" t="s">
        <v>211</v>
      </c>
      <c r="K10" s="24" t="s">
        <v>211</v>
      </c>
      <c r="L10" s="31" t="s">
        <v>211</v>
      </c>
      <c r="M10" s="31" t="s">
        <v>211</v>
      </c>
      <c r="N10" s="31" t="s">
        <v>211</v>
      </c>
      <c r="O10" s="32" t="s">
        <v>211</v>
      </c>
    </row>
    <row r="11" spans="1:15">
      <c r="A11" s="17" t="s">
        <v>213</v>
      </c>
      <c r="B11" s="22">
        <v>6.84</v>
      </c>
      <c r="C11" s="22">
        <v>6.77</v>
      </c>
      <c r="D11" s="24" t="s">
        <v>211</v>
      </c>
      <c r="E11" s="24" t="s">
        <v>211</v>
      </c>
      <c r="F11" s="24" t="s">
        <v>211</v>
      </c>
      <c r="G11" s="25" t="s">
        <v>211</v>
      </c>
      <c r="H11" s="22">
        <v>2.69</v>
      </c>
      <c r="I11" s="22">
        <v>2.96</v>
      </c>
      <c r="J11" s="24" t="s">
        <v>211</v>
      </c>
      <c r="K11" s="24" t="s">
        <v>211</v>
      </c>
      <c r="L11" s="28">
        <v>1.5</v>
      </c>
      <c r="M11" s="29">
        <v>1.62</v>
      </c>
      <c r="N11" s="31" t="s">
        <v>211</v>
      </c>
      <c r="O11" s="32" t="s">
        <v>211</v>
      </c>
    </row>
    <row r="12" spans="1:15">
      <c r="A12" s="17" t="s">
        <v>214</v>
      </c>
      <c r="B12" s="22">
        <v>6.62</v>
      </c>
      <c r="C12" s="22">
        <v>6.61</v>
      </c>
      <c r="D12" s="24" t="s">
        <v>211</v>
      </c>
      <c r="E12" s="24" t="s">
        <v>211</v>
      </c>
      <c r="F12" s="24" t="s">
        <v>211</v>
      </c>
      <c r="G12" s="25" t="s">
        <v>211</v>
      </c>
      <c r="H12" s="22">
        <v>3.03</v>
      </c>
      <c r="I12" s="22">
        <v>2.6</v>
      </c>
      <c r="J12" s="22">
        <v>10.59</v>
      </c>
      <c r="K12" s="24" t="s">
        <v>211</v>
      </c>
      <c r="L12" s="28">
        <v>1.83</v>
      </c>
      <c r="M12" s="29">
        <v>2.5</v>
      </c>
      <c r="N12" s="29">
        <v>11.57</v>
      </c>
      <c r="O12" s="30">
        <v>11.66</v>
      </c>
    </row>
    <row r="13" spans="1:15">
      <c r="A13" s="17" t="s">
        <v>215</v>
      </c>
      <c r="B13" s="22">
        <v>8.78</v>
      </c>
      <c r="C13" s="22">
        <v>8.64</v>
      </c>
      <c r="D13" s="22">
        <v>2.62</v>
      </c>
      <c r="E13" s="22">
        <v>2.47</v>
      </c>
      <c r="F13" s="22">
        <v>1.24</v>
      </c>
      <c r="G13" s="23">
        <v>1.22</v>
      </c>
      <c r="H13" s="22">
        <v>2.92</v>
      </c>
      <c r="I13" s="22">
        <v>2.78</v>
      </c>
      <c r="J13" s="24" t="s">
        <v>211</v>
      </c>
      <c r="K13" s="24" t="s">
        <v>211</v>
      </c>
      <c r="L13" s="28">
        <v>1.96</v>
      </c>
      <c r="M13" s="29">
        <v>1.87</v>
      </c>
      <c r="N13" s="31" t="s">
        <v>211</v>
      </c>
      <c r="O13" s="32" t="s">
        <v>211</v>
      </c>
    </row>
    <row r="14" spans="1:15">
      <c r="A14" s="17" t="s">
        <v>216</v>
      </c>
      <c r="B14" s="22">
        <v>7.75</v>
      </c>
      <c r="C14" s="22">
        <v>9.78</v>
      </c>
      <c r="D14" s="24" t="s">
        <v>211</v>
      </c>
      <c r="E14" s="24" t="s">
        <v>211</v>
      </c>
      <c r="F14" s="22">
        <v>2.21</v>
      </c>
      <c r="G14" s="23">
        <v>2.26</v>
      </c>
      <c r="H14" s="22">
        <v>1.53</v>
      </c>
      <c r="I14" s="22">
        <v>2.53</v>
      </c>
      <c r="J14" s="24" t="s">
        <v>211</v>
      </c>
      <c r="K14" s="24" t="s">
        <v>211</v>
      </c>
      <c r="L14" s="28">
        <v>2.91</v>
      </c>
      <c r="M14" s="29">
        <v>3</v>
      </c>
      <c r="N14" s="29">
        <v>4.9</v>
      </c>
      <c r="O14" s="30">
        <v>4.98</v>
      </c>
    </row>
    <row r="15" spans="1:15">
      <c r="A15" s="17" t="s">
        <v>217</v>
      </c>
      <c r="B15" s="22">
        <v>8.38</v>
      </c>
      <c r="C15" s="22">
        <v>8.23</v>
      </c>
      <c r="D15" s="24" t="s">
        <v>211</v>
      </c>
      <c r="E15" s="24" t="s">
        <v>211</v>
      </c>
      <c r="F15" s="24" t="s">
        <v>211</v>
      </c>
      <c r="G15" s="25" t="s">
        <v>211</v>
      </c>
      <c r="H15" s="22">
        <v>1.85</v>
      </c>
      <c r="I15" s="22">
        <v>1.87</v>
      </c>
      <c r="J15" s="24" t="s">
        <v>211</v>
      </c>
      <c r="K15" s="24" t="s">
        <v>211</v>
      </c>
      <c r="L15" s="28">
        <v>0.96</v>
      </c>
      <c r="M15" s="29">
        <v>1.72</v>
      </c>
      <c r="N15" s="31" t="s">
        <v>211</v>
      </c>
      <c r="O15" s="32" t="s">
        <v>211</v>
      </c>
    </row>
    <row r="16" spans="1:15">
      <c r="A16" s="17" t="s">
        <v>218</v>
      </c>
      <c r="B16" s="22">
        <v>6.79</v>
      </c>
      <c r="C16" s="22">
        <v>8.14</v>
      </c>
      <c r="D16" s="24" t="s">
        <v>211</v>
      </c>
      <c r="E16" s="24" t="s">
        <v>211</v>
      </c>
      <c r="F16" s="22">
        <v>2.47</v>
      </c>
      <c r="G16" s="23">
        <v>3.09</v>
      </c>
      <c r="H16" s="22">
        <v>1.73</v>
      </c>
      <c r="I16" s="22">
        <v>3.88</v>
      </c>
      <c r="J16" s="22">
        <v>5.45</v>
      </c>
      <c r="K16" s="22">
        <v>8.9</v>
      </c>
      <c r="L16" s="28">
        <v>3.02</v>
      </c>
      <c r="M16" s="29">
        <v>3.26</v>
      </c>
      <c r="N16" s="29">
        <v>10.92</v>
      </c>
      <c r="O16" s="30">
        <v>11.54</v>
      </c>
    </row>
    <row r="17" spans="1:15">
      <c r="A17" s="17" t="s">
        <v>219</v>
      </c>
      <c r="B17" s="22">
        <v>7.25</v>
      </c>
      <c r="C17" s="22">
        <v>9.28</v>
      </c>
      <c r="D17" s="24" t="s">
        <v>211</v>
      </c>
      <c r="E17" s="24" t="s">
        <v>211</v>
      </c>
      <c r="F17" s="22">
        <v>1.34</v>
      </c>
      <c r="G17" s="23">
        <v>1.44</v>
      </c>
      <c r="H17" s="22">
        <v>1.49</v>
      </c>
      <c r="I17" s="22">
        <v>3.54</v>
      </c>
      <c r="J17" s="24" t="s">
        <v>211</v>
      </c>
      <c r="K17" s="24" t="s">
        <v>211</v>
      </c>
      <c r="L17" s="28">
        <v>5.42</v>
      </c>
      <c r="M17" s="29">
        <v>5.65</v>
      </c>
      <c r="N17" s="29">
        <v>7.59</v>
      </c>
      <c r="O17" s="30">
        <v>7.76</v>
      </c>
    </row>
    <row r="18" spans="1:15">
      <c r="A18" s="17" t="s">
        <v>220</v>
      </c>
      <c r="B18" s="22">
        <v>6.59</v>
      </c>
      <c r="C18" s="22">
        <v>8.33</v>
      </c>
      <c r="D18" s="24" t="s">
        <v>211</v>
      </c>
      <c r="E18" s="24" t="s">
        <v>211</v>
      </c>
      <c r="F18" s="22">
        <v>4.67</v>
      </c>
      <c r="G18" s="23">
        <v>4.97</v>
      </c>
      <c r="H18" s="22">
        <v>1.75</v>
      </c>
      <c r="I18" s="22">
        <v>3.93</v>
      </c>
      <c r="J18" s="24" t="s">
        <v>211</v>
      </c>
      <c r="K18" s="24" t="s">
        <v>211</v>
      </c>
      <c r="L18" s="28">
        <v>3.43</v>
      </c>
      <c r="M18" s="29">
        <v>3.49</v>
      </c>
      <c r="N18" s="29">
        <v>9.76</v>
      </c>
      <c r="O18" s="30">
        <v>10.27</v>
      </c>
    </row>
    <row r="19" spans="1:15">
      <c r="A19" s="17" t="s">
        <v>221</v>
      </c>
      <c r="B19" s="22">
        <v>10.24</v>
      </c>
      <c r="C19" s="22">
        <v>9.68</v>
      </c>
      <c r="D19" s="24" t="s">
        <v>211</v>
      </c>
      <c r="E19" s="24" t="s">
        <v>211</v>
      </c>
      <c r="F19" s="22">
        <v>1.48</v>
      </c>
      <c r="G19" s="23">
        <v>1.45</v>
      </c>
      <c r="H19" s="22">
        <v>2.51</v>
      </c>
      <c r="I19" s="22">
        <v>2.49</v>
      </c>
      <c r="J19" s="24" t="s">
        <v>211</v>
      </c>
      <c r="K19" s="24" t="s">
        <v>211</v>
      </c>
      <c r="L19" s="28">
        <v>1.74</v>
      </c>
      <c r="M19" s="28">
        <v>1.26</v>
      </c>
      <c r="N19" s="31" t="s">
        <v>211</v>
      </c>
      <c r="O19" s="32" t="s">
        <v>211</v>
      </c>
    </row>
    <row r="20" spans="1:15">
      <c r="A20" s="17" t="s">
        <v>222</v>
      </c>
      <c r="B20" s="22">
        <v>7.7</v>
      </c>
      <c r="C20" s="22">
        <v>7.56</v>
      </c>
      <c r="D20" s="24" t="s">
        <v>211</v>
      </c>
      <c r="E20" s="24" t="s">
        <v>211</v>
      </c>
      <c r="F20" s="22">
        <v>1.35</v>
      </c>
      <c r="G20" s="23">
        <v>1.01</v>
      </c>
      <c r="H20" s="22">
        <v>2.58</v>
      </c>
      <c r="I20" s="22">
        <v>2.26</v>
      </c>
      <c r="J20" s="24" t="s">
        <v>211</v>
      </c>
      <c r="K20" s="24" t="s">
        <v>211</v>
      </c>
      <c r="L20" s="28">
        <v>1.39</v>
      </c>
      <c r="M20" s="29">
        <v>1.13</v>
      </c>
      <c r="N20" s="29">
        <v>10.84</v>
      </c>
      <c r="O20" s="30">
        <v>10.4</v>
      </c>
    </row>
    <row r="21" spans="1:15">
      <c r="A21" s="17" t="s">
        <v>223</v>
      </c>
      <c r="B21" s="22">
        <v>5.69</v>
      </c>
      <c r="C21" s="22">
        <v>7.67</v>
      </c>
      <c r="D21" s="22">
        <v>4.2</v>
      </c>
      <c r="E21" s="22">
        <v>5.31</v>
      </c>
      <c r="F21" s="22">
        <v>1.46</v>
      </c>
      <c r="G21" s="23">
        <v>1.62</v>
      </c>
      <c r="H21" s="22">
        <v>4.31</v>
      </c>
      <c r="I21" s="22">
        <v>4.09</v>
      </c>
      <c r="J21" s="24" t="s">
        <v>211</v>
      </c>
      <c r="K21" s="24" t="s">
        <v>211</v>
      </c>
      <c r="L21" s="28">
        <v>1.09</v>
      </c>
      <c r="M21" s="29">
        <v>1.3</v>
      </c>
      <c r="N21" s="31" t="s">
        <v>211</v>
      </c>
      <c r="O21" s="32" t="s">
        <v>211</v>
      </c>
    </row>
    <row r="22" spans="1:15">
      <c r="A22" s="17" t="s">
        <v>224</v>
      </c>
      <c r="B22" s="22">
        <v>6.85</v>
      </c>
      <c r="C22" s="22">
        <v>7.01</v>
      </c>
      <c r="D22" s="24" t="s">
        <v>211</v>
      </c>
      <c r="E22" s="24" t="s">
        <v>211</v>
      </c>
      <c r="F22" s="22">
        <v>0.79</v>
      </c>
      <c r="G22" s="23">
        <v>1.07</v>
      </c>
      <c r="H22" s="22">
        <v>2.86</v>
      </c>
      <c r="I22" s="22">
        <v>2.34</v>
      </c>
      <c r="J22" s="24" t="s">
        <v>211</v>
      </c>
      <c r="K22" s="24" t="s">
        <v>211</v>
      </c>
      <c r="L22" s="28">
        <v>0.84</v>
      </c>
      <c r="M22" s="29">
        <v>0.89</v>
      </c>
      <c r="N22" s="31" t="s">
        <v>211</v>
      </c>
      <c r="O22" s="32" t="s">
        <v>211</v>
      </c>
    </row>
    <row r="23" spans="1:15">
      <c r="A23" s="17" t="s">
        <v>225</v>
      </c>
      <c r="B23" s="22">
        <v>9.5</v>
      </c>
      <c r="C23" s="22">
        <v>8.53</v>
      </c>
      <c r="D23" s="24" t="s">
        <v>211</v>
      </c>
      <c r="E23" s="24" t="s">
        <v>211</v>
      </c>
      <c r="F23" s="22">
        <v>1.31</v>
      </c>
      <c r="G23" s="23">
        <v>1.16</v>
      </c>
      <c r="H23" s="22">
        <v>2.53</v>
      </c>
      <c r="I23" s="22">
        <v>2.33</v>
      </c>
      <c r="J23" s="24" t="s">
        <v>211</v>
      </c>
      <c r="K23" s="24" t="s">
        <v>211</v>
      </c>
      <c r="L23" s="28">
        <v>2.14</v>
      </c>
      <c r="M23" s="29">
        <v>2.14</v>
      </c>
      <c r="N23" s="31" t="s">
        <v>211</v>
      </c>
      <c r="O23" s="32" t="s">
        <v>211</v>
      </c>
    </row>
    <row r="24" spans="1:15">
      <c r="A24" s="17" t="s">
        <v>226</v>
      </c>
      <c r="B24" s="22">
        <v>5.07</v>
      </c>
      <c r="C24" s="22">
        <v>4.36</v>
      </c>
      <c r="D24" s="22">
        <v>3.13</v>
      </c>
      <c r="E24" s="22">
        <v>2.49</v>
      </c>
      <c r="F24" s="24" t="s">
        <v>211</v>
      </c>
      <c r="G24" s="25" t="s">
        <v>211</v>
      </c>
      <c r="H24" s="22">
        <v>2.84</v>
      </c>
      <c r="I24" s="22">
        <v>2.81</v>
      </c>
      <c r="J24" s="24" t="s">
        <v>211</v>
      </c>
      <c r="K24" s="24" t="s">
        <v>211</v>
      </c>
      <c r="L24" s="28">
        <v>0.75</v>
      </c>
      <c r="M24" s="31" t="s">
        <v>211</v>
      </c>
      <c r="N24" s="29">
        <v>23.68</v>
      </c>
      <c r="O24" s="30">
        <v>21.37</v>
      </c>
    </row>
    <row r="25" spans="1:15">
      <c r="A25" s="17" t="s">
        <v>227</v>
      </c>
      <c r="B25" s="22">
        <v>5.5</v>
      </c>
      <c r="C25" s="22">
        <v>5.45</v>
      </c>
      <c r="D25" s="22">
        <v>4.01</v>
      </c>
      <c r="E25" s="22">
        <v>4.65</v>
      </c>
      <c r="F25" s="22">
        <v>0.63</v>
      </c>
      <c r="G25" s="23">
        <v>0.58</v>
      </c>
      <c r="H25" s="22">
        <v>2.67</v>
      </c>
      <c r="I25" s="22">
        <v>2.76</v>
      </c>
      <c r="J25" s="22">
        <v>7.54</v>
      </c>
      <c r="K25" s="22">
        <v>6.97</v>
      </c>
      <c r="L25" s="28">
        <v>2.07</v>
      </c>
      <c r="M25" s="28">
        <v>1.14</v>
      </c>
      <c r="N25" s="29">
        <v>11.07</v>
      </c>
      <c r="O25" s="30">
        <v>12.19</v>
      </c>
    </row>
    <row r="26" spans="1:15">
      <c r="A26" s="17" t="s">
        <v>228</v>
      </c>
      <c r="B26" s="22">
        <v>5.99</v>
      </c>
      <c r="C26" s="22">
        <v>6.17</v>
      </c>
      <c r="D26" s="22">
        <v>2.66</v>
      </c>
      <c r="E26" s="22">
        <v>2.71</v>
      </c>
      <c r="F26" s="22">
        <v>1.33</v>
      </c>
      <c r="G26" s="23">
        <v>1.14</v>
      </c>
      <c r="H26" s="22">
        <v>3.08</v>
      </c>
      <c r="I26" s="24" t="s">
        <v>211</v>
      </c>
      <c r="J26" s="22">
        <v>5.89</v>
      </c>
      <c r="K26" s="22">
        <v>6.1</v>
      </c>
      <c r="L26" s="28">
        <v>0.4</v>
      </c>
      <c r="M26" s="29">
        <v>0.67</v>
      </c>
      <c r="N26" s="31" t="s">
        <v>211</v>
      </c>
      <c r="O26" s="32" t="s">
        <v>211</v>
      </c>
    </row>
    <row r="27" spans="1:15">
      <c r="A27" s="17" t="s">
        <v>229</v>
      </c>
      <c r="B27" s="22">
        <v>5.13</v>
      </c>
      <c r="C27" s="22">
        <v>4.71</v>
      </c>
      <c r="D27" s="24" t="s">
        <v>211</v>
      </c>
      <c r="E27" s="24" t="s">
        <v>211</v>
      </c>
      <c r="F27" s="22">
        <v>1.51</v>
      </c>
      <c r="G27" s="23">
        <v>1.26</v>
      </c>
      <c r="H27" s="22">
        <v>2.4</v>
      </c>
      <c r="I27" s="22">
        <v>2.33</v>
      </c>
      <c r="J27" s="24" t="s">
        <v>211</v>
      </c>
      <c r="K27" s="24" t="s">
        <v>211</v>
      </c>
      <c r="L27" s="28">
        <v>1.5</v>
      </c>
      <c r="M27" s="29">
        <v>0.76</v>
      </c>
      <c r="N27" s="31" t="s">
        <v>211</v>
      </c>
      <c r="O27" s="32" t="s">
        <v>211</v>
      </c>
    </row>
    <row r="28" spans="1:15">
      <c r="A28" s="17" t="s">
        <v>230</v>
      </c>
      <c r="B28" s="22">
        <v>5.53</v>
      </c>
      <c r="C28" s="22">
        <v>5.62</v>
      </c>
      <c r="D28" s="22">
        <v>1.75</v>
      </c>
      <c r="E28" s="22">
        <v>1.84</v>
      </c>
      <c r="F28" s="22">
        <v>1.12</v>
      </c>
      <c r="G28" s="23">
        <v>1.22</v>
      </c>
      <c r="H28" s="22">
        <v>2.08</v>
      </c>
      <c r="I28" s="22">
        <v>2.65</v>
      </c>
      <c r="J28" s="22">
        <v>6.23</v>
      </c>
      <c r="K28" s="22">
        <v>6.68</v>
      </c>
      <c r="L28" s="28">
        <v>0.94</v>
      </c>
      <c r="M28" s="29">
        <v>2.19</v>
      </c>
      <c r="N28" s="31" t="s">
        <v>211</v>
      </c>
      <c r="O28" s="32" t="s">
        <v>211</v>
      </c>
    </row>
    <row r="29" spans="1:15">
      <c r="A29" s="17" t="s">
        <v>231</v>
      </c>
      <c r="B29" s="22">
        <v>5.17</v>
      </c>
      <c r="C29" s="22">
        <v>6.26</v>
      </c>
      <c r="D29" s="22">
        <v>1.36</v>
      </c>
      <c r="E29" s="22">
        <v>3.17</v>
      </c>
      <c r="F29" s="22">
        <v>0.6</v>
      </c>
      <c r="G29" s="23">
        <v>0.77</v>
      </c>
      <c r="H29" s="22">
        <v>5.03</v>
      </c>
      <c r="I29" s="22">
        <v>3.95</v>
      </c>
      <c r="J29" s="24" t="s">
        <v>211</v>
      </c>
      <c r="K29" s="24" t="s">
        <v>211</v>
      </c>
      <c r="L29" s="28">
        <v>2.13</v>
      </c>
      <c r="M29" s="29">
        <v>1.01</v>
      </c>
      <c r="N29" s="29">
        <v>8.72</v>
      </c>
      <c r="O29" s="30">
        <v>8.72</v>
      </c>
    </row>
    <row r="30" spans="1:15">
      <c r="A30" s="17" t="s">
        <v>232</v>
      </c>
      <c r="B30" s="22">
        <v>6.66</v>
      </c>
      <c r="C30" s="22">
        <v>6.68</v>
      </c>
      <c r="D30" s="24" t="s">
        <v>211</v>
      </c>
      <c r="E30" s="24" t="s">
        <v>211</v>
      </c>
      <c r="F30" s="22">
        <v>2.93</v>
      </c>
      <c r="G30" s="23">
        <v>2.15</v>
      </c>
      <c r="H30" s="22">
        <v>2.71</v>
      </c>
      <c r="I30" s="22">
        <v>2.96</v>
      </c>
      <c r="J30" s="24" t="s">
        <v>211</v>
      </c>
      <c r="K30" s="24" t="s">
        <v>211</v>
      </c>
      <c r="L30" s="28">
        <v>0.51</v>
      </c>
      <c r="M30" s="29">
        <v>0.57</v>
      </c>
      <c r="N30" s="29">
        <v>7.98</v>
      </c>
      <c r="O30" s="30">
        <v>8.28</v>
      </c>
    </row>
    <row r="31" spans="1:15">
      <c r="A31" s="17" t="s">
        <v>233</v>
      </c>
      <c r="B31" s="22">
        <v>6.76</v>
      </c>
      <c r="C31" s="22">
        <v>6.85</v>
      </c>
      <c r="D31" s="22">
        <v>2.15</v>
      </c>
      <c r="E31" s="22">
        <v>2.06</v>
      </c>
      <c r="F31" s="22">
        <v>2.62</v>
      </c>
      <c r="G31" s="23">
        <v>2.92</v>
      </c>
      <c r="H31" s="22">
        <v>2.63</v>
      </c>
      <c r="I31" s="22">
        <v>3.55</v>
      </c>
      <c r="J31" s="24" t="s">
        <v>211</v>
      </c>
      <c r="K31" s="24" t="s">
        <v>211</v>
      </c>
      <c r="L31" s="28">
        <v>1.01</v>
      </c>
      <c r="M31" s="29">
        <v>1.04</v>
      </c>
      <c r="N31" s="29">
        <v>10.55</v>
      </c>
      <c r="O31" s="30">
        <v>10.68</v>
      </c>
    </row>
    <row r="32" spans="1:15">
      <c r="A32" s="17" t="s">
        <v>234</v>
      </c>
      <c r="B32" s="22">
        <v>5.18</v>
      </c>
      <c r="C32" s="22">
        <v>5.24</v>
      </c>
      <c r="D32" s="24" t="s">
        <v>211</v>
      </c>
      <c r="E32" s="24" t="s">
        <v>211</v>
      </c>
      <c r="F32" s="22">
        <v>1.02</v>
      </c>
      <c r="G32" s="23">
        <v>1.49</v>
      </c>
      <c r="H32" s="22">
        <v>2.18</v>
      </c>
      <c r="I32" s="22">
        <v>3.32</v>
      </c>
      <c r="J32" s="24" t="s">
        <v>211</v>
      </c>
      <c r="K32" s="24" t="s">
        <v>211</v>
      </c>
      <c r="L32" s="28">
        <v>1.53</v>
      </c>
      <c r="M32" s="29">
        <v>0.89</v>
      </c>
      <c r="N32" s="31" t="s">
        <v>211</v>
      </c>
      <c r="O32" s="32" t="s">
        <v>211</v>
      </c>
    </row>
    <row r="33" spans="1:15">
      <c r="A33" s="17" t="s">
        <v>235</v>
      </c>
      <c r="B33" s="22">
        <v>7.7</v>
      </c>
      <c r="C33" s="22">
        <v>7.56</v>
      </c>
      <c r="D33" s="22">
        <v>2.2</v>
      </c>
      <c r="E33" s="22">
        <v>1.75</v>
      </c>
      <c r="F33" s="22">
        <v>0.9</v>
      </c>
      <c r="G33" s="23">
        <v>0.87</v>
      </c>
      <c r="H33" s="22">
        <v>2.7</v>
      </c>
      <c r="I33" s="22">
        <v>3.16</v>
      </c>
      <c r="J33" s="24" t="s">
        <v>211</v>
      </c>
      <c r="K33" s="24" t="s">
        <v>211</v>
      </c>
      <c r="L33" s="28">
        <v>2.06</v>
      </c>
      <c r="M33" s="29">
        <v>2.29</v>
      </c>
      <c r="N33" s="29">
        <v>14.28</v>
      </c>
      <c r="O33" s="30">
        <v>15.28</v>
      </c>
    </row>
    <row r="34" spans="1:15">
      <c r="A34" s="17" t="s">
        <v>236</v>
      </c>
      <c r="B34" s="22">
        <v>8.06</v>
      </c>
      <c r="C34" s="22">
        <v>7.07</v>
      </c>
      <c r="D34" s="22">
        <v>2.43</v>
      </c>
      <c r="E34" s="22">
        <v>2.67</v>
      </c>
      <c r="F34" s="22">
        <v>1.23</v>
      </c>
      <c r="G34" s="23">
        <v>1.23</v>
      </c>
      <c r="H34" s="22">
        <v>3.78</v>
      </c>
      <c r="I34" s="22">
        <v>3.03</v>
      </c>
      <c r="J34" s="24" t="s">
        <v>211</v>
      </c>
      <c r="K34" s="24" t="s">
        <v>211</v>
      </c>
      <c r="L34" s="33">
        <v>1.69</v>
      </c>
      <c r="M34" s="31" t="s">
        <v>211</v>
      </c>
      <c r="N34" s="29">
        <v>13.18</v>
      </c>
      <c r="O34" s="30">
        <v>13.04</v>
      </c>
    </row>
    <row r="35" spans="1:15">
      <c r="A35" s="17" t="s">
        <v>237</v>
      </c>
      <c r="B35" s="22">
        <v>6.1</v>
      </c>
      <c r="C35" s="22">
        <v>6.25</v>
      </c>
      <c r="D35" s="22">
        <v>1.99</v>
      </c>
      <c r="E35" s="22">
        <v>2.06</v>
      </c>
      <c r="F35" s="22">
        <v>0.69</v>
      </c>
      <c r="G35" s="23">
        <v>0.79</v>
      </c>
      <c r="H35" s="22">
        <v>3.57</v>
      </c>
      <c r="I35" s="22">
        <v>4.11</v>
      </c>
      <c r="J35" s="22">
        <v>5.62</v>
      </c>
      <c r="K35" s="22">
        <v>5.75</v>
      </c>
      <c r="L35" s="31" t="s">
        <v>211</v>
      </c>
      <c r="M35" s="31" t="s">
        <v>211</v>
      </c>
      <c r="N35" s="29">
        <v>6.55</v>
      </c>
      <c r="O35" s="30">
        <v>5.92</v>
      </c>
    </row>
    <row r="36" spans="1:15">
      <c r="A36" s="17" t="s">
        <v>238</v>
      </c>
      <c r="B36" s="22">
        <v>7.1</v>
      </c>
      <c r="C36" s="22">
        <v>7.59</v>
      </c>
      <c r="D36" s="24" t="s">
        <v>211</v>
      </c>
      <c r="E36" s="24" t="s">
        <v>211</v>
      </c>
      <c r="F36" s="22">
        <v>1.1</v>
      </c>
      <c r="G36" s="23">
        <v>0.97</v>
      </c>
      <c r="H36" s="22">
        <v>3.17</v>
      </c>
      <c r="I36" s="22">
        <v>10.11</v>
      </c>
      <c r="J36" s="22">
        <v>6.3</v>
      </c>
      <c r="K36" s="22">
        <v>7.09</v>
      </c>
      <c r="L36" s="31" t="s">
        <v>211</v>
      </c>
      <c r="M36" s="31" t="s">
        <v>211</v>
      </c>
      <c r="N36" s="31" t="s">
        <v>211</v>
      </c>
      <c r="O36" s="32" t="s">
        <v>211</v>
      </c>
    </row>
    <row r="37" spans="1:15">
      <c r="A37" s="17" t="s">
        <v>239</v>
      </c>
      <c r="B37" s="22">
        <v>8.94</v>
      </c>
      <c r="C37" s="22">
        <v>8.75</v>
      </c>
      <c r="D37" s="24" t="s">
        <v>211</v>
      </c>
      <c r="E37" s="24" t="s">
        <v>211</v>
      </c>
      <c r="F37" s="22">
        <v>0.93</v>
      </c>
      <c r="G37" s="23">
        <v>0.85</v>
      </c>
      <c r="H37" s="22">
        <v>2.62</v>
      </c>
      <c r="I37" s="22">
        <v>2.1</v>
      </c>
      <c r="J37" s="24" t="s">
        <v>211</v>
      </c>
      <c r="K37" s="24" t="s">
        <v>211</v>
      </c>
      <c r="L37" s="28">
        <v>1.86</v>
      </c>
      <c r="M37" s="29">
        <v>2.26</v>
      </c>
      <c r="N37" s="29">
        <v>29.62</v>
      </c>
      <c r="O37" s="30">
        <v>26.07</v>
      </c>
    </row>
    <row r="38" spans="1:15">
      <c r="A38" s="17" t="s">
        <v>240</v>
      </c>
      <c r="B38" s="22">
        <v>8.3</v>
      </c>
      <c r="C38" s="22">
        <v>8.3</v>
      </c>
      <c r="D38" s="24" t="s">
        <v>211</v>
      </c>
      <c r="E38" s="24" t="s">
        <v>211</v>
      </c>
      <c r="F38" s="22">
        <v>0.8</v>
      </c>
      <c r="G38" s="23">
        <v>0.8</v>
      </c>
      <c r="H38" s="22">
        <v>2.7</v>
      </c>
      <c r="I38" s="22">
        <v>2.5</v>
      </c>
      <c r="J38" s="24" t="s">
        <v>211</v>
      </c>
      <c r="K38" s="24" t="s">
        <v>211</v>
      </c>
      <c r="L38" s="28">
        <v>1.6</v>
      </c>
      <c r="M38" s="29">
        <v>1.6</v>
      </c>
      <c r="N38" s="29">
        <v>7.9</v>
      </c>
      <c r="O38" s="30">
        <v>8.2</v>
      </c>
    </row>
    <row r="39" spans="1:15">
      <c r="A39" s="17" t="s">
        <v>241</v>
      </c>
      <c r="B39" s="22">
        <v>6.84</v>
      </c>
      <c r="C39" s="22">
        <v>6.95</v>
      </c>
      <c r="D39" s="22">
        <v>2.83</v>
      </c>
      <c r="E39" s="22">
        <v>2.86</v>
      </c>
      <c r="F39" s="22">
        <v>1.38</v>
      </c>
      <c r="G39" s="23">
        <v>2.03</v>
      </c>
      <c r="H39" s="22">
        <v>3.55</v>
      </c>
      <c r="I39" s="22">
        <v>3.24</v>
      </c>
      <c r="J39" s="22">
        <v>8.12</v>
      </c>
      <c r="K39" s="22">
        <v>8.45</v>
      </c>
      <c r="L39" s="28">
        <v>1.64</v>
      </c>
      <c r="M39" s="29">
        <v>1.25</v>
      </c>
      <c r="N39" s="31" t="s">
        <v>211</v>
      </c>
      <c r="O39" s="32" t="s">
        <v>211</v>
      </c>
    </row>
    <row r="41" spans="1:2">
      <c r="A41" t="s">
        <v>242</v>
      </c>
      <c r="B41"/>
    </row>
    <row r="42" spans="1:2">
      <c r="A42" t="s">
        <v>243</v>
      </c>
      <c r="B42"/>
    </row>
    <row r="43" spans="1:1">
      <c r="A43">
        <f>(H8+L8)/2</f>
        <v>2.165</v>
      </c>
    </row>
  </sheetData>
  <mergeCells count="8">
    <mergeCell ref="B6:C6"/>
    <mergeCell ref="D6:E6"/>
    <mergeCell ref="F6:G6"/>
    <mergeCell ref="H6:I6"/>
    <mergeCell ref="J6:K6"/>
    <mergeCell ref="L6:M6"/>
    <mergeCell ref="N6:O6"/>
    <mergeCell ref="A6:A7"/>
  </mergeCells>
  <conditionalFormatting sqref="B8:O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29"/>
  <sheetViews>
    <sheetView topLeftCell="A7" workbookViewId="0">
      <selection activeCell="K25" sqref="K25"/>
    </sheetView>
  </sheetViews>
  <sheetFormatPr defaultColWidth="9" defaultRowHeight="14"/>
  <cols>
    <col min="1" max="1" width="39" customWidth="1"/>
    <col min="2" max="2" width="9.41666666666667"/>
    <col min="7" max="9" width="9" customWidth="1"/>
    <col min="11" max="11" width="9" customWidth="1"/>
    <col min="13" max="13" width="9" customWidth="1"/>
    <col min="14" max="14" width="12.6666666666667"/>
    <col min="15" max="15" width="11.5833333333333"/>
    <col min="16" max="19" width="12.6666666666667"/>
    <col min="21" max="42" width="12.6666666666667"/>
    <col min="43" max="43" width="11.5833333333333"/>
    <col min="44" max="45" width="12.6666666666667"/>
    <col min="46" max="46" width="11.5833333333333"/>
    <col min="47" max="47" width="12.6666666666667"/>
  </cols>
  <sheetData>
    <row r="1" spans="1:10">
      <c r="A1" t="s">
        <v>244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</row>
    <row r="2" s="4" customFormat="1" spans="1:10">
      <c r="A2" s="4" t="s">
        <v>245</v>
      </c>
      <c r="B2" s="4">
        <f>VLOOKUP(VLOOKUP(About!$B$30,'Province Selector'!$B$2:$F$33,3,FALSE),'Losses Data'!$A$3:$I$34,COLUMN(B1),FALSE)/100</f>
        <v>0.0612</v>
      </c>
      <c r="C2" s="4">
        <f>VLOOKUP(VLOOKUP(About!$B$30,'Province Selector'!$B$2:$F$33,3,FALSE),'Losses Data'!$A$3:$I$34,COLUMN(C1),FALSE)/100</f>
        <v>0.0606</v>
      </c>
      <c r="D2" s="4">
        <f>VLOOKUP(VLOOKUP(About!$B$30,'Province Selector'!$B$2:$F$33,3,FALSE),'Losses Data'!$A$3:$I$34,COLUMN(D1),FALSE)/100</f>
        <v>0.0603</v>
      </c>
      <c r="E2" s="4">
        <f>VLOOKUP(VLOOKUP(About!$B$30,'Province Selector'!$B$2:$F$33,3,FALSE),'Losses Data'!$A$3:$I$34,COLUMN(E1),FALSE)/100</f>
        <v>0.053</v>
      </c>
      <c r="F2" s="4">
        <f>VLOOKUP(VLOOKUP(About!$B$30,'Province Selector'!$B$2:$F$33,3,FALSE),'Losses Data'!$A$3:$I$34,COLUMN(F1),FALSE)/100</f>
        <v>0.0223</v>
      </c>
      <c r="G2" s="4">
        <f>VLOOKUP(VLOOKUP(About!$B$30,'Province Selector'!$B$2:$F$33,3,FALSE),'Losses Data'!$A$3:$I$34,COLUMN(G1),FALSE)/100</f>
        <v>0.0429</v>
      </c>
      <c r="H2" s="4">
        <f>VLOOKUP(VLOOKUP(About!$B$30,'Province Selector'!$B$2:$F$33,3,FALSE),'Losses Data'!$A$3:$I$34,COLUMN(H1),FALSE)/100</f>
        <v>0.0409</v>
      </c>
      <c r="I2" s="4">
        <f>VLOOKUP(VLOOKUP(About!$B$30,'Province Selector'!$B$2:$F$33,3,FALSE),'Losses Data'!$A$3:$I$34,COLUMN(I1),FALSE)/100</f>
        <v>0.0309</v>
      </c>
      <c r="J2" s="4">
        <v>0.0277</v>
      </c>
    </row>
    <row r="3" s="4" customFormat="1"/>
    <row r="4" s="4" customFormat="1" spans="1:1">
      <c r="A4" t="s">
        <v>246</v>
      </c>
    </row>
    <row r="5" s="4" customFormat="1" spans="1:2">
      <c r="A5" s="5" t="s">
        <v>12</v>
      </c>
      <c r="B5" s="6"/>
    </row>
    <row r="6" s="4" customFormat="1" spans="2:2">
      <c r="B6" s="6"/>
    </row>
    <row r="7" s="4" customFormat="1" spans="2:2">
      <c r="B7" s="6"/>
    </row>
    <row r="8" s="4" customFormat="1" spans="2:2">
      <c r="B8" s="6"/>
    </row>
    <row r="9" s="4" customFormat="1" spans="2:2">
      <c r="B9" s="6"/>
    </row>
    <row r="10" s="4" customFormat="1" spans="2:2">
      <c r="B10" s="6"/>
    </row>
    <row r="11" s="4" customFormat="1" spans="2:2">
      <c r="B11" s="6"/>
    </row>
    <row r="12" s="4" customFormat="1" spans="1:2">
      <c r="A12" s="4" t="s">
        <v>16</v>
      </c>
      <c r="B12" s="6"/>
    </row>
    <row r="13" s="4" customFormat="1" spans="1:2">
      <c r="A13" s="5" t="s">
        <v>17</v>
      </c>
      <c r="B13" s="6"/>
    </row>
    <row r="14" s="4" customFormat="1" spans="2:2">
      <c r="B14" s="6"/>
    </row>
    <row r="15" s="4" customFormat="1" spans="2:2">
      <c r="B15" s="6"/>
    </row>
    <row r="16" s="4" customFormat="1" spans="2:2">
      <c r="B16" s="6"/>
    </row>
    <row r="17" s="4" customFormat="1" spans="2:2">
      <c r="B17" s="6"/>
    </row>
    <row r="18" s="4" customFormat="1" spans="2:2">
      <c r="B18" s="7"/>
    </row>
    <row r="19" s="4" customFormat="1"/>
    <row r="20" s="4" customFormat="1" spans="1:49">
      <c r="A20" s="4" t="s">
        <v>244</v>
      </c>
      <c r="B20">
        <v>2015</v>
      </c>
      <c r="C20">
        <v>2016</v>
      </c>
      <c r="D20">
        <v>2017</v>
      </c>
      <c r="E20">
        <v>2018</v>
      </c>
      <c r="F20">
        <v>2019</v>
      </c>
      <c r="G20">
        <v>2020</v>
      </c>
      <c r="H20">
        <v>2021</v>
      </c>
      <c r="I20">
        <v>2022</v>
      </c>
      <c r="J20">
        <v>2023</v>
      </c>
      <c r="K20">
        <v>2024</v>
      </c>
      <c r="L20">
        <v>2025</v>
      </c>
      <c r="M20">
        <v>2026</v>
      </c>
      <c r="N20">
        <v>2027</v>
      </c>
      <c r="O20">
        <v>2028</v>
      </c>
      <c r="P20">
        <v>2029</v>
      </c>
      <c r="Q20">
        <v>2030</v>
      </c>
      <c r="R20">
        <v>2031</v>
      </c>
      <c r="S20">
        <v>2032</v>
      </c>
      <c r="T20">
        <v>2033</v>
      </c>
      <c r="U20">
        <v>2034</v>
      </c>
      <c r="V20">
        <v>2035</v>
      </c>
      <c r="W20">
        <v>2036</v>
      </c>
      <c r="X20">
        <v>2037</v>
      </c>
      <c r="Y20">
        <v>2038</v>
      </c>
      <c r="Z20">
        <v>2039</v>
      </c>
      <c r="AA20">
        <v>2040</v>
      </c>
      <c r="AB20">
        <v>2041</v>
      </c>
      <c r="AC20">
        <v>2042</v>
      </c>
      <c r="AD20">
        <v>2043</v>
      </c>
      <c r="AE20">
        <v>2044</v>
      </c>
      <c r="AF20">
        <v>2045</v>
      </c>
      <c r="AG20">
        <v>2046</v>
      </c>
      <c r="AH20">
        <v>2047</v>
      </c>
      <c r="AI20">
        <v>2048</v>
      </c>
      <c r="AJ20">
        <v>2049</v>
      </c>
      <c r="AK20">
        <v>2050</v>
      </c>
      <c r="AL20">
        <v>2051</v>
      </c>
      <c r="AM20">
        <v>2052</v>
      </c>
      <c r="AN20">
        <v>2053</v>
      </c>
      <c r="AO20">
        <v>2054</v>
      </c>
      <c r="AP20">
        <v>2055</v>
      </c>
      <c r="AQ20">
        <v>2056</v>
      </c>
      <c r="AR20">
        <v>2057</v>
      </c>
      <c r="AS20">
        <v>2058</v>
      </c>
      <c r="AT20">
        <v>2059</v>
      </c>
      <c r="AU20">
        <v>2060</v>
      </c>
      <c r="AV20"/>
      <c r="AW20"/>
    </row>
    <row r="21" s="4" customFormat="1"/>
    <row r="22" spans="1:47">
      <c r="A22" t="s">
        <v>247</v>
      </c>
      <c r="B22" s="8">
        <f>B2</f>
        <v>0.0612</v>
      </c>
      <c r="C22" s="8">
        <f t="shared" ref="C22:J22" si="0">C2</f>
        <v>0.0606</v>
      </c>
      <c r="D22" s="8">
        <f t="shared" si="0"/>
        <v>0.0603</v>
      </c>
      <c r="E22" s="8">
        <f t="shared" si="0"/>
        <v>0.053</v>
      </c>
      <c r="F22" s="8">
        <f t="shared" si="0"/>
        <v>0.0223</v>
      </c>
      <c r="G22" s="8">
        <f t="shared" si="0"/>
        <v>0.0429</v>
      </c>
      <c r="H22" s="8">
        <f t="shared" si="0"/>
        <v>0.0409</v>
      </c>
      <c r="I22" s="8">
        <f t="shared" si="0"/>
        <v>0.0309</v>
      </c>
      <c r="J22" s="13">
        <v>0.0277</v>
      </c>
      <c r="K22" s="14">
        <f t="shared" ref="K22:AU22" si="1">J22</f>
        <v>0.0277</v>
      </c>
      <c r="L22" s="14">
        <f t="shared" si="1"/>
        <v>0.0277</v>
      </c>
      <c r="M22" s="14">
        <f t="shared" si="1"/>
        <v>0.0277</v>
      </c>
      <c r="N22" s="14">
        <f t="shared" si="1"/>
        <v>0.0277</v>
      </c>
      <c r="O22" s="14">
        <f t="shared" si="1"/>
        <v>0.0277</v>
      </c>
      <c r="P22" s="14">
        <f t="shared" si="1"/>
        <v>0.0277</v>
      </c>
      <c r="Q22" s="14">
        <f t="shared" si="1"/>
        <v>0.0277</v>
      </c>
      <c r="R22" s="14">
        <f t="shared" si="1"/>
        <v>0.0277</v>
      </c>
      <c r="S22" s="14">
        <f t="shared" si="1"/>
        <v>0.0277</v>
      </c>
      <c r="T22" s="14">
        <f t="shared" si="1"/>
        <v>0.0277</v>
      </c>
      <c r="U22" s="14">
        <f t="shared" si="1"/>
        <v>0.0277</v>
      </c>
      <c r="V22" s="14">
        <f t="shared" si="1"/>
        <v>0.0277</v>
      </c>
      <c r="W22" s="14">
        <f t="shared" si="1"/>
        <v>0.0277</v>
      </c>
      <c r="X22" s="14">
        <f t="shared" si="1"/>
        <v>0.0277</v>
      </c>
      <c r="Y22" s="14">
        <f t="shared" si="1"/>
        <v>0.0277</v>
      </c>
      <c r="Z22" s="14">
        <f t="shared" si="1"/>
        <v>0.0277</v>
      </c>
      <c r="AA22" s="14">
        <f t="shared" si="1"/>
        <v>0.0277</v>
      </c>
      <c r="AB22" s="14">
        <f t="shared" si="1"/>
        <v>0.0277</v>
      </c>
      <c r="AC22" s="14">
        <f t="shared" si="1"/>
        <v>0.0277</v>
      </c>
      <c r="AD22" s="14">
        <f t="shared" si="1"/>
        <v>0.0277</v>
      </c>
      <c r="AE22" s="14">
        <f t="shared" si="1"/>
        <v>0.0277</v>
      </c>
      <c r="AF22" s="14">
        <f t="shared" si="1"/>
        <v>0.0277</v>
      </c>
      <c r="AG22" s="14">
        <f t="shared" si="1"/>
        <v>0.0277</v>
      </c>
      <c r="AH22" s="14">
        <f t="shared" si="1"/>
        <v>0.0277</v>
      </c>
      <c r="AI22" s="14">
        <f t="shared" si="1"/>
        <v>0.0277</v>
      </c>
      <c r="AJ22" s="14">
        <f t="shared" si="1"/>
        <v>0.0277</v>
      </c>
      <c r="AK22" s="14">
        <f t="shared" si="1"/>
        <v>0.0277</v>
      </c>
      <c r="AL22" s="14">
        <f t="shared" si="1"/>
        <v>0.0277</v>
      </c>
      <c r="AM22" s="14">
        <f t="shared" si="1"/>
        <v>0.0277</v>
      </c>
      <c r="AN22" s="14">
        <f t="shared" si="1"/>
        <v>0.0277</v>
      </c>
      <c r="AO22" s="14">
        <f t="shared" si="1"/>
        <v>0.0277</v>
      </c>
      <c r="AP22" s="14">
        <f t="shared" si="1"/>
        <v>0.0277</v>
      </c>
      <c r="AQ22" s="14">
        <f t="shared" si="1"/>
        <v>0.0277</v>
      </c>
      <c r="AR22" s="14">
        <f t="shared" si="1"/>
        <v>0.0277</v>
      </c>
      <c r="AS22" s="14">
        <f t="shared" si="1"/>
        <v>0.0277</v>
      </c>
      <c r="AT22" s="14">
        <f t="shared" si="1"/>
        <v>0.0277</v>
      </c>
      <c r="AU22" s="14">
        <f t="shared" si="1"/>
        <v>0.0277</v>
      </c>
    </row>
    <row r="23" spans="7:10">
      <c r="G23" s="9">
        <f>F22/G22</f>
        <v>0.51981351981352</v>
      </c>
      <c r="H23" s="9">
        <f>G22/H22</f>
        <v>1.04889975550122</v>
      </c>
      <c r="I23" s="9">
        <f>H22/I22</f>
        <v>1.32362459546926</v>
      </c>
      <c r="J23" s="9"/>
    </row>
    <row r="25" ht="28" spans="1:47">
      <c r="A25" s="10" t="s">
        <v>248</v>
      </c>
      <c r="B25" s="8">
        <f>B2</f>
        <v>0.0612</v>
      </c>
      <c r="C25" s="8">
        <f t="shared" ref="C25:J25" si="2">C2</f>
        <v>0.0606</v>
      </c>
      <c r="D25" s="8">
        <f t="shared" si="2"/>
        <v>0.0603</v>
      </c>
      <c r="E25" s="8">
        <f t="shared" si="2"/>
        <v>0.053</v>
      </c>
      <c r="F25" s="8">
        <f t="shared" si="2"/>
        <v>0.0223</v>
      </c>
      <c r="G25" s="8">
        <f t="shared" si="2"/>
        <v>0.0429</v>
      </c>
      <c r="H25" s="8">
        <f t="shared" si="2"/>
        <v>0.0409</v>
      </c>
      <c r="I25" s="8">
        <f t="shared" si="2"/>
        <v>0.0309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</row>
    <row r="27" spans="1:47">
      <c r="A27" t="s">
        <v>249</v>
      </c>
      <c r="B27" s="11">
        <f t="shared" ref="B27:I27" si="3">B22-B25</f>
        <v>0</v>
      </c>
      <c r="C27" s="11">
        <f t="shared" si="3"/>
        <v>0</v>
      </c>
      <c r="D27" s="11">
        <f t="shared" si="3"/>
        <v>0</v>
      </c>
      <c r="E27" s="11">
        <f t="shared" si="3"/>
        <v>0</v>
      </c>
      <c r="F27" s="11">
        <f t="shared" si="3"/>
        <v>0</v>
      </c>
      <c r="G27" s="11">
        <f t="shared" si="3"/>
        <v>0</v>
      </c>
      <c r="H27" s="11">
        <f t="shared" si="3"/>
        <v>0</v>
      </c>
      <c r="I27" s="11">
        <f t="shared" si="3"/>
        <v>0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</row>
    <row r="29" spans="1:47">
      <c r="A29" t="s">
        <v>250</v>
      </c>
      <c r="B29" s="12">
        <f t="shared" ref="B29:I29" si="4">B27/B22</f>
        <v>0</v>
      </c>
      <c r="C29" s="12">
        <f t="shared" si="4"/>
        <v>0</v>
      </c>
      <c r="D29" s="12">
        <f t="shared" si="4"/>
        <v>0</v>
      </c>
      <c r="E29" s="12">
        <f t="shared" si="4"/>
        <v>0</v>
      </c>
      <c r="F29" s="12">
        <f t="shared" si="4"/>
        <v>0</v>
      </c>
      <c r="G29" s="12">
        <f t="shared" si="4"/>
        <v>0</v>
      </c>
      <c r="H29" s="12">
        <f t="shared" si="4"/>
        <v>0</v>
      </c>
      <c r="I29" s="12">
        <f t="shared" si="4"/>
        <v>0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</row>
  </sheetData>
  <hyperlinks>
    <hyperlink ref="A5" r:id="rId2" display="https://www.shanghai.gov.cn/202210zfwj/20220521/1d9410e2e7c4474da6618278ccb4528d.html"/>
    <hyperlink ref="A13" r:id="rId3" display="https://www.sheitc.sh.gov.cn/jjyx/20240430/8cd8e51540534c908c2d69565bf41c63.html"/>
  </hyperlink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A1:AU2"/>
  <sheetViews>
    <sheetView tabSelected="1" topLeftCell="W1" workbookViewId="0">
      <selection activeCell="AG9" sqref="AG9"/>
    </sheetView>
  </sheetViews>
  <sheetFormatPr defaultColWidth="9" defaultRowHeight="14" outlineLevelRow="1"/>
  <sheetData>
    <row r="1" spans="1:47">
      <c r="A1" t="s">
        <v>244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  <c r="AL1">
        <v>2051</v>
      </c>
      <c r="AM1">
        <v>2052</v>
      </c>
      <c r="AN1">
        <v>2053</v>
      </c>
      <c r="AO1">
        <v>2054</v>
      </c>
      <c r="AP1">
        <v>2055</v>
      </c>
      <c r="AQ1">
        <v>2056</v>
      </c>
      <c r="AR1">
        <v>2057</v>
      </c>
      <c r="AS1">
        <v>2058</v>
      </c>
      <c r="AT1">
        <v>2059</v>
      </c>
      <c r="AU1">
        <v>2060</v>
      </c>
    </row>
    <row r="2" s="1" customFormat="1" spans="1:47">
      <c r="A2" t="s">
        <v>251</v>
      </c>
      <c r="B2" s="2">
        <f>VLOOKUP(VLOOKUP(About!$B$30,'Province Selector'!$B$2:$F$33,3,FALSE),'Losses Data'!$A$3:$I$34,COLUMN(B1),FALSE)/100</f>
        <v>0.0612</v>
      </c>
      <c r="C2" s="2">
        <f>VLOOKUP(VLOOKUP(About!$B$30,'Province Selector'!$B$2:$F$33,3,FALSE),'Losses Data'!$A$3:$I$34,COLUMN(C1),FALSE)/100</f>
        <v>0.0606</v>
      </c>
      <c r="D2" s="2">
        <f>VLOOKUP(VLOOKUP(About!$B$30,'Province Selector'!$B$2:$F$33,3,FALSE),'Losses Data'!$A$3:$I$34,COLUMN(D1),FALSE)/100</f>
        <v>0.0603</v>
      </c>
      <c r="E2" s="2">
        <f>VLOOKUP(VLOOKUP(About!$B$30,'Province Selector'!$B$2:$F$33,3,FALSE),'Losses Data'!$A$3:$I$34,COLUMN(E1),FALSE)/100</f>
        <v>0.053</v>
      </c>
      <c r="F2" s="2">
        <f>VLOOKUP(VLOOKUP(About!$B$30,'Province Selector'!$B$2:$F$33,3,FALSE),'Losses Data'!$A$3:$I$34,COLUMN(F1),FALSE)/100</f>
        <v>0.0223</v>
      </c>
      <c r="G2" s="2">
        <f>VLOOKUP(VLOOKUP(About!$B$30,'Province Selector'!$B$2:$F$33,3,FALSE),'Losses Data'!$A$3:$I$34,COLUMN(G1),FALSE)/100</f>
        <v>0.0429</v>
      </c>
      <c r="H2" s="2">
        <f>VLOOKUP(VLOOKUP(About!$B$30,'Province Selector'!$B$2:$F$33,3,FALSE),'Losses Data'!$A$3:$I$34,COLUMN(H1),FALSE)/100</f>
        <v>0.0409</v>
      </c>
      <c r="I2" s="2">
        <f>VLOOKUP(VLOOKUP(About!$B$30,'Province Selector'!$B$2:$F$33,3,FALSE),'Losses Data'!$A$3:$I$34,COLUMN(I1),FALSE)/100</f>
        <v>0.0309</v>
      </c>
      <c r="J2" s="3">
        <f>Calculation!J22</f>
        <v>0.0277</v>
      </c>
      <c r="K2" s="3">
        <f>Calculation!K22</f>
        <v>0.0277</v>
      </c>
      <c r="L2" s="3">
        <f>Calculation!L22</f>
        <v>0.0277</v>
      </c>
      <c r="M2" s="3">
        <f>Calculation!M22</f>
        <v>0.0277</v>
      </c>
      <c r="N2" s="3">
        <f>Calculation!N22</f>
        <v>0.0277</v>
      </c>
      <c r="O2" s="3">
        <f>Calculation!O22</f>
        <v>0.0277</v>
      </c>
      <c r="P2" s="3">
        <f>Calculation!P22</f>
        <v>0.0277</v>
      </c>
      <c r="Q2" s="3">
        <f>Calculation!Q22</f>
        <v>0.0277</v>
      </c>
      <c r="R2" s="3">
        <f>Calculation!R22</f>
        <v>0.0277</v>
      </c>
      <c r="S2" s="3">
        <f>Calculation!S22</f>
        <v>0.0277</v>
      </c>
      <c r="T2" s="3">
        <f>Calculation!T22</f>
        <v>0.0277</v>
      </c>
      <c r="U2" s="3">
        <f>Calculation!U22</f>
        <v>0.0277</v>
      </c>
      <c r="V2" s="3">
        <f>Calculation!V22</f>
        <v>0.0277</v>
      </c>
      <c r="W2" s="3">
        <f>Calculation!W22</f>
        <v>0.0277</v>
      </c>
      <c r="X2" s="3">
        <f>Calculation!X22</f>
        <v>0.0277</v>
      </c>
      <c r="Y2" s="3">
        <f>Calculation!Y22</f>
        <v>0.0277</v>
      </c>
      <c r="Z2" s="3">
        <f>Calculation!Z22</f>
        <v>0.0277</v>
      </c>
      <c r="AA2" s="3">
        <f>Calculation!AA22</f>
        <v>0.0277</v>
      </c>
      <c r="AB2" s="3">
        <f>Calculation!AB22</f>
        <v>0.0277</v>
      </c>
      <c r="AC2" s="3">
        <f>Calculation!AC22</f>
        <v>0.0277</v>
      </c>
      <c r="AD2" s="3">
        <f>Calculation!AD22</f>
        <v>0.0277</v>
      </c>
      <c r="AE2" s="3">
        <f>Calculation!AE22</f>
        <v>0.0277</v>
      </c>
      <c r="AF2" s="3">
        <f>Calculation!AF22</f>
        <v>0.0277</v>
      </c>
      <c r="AG2" s="3">
        <f>Calculation!AG22</f>
        <v>0.0277</v>
      </c>
      <c r="AH2" s="3">
        <f>Calculation!AH22</f>
        <v>0.0277</v>
      </c>
      <c r="AI2" s="3">
        <f>Calculation!AI22</f>
        <v>0.0277</v>
      </c>
      <c r="AJ2" s="3">
        <f>Calculation!AJ22</f>
        <v>0.0277</v>
      </c>
      <c r="AK2" s="3">
        <f>Calculation!AK22</f>
        <v>0.0277</v>
      </c>
      <c r="AL2" s="3">
        <f>Calculation!AL22</f>
        <v>0.0277</v>
      </c>
      <c r="AM2" s="3">
        <f>Calculation!AM22</f>
        <v>0.0277</v>
      </c>
      <c r="AN2" s="3">
        <f>Calculation!AN22</f>
        <v>0.0277</v>
      </c>
      <c r="AO2" s="3">
        <f>Calculation!AO22</f>
        <v>0.0277</v>
      </c>
      <c r="AP2" s="3">
        <f>Calculation!AP22</f>
        <v>0.0277</v>
      </c>
      <c r="AQ2" s="3">
        <f>Calculation!AQ22</f>
        <v>0.0277</v>
      </c>
      <c r="AR2" s="3">
        <f>Calculation!AR22</f>
        <v>0.0277</v>
      </c>
      <c r="AS2" s="3">
        <f>Calculation!AS22</f>
        <v>0.0277</v>
      </c>
      <c r="AT2" s="3">
        <f>Calculation!AT22</f>
        <v>0.0277</v>
      </c>
      <c r="AU2" s="3">
        <f>Calculation!AU22</f>
        <v>0.0277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About</vt:lpstr>
      <vt:lpstr>Province Selector</vt:lpstr>
      <vt:lpstr>Losses Data</vt:lpstr>
      <vt:lpstr>Self Consumption</vt:lpstr>
      <vt:lpstr>Calculation</vt:lpstr>
      <vt:lpstr>BTaDLP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仰望星空✨✨</cp:lastModifiedBy>
  <dcterms:created xsi:type="dcterms:W3CDTF">2022-01-13T14:59:00Z</dcterms:created>
  <dcterms:modified xsi:type="dcterms:W3CDTF">2025-01-03T07:47:06Z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2DAD33510466497C8EF3AB04E111FB6F_13</vt:lpwstr>
  </property>
</Properties>
</file>