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0" activeTab="5"/>
  </bookViews>
  <sheets>
    <sheet name="About" sheetId="1" r:id="rId1"/>
    <sheet name="Current Capacity" sheetId="6" r:id="rId2"/>
    <sheet name="Shanghai Policy" sheetId="7" r:id="rId3"/>
    <sheet name="Calculations" sheetId="4" r:id="rId4"/>
    <sheet name="DRC-BDRC" sheetId="5" r:id="rId5"/>
    <sheet name="DRC-PADR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<sst xmlns="http://schemas.openxmlformats.org/spreadsheetml/2006/main" count="137" uniqueCount="131">
  <si>
    <t>DRC BAU Demand Response Capacity</t>
  </si>
  <si>
    <t>DRC Potential Additional Demand Response Capacity</t>
  </si>
  <si>
    <t>Sources:</t>
  </si>
  <si>
    <t>Provincial Current Capacity</t>
  </si>
  <si>
    <t>Compiled from online resources</t>
  </si>
  <si>
    <t>Near Term Devleopment Target</t>
  </si>
  <si>
    <t>《电力需求侧管理办法》 征求意见稿</t>
  </si>
  <si>
    <t>draft for comments: Rules of Power Demand Side Management</t>
  </si>
  <si>
    <t>Page 2, Article 8</t>
  </si>
  <si>
    <t>20230519102727235060.pdf (ndrc.gov.cn)</t>
  </si>
  <si>
    <t>National Peak Demand</t>
  </si>
  <si>
    <t>China Electricity Council</t>
  </si>
  <si>
    <t>中国电力工业统计资料汇编</t>
  </si>
  <si>
    <t>Compilation of China Power Sector Statistics</t>
  </si>
  <si>
    <t>2020-2022</t>
  </si>
  <si>
    <t>Chapter 1 Table 1-10</t>
  </si>
  <si>
    <t>Data for 2025, 2030, and 2060:</t>
  </si>
  <si>
    <t>Compiled from online resources: estimated by multiple studies</t>
  </si>
  <si>
    <t>Notes:</t>
  </si>
  <si>
    <t>Demand response is defined as the potential to reduce or shift electricity usage during peak</t>
  </si>
  <si>
    <t>periods in response to time-based rates or other financial incentives.</t>
  </si>
  <si>
    <t>To estimate BAU DR Capacity, we found the national peak demand for each year and then extrapolate to reach</t>
  </si>
  <si>
    <t>3% of total capacity by 2025, as demanded by the proposed ruling. Afterwards the capacity changes along with the growth in peak demand (EPS model output).</t>
  </si>
  <si>
    <t>For the potental additional growth in demand response capacity, we assume the higher bound of 5% is reached in 2025, and in order to make DM service in scale</t>
  </si>
  <si>
    <t>by 2030, it reaches 10% of the peak power capacity.</t>
  </si>
  <si>
    <t>地区</t>
  </si>
  <si>
    <t>Region</t>
  </si>
  <si>
    <t>Year</t>
  </si>
  <si>
    <t>Demand Response Capacity (10000KW)</t>
  </si>
  <si>
    <t>总需求响应能力</t>
  </si>
  <si>
    <t>最大削峰响应能力</t>
  </si>
  <si>
    <t>最大填谷响应能力</t>
  </si>
  <si>
    <t>自动需求响应能力</t>
  </si>
  <si>
    <t>北京</t>
  </si>
  <si>
    <t>Beijing</t>
  </si>
  <si>
    <t>天津</t>
  </si>
  <si>
    <t>Tianjin</t>
  </si>
  <si>
    <t>河北</t>
  </si>
  <si>
    <t>Hebei</t>
  </si>
  <si>
    <t>山西</t>
  </si>
  <si>
    <t>Shanxi</t>
  </si>
  <si>
    <t>内蒙古</t>
  </si>
  <si>
    <t>Inner Mongolia</t>
  </si>
  <si>
    <t>辽宁</t>
  </si>
  <si>
    <t>Liaoning</t>
  </si>
  <si>
    <t>吉林</t>
  </si>
  <si>
    <t>Jilin</t>
  </si>
  <si>
    <t>黑龙江</t>
  </si>
  <si>
    <t>Heilongjiang</t>
  </si>
  <si>
    <t>上海</t>
  </si>
  <si>
    <t>Shanghai</t>
  </si>
  <si>
    <t>江苏</t>
  </si>
  <si>
    <t>Jiangsu</t>
  </si>
  <si>
    <t>浙江</t>
  </si>
  <si>
    <t>Zhejiang</t>
  </si>
  <si>
    <t>安徽</t>
  </si>
  <si>
    <t>Anhui</t>
  </si>
  <si>
    <t>福建</t>
  </si>
  <si>
    <t>Fujian</t>
  </si>
  <si>
    <t>江西</t>
  </si>
  <si>
    <t>Jiangxi</t>
  </si>
  <si>
    <t>山东</t>
  </si>
  <si>
    <t>Shandong</t>
  </si>
  <si>
    <t>河南</t>
  </si>
  <si>
    <t>Henan</t>
  </si>
  <si>
    <t>湖北</t>
  </si>
  <si>
    <t>Hubei</t>
  </si>
  <si>
    <t>湖南</t>
  </si>
  <si>
    <t>Hunan</t>
  </si>
  <si>
    <t>广东</t>
  </si>
  <si>
    <t>Guangdong</t>
  </si>
  <si>
    <t>广西</t>
  </si>
  <si>
    <t>Guangxi</t>
  </si>
  <si>
    <t>海南</t>
  </si>
  <si>
    <t>Hainan</t>
  </si>
  <si>
    <t>重庆</t>
  </si>
  <si>
    <t>Chongqing</t>
  </si>
  <si>
    <t>四川</t>
  </si>
  <si>
    <t>Sichuan</t>
  </si>
  <si>
    <t>贵州</t>
  </si>
  <si>
    <t>Guizhou</t>
  </si>
  <si>
    <t>云南</t>
  </si>
  <si>
    <t>Yunnan</t>
  </si>
  <si>
    <t>西藏</t>
  </si>
  <si>
    <t>Tibet</t>
  </si>
  <si>
    <t>陕西</t>
  </si>
  <si>
    <t>Shaanxi</t>
  </si>
  <si>
    <t>甘肃</t>
  </si>
  <si>
    <t>Gansu</t>
  </si>
  <si>
    <t>青海</t>
  </si>
  <si>
    <t>Qinghai</t>
  </si>
  <si>
    <t>宁夏</t>
  </si>
  <si>
    <t>Ningxia</t>
  </si>
  <si>
    <t>新疆</t>
  </si>
  <si>
    <t>Xinjiang</t>
  </si>
  <si>
    <t>全国</t>
  </si>
  <si>
    <t>National</t>
  </si>
  <si>
    <t>《上海市能源发展“十四五”规划》</t>
  </si>
  <si>
    <t>https://www.shanghai.gov.cn/202210zfwj/20220521/1d9410e2e7c4474da6618278ccb4528d.html</t>
  </si>
  <si>
    <t>年份</t>
  </si>
  <si>
    <t>最高用电负荷（万千瓦）</t>
  </si>
  <si>
    <t>数据来源</t>
  </si>
  <si>
    <t>2020年</t>
  </si>
  <si>
    <t>国网上海电力</t>
  </si>
  <si>
    <t>https://news.qq.com/rain/a/20210108A04N1V00</t>
  </si>
  <si>
    <t>2021年</t>
  </si>
  <si>
    <t>上海经信委</t>
  </si>
  <si>
    <t>https://www.sheitc.sh.gov.cn/cmsres/a4/a48c511eec1248138f1e185af5adca01/6434c1aa4ccdd5fd3b46e86c97fec771.pdf</t>
  </si>
  <si>
    <t>2022年</t>
  </si>
  <si>
    <t>https://www.sheitc.sh.gov.cn/jjyx/20240430/8cd8e51540534c908c2d69565bf41c63.html</t>
  </si>
  <si>
    <t>2023年</t>
  </si>
  <si>
    <t>2024年</t>
  </si>
  <si>
    <t>上海市政府</t>
  </si>
  <si>
    <t>https://www.shanghai.gov.cn/nw4411/20240803/80f196fd05f94b16bf87111cd99f4ed3.html</t>
  </si>
  <si>
    <t>注：《2024年上海市迎峰度夏有序用电方案》：若出现持续极端天气，预计2024年最高可达4150万千瓦</t>
  </si>
  <si>
    <t>https://www.sheitc.sh.gov.cn/jjyx/20240709/50937edc96654d2a88b5b2bacf55d5dd.html</t>
  </si>
  <si>
    <t>Peak Demand - EPS Output</t>
  </si>
  <si>
    <t>Peak Demand (MW)</t>
  </si>
  <si>
    <t>Capacity Limit</t>
  </si>
  <si>
    <t>BAU DR Capacity Rate</t>
  </si>
  <si>
    <t>Potential Demand Reponse Capacity</t>
  </si>
  <si>
    <t>Potential Additional Reponse Capacity</t>
  </si>
  <si>
    <t>YoY Capacity Growth Rate</t>
  </si>
  <si>
    <t>Total Capacity Limit（%）</t>
  </si>
  <si>
    <t>Current Capacity Limit (万千瓦）</t>
  </si>
  <si>
    <t>Potential Capacity Limit (%)</t>
  </si>
  <si>
    <t>% Potential Capacity Limit Achieved</t>
  </si>
  <si>
    <t>Max Potential Capacity Limit Achieved</t>
  </si>
  <si>
    <t>FOPITY</t>
  </si>
  <si>
    <t>DR Capacity (MW)</t>
  </si>
  <si>
    <t>Potential Additional DR Capacity (MW)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</si>
</sst>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Fill="1"/>
    <xf numFmtId="176" fontId="0" fillId="0" borderId="0" xfId="0" applyNumberFormat="1"/>
    <xf numFmtId="9" fontId="0" fillId="0" borderId="0" xfId="0" applyNumberFormat="1"/>
    <xf numFmtId="0" fontId="0" fillId="4" borderId="0" xfId="0" applyFill="1"/>
    <xf numFmtId="9" fontId="0" fillId="0" borderId="0" xfId="3" applyAlignment="1"/>
    <xf numFmtId="177" fontId="0" fillId="0" borderId="0" xfId="0" applyNumberFormat="1" applyFill="1"/>
    <xf numFmtId="0" fontId="2" fillId="0" borderId="0" xfId="0" applyFont="1"/>
    <xf numFmtId="0" fontId="3" fillId="0" borderId="0" xfId="6" applyFont="1"/>
    <xf numFmtId="0" fontId="4" fillId="5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4" fillId="5" borderId="1" xfId="0" applyFont="1" applyFill="1" applyBorder="1"/>
    <xf numFmtId="178" fontId="4" fillId="5" borderId="1" xfId="0" applyNumberFormat="1" applyFont="1" applyFill="1" applyBorder="1"/>
    <xf numFmtId="0" fontId="6" fillId="5" borderId="0" xfId="6" applyFill="1"/>
    <xf numFmtId="0" fontId="3" fillId="5" borderId="1" xfId="6" applyFont="1" applyFill="1" applyBorder="1"/>
    <xf numFmtId="0" fontId="6" fillId="5" borderId="1" xfId="6" applyFill="1" applyBorder="1"/>
    <xf numFmtId="0" fontId="0" fillId="5" borderId="0" xfId="0" applyFill="1"/>
    <xf numFmtId="0" fontId="4" fillId="0" borderId="0" xfId="0" applyFont="1" applyFill="1"/>
    <xf numFmtId="0" fontId="6" fillId="0" borderId="0" xfId="6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0" fontId="1" fillId="0" borderId="0" xfId="0" applyNumberFormat="1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BBB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16</xdr:col>
      <xdr:colOff>219871</xdr:colOff>
      <xdr:row>11</xdr:row>
      <xdr:rowOff>85976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74610" y="177800"/>
          <a:ext cx="5248910" cy="1863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2</xdr:row>
      <xdr:rowOff>63500</xdr:rowOff>
    </xdr:from>
    <xdr:to>
      <xdr:col>10</xdr:col>
      <xdr:colOff>38100</xdr:colOff>
      <xdr:row>11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0" y="857250"/>
          <a:ext cx="6000750" cy="1701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yglxxbs.ndrc.gov.cn/file-submission/2023051910272723506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sheitc.sh.gov.cn/jjyx/20240709/50937edc96654d2a88b5b2bacf55d5dd.html" TargetMode="External"/><Relationship Id="rId6" Type="http://schemas.openxmlformats.org/officeDocument/2006/relationships/hyperlink" Target="https://www.shanghai.gov.cn/nw4411/20240803/80f196fd05f94b16bf87111cd99f4ed3.html" TargetMode="External"/><Relationship Id="rId5" Type="http://schemas.openxmlformats.org/officeDocument/2006/relationships/hyperlink" Target="https://www.sheitc.sh.gov.cn/jjyx/20240430/8cd8e51540534c908c2d69565bf41c63.html" TargetMode="External"/><Relationship Id="rId4" Type="http://schemas.openxmlformats.org/officeDocument/2006/relationships/hyperlink" Target="https://www.sheitc.sh.gov.cn/cmsres/a4/a48c511eec1248138f1e185af5adca01/6434c1aa4ccdd5fd3b46e86c97fec771.pdf" TargetMode="External"/><Relationship Id="rId3" Type="http://schemas.openxmlformats.org/officeDocument/2006/relationships/hyperlink" Target="https://news.qq.com/rain/a/20210108A04N1V00" TargetMode="External"/><Relationship Id="rId2" Type="http://schemas.openxmlformats.org/officeDocument/2006/relationships/hyperlink" Target="https://www.shanghai.gov.cn/202210zfwj/20220521/1d9410e2e7c4474da6618278ccb4528d.html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40" sqref="B40"/>
    </sheetView>
  </sheetViews>
  <sheetFormatPr defaultColWidth="9" defaultRowHeight="14" outlineLevelCol="2"/>
  <cols>
    <col min="2" max="2" width="34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1" t="s">
        <v>2</v>
      </c>
      <c r="B4" s="4" t="s">
        <v>3</v>
      </c>
    </row>
    <row r="5" spans="2:2">
      <c r="B5" t="s">
        <v>4</v>
      </c>
    </row>
    <row r="7" spans="2:2">
      <c r="B7" s="4" t="s">
        <v>5</v>
      </c>
    </row>
    <row r="8" spans="2:2">
      <c r="B8" t="s">
        <v>6</v>
      </c>
    </row>
    <row r="9" spans="2:2">
      <c r="B9" t="s">
        <v>7</v>
      </c>
    </row>
    <row r="10" spans="2:2">
      <c r="B10">
        <v>2023</v>
      </c>
    </row>
    <row r="11" spans="2:2">
      <c r="B11" t="s">
        <v>8</v>
      </c>
    </row>
    <row r="12" spans="2:2">
      <c r="B12" s="14" t="s">
        <v>9</v>
      </c>
    </row>
    <row r="13" spans="2:2">
      <c r="B13" s="14"/>
    </row>
    <row r="14" spans="2:2">
      <c r="B14" s="4" t="s">
        <v>10</v>
      </c>
    </row>
    <row r="15" spans="2:2">
      <c r="B15" s="32" t="s">
        <v>11</v>
      </c>
    </row>
    <row r="16" spans="2:2">
      <c r="B16" s="33" t="s">
        <v>12</v>
      </c>
    </row>
    <row r="17" ht="28" spans="2:2">
      <c r="B17" s="32" t="s">
        <v>13</v>
      </c>
    </row>
    <row r="18" spans="2:2">
      <c r="B18" s="33" t="s">
        <v>14</v>
      </c>
    </row>
    <row r="19" spans="2:2">
      <c r="B19" s="33" t="s">
        <v>15</v>
      </c>
    </row>
    <row r="20" spans="2:2">
      <c r="B20" s="33"/>
    </row>
    <row r="21" spans="2:3">
      <c r="B21" t="s">
        <v>16</v>
      </c>
      <c r="C21" t="s">
        <v>17</v>
      </c>
    </row>
    <row r="23" spans="1:1">
      <c r="A23" s="1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s="1"/>
    </row>
    <row r="27" spans="1:1">
      <c r="A27" t="s">
        <v>21</v>
      </c>
    </row>
    <row r="28" spans="1:1">
      <c r="A28" t="s">
        <v>22</v>
      </c>
    </row>
    <row r="30" spans="1:1">
      <c r="A30" t="s">
        <v>23</v>
      </c>
    </row>
    <row r="31" spans="1:1">
      <c r="A31" t="s">
        <v>24</v>
      </c>
    </row>
    <row r="34" spans="2:2">
      <c r="B34" s="1"/>
    </row>
    <row r="35" spans="2:2">
      <c r="B35" s="34"/>
    </row>
  </sheetData>
  <hyperlinks>
    <hyperlink ref="B12" r:id="rId1" display="20230519102727235060.pdf (ndrc.gov.cn)"/>
  </hyperlink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D12" sqref="D12"/>
    </sheetView>
  </sheetViews>
  <sheetFormatPr defaultColWidth="9" defaultRowHeight="14" outlineLevelCol="6"/>
  <cols>
    <col min="1" max="1" width="9" style="26"/>
    <col min="2" max="2" width="16.1090909090909" style="26" customWidth="1"/>
    <col min="4" max="4" width="15.1090909090909" customWidth="1"/>
    <col min="5" max="7" width="17.2181818181818" customWidth="1"/>
  </cols>
  <sheetData>
    <row r="1" spans="1:7">
      <c r="A1" s="27" t="s">
        <v>25</v>
      </c>
      <c r="B1" s="27" t="s">
        <v>26</v>
      </c>
      <c r="C1" s="27" t="s">
        <v>27</v>
      </c>
      <c r="D1" s="28" t="s">
        <v>28</v>
      </c>
      <c r="E1" s="28"/>
      <c r="F1" s="28"/>
      <c r="G1" s="28"/>
    </row>
    <row r="2" spans="1:7">
      <c r="A2" s="29"/>
      <c r="B2" s="29"/>
      <c r="C2" s="29"/>
      <c r="D2" s="28" t="s">
        <v>29</v>
      </c>
      <c r="E2" s="28" t="s">
        <v>30</v>
      </c>
      <c r="F2" s="28" t="s">
        <v>31</v>
      </c>
      <c r="G2" s="28" t="s">
        <v>32</v>
      </c>
    </row>
    <row r="3" spans="1:7">
      <c r="A3" s="30" t="s">
        <v>33</v>
      </c>
      <c r="B3" s="30" t="s">
        <v>34</v>
      </c>
      <c r="C3" s="28"/>
      <c r="D3" s="28"/>
      <c r="E3" s="28"/>
      <c r="F3" s="28"/>
      <c r="G3" s="28"/>
    </row>
    <row r="4" spans="1:7">
      <c r="A4" s="30" t="s">
        <v>35</v>
      </c>
      <c r="B4" s="30" t="s">
        <v>36</v>
      </c>
      <c r="C4" s="28"/>
      <c r="D4" s="28"/>
      <c r="E4" s="28"/>
      <c r="F4" s="28"/>
      <c r="G4" s="28"/>
    </row>
    <row r="5" spans="1:7">
      <c r="A5" s="30" t="s">
        <v>37</v>
      </c>
      <c r="B5" s="30" t="s">
        <v>38</v>
      </c>
      <c r="C5" s="28"/>
      <c r="D5" s="28"/>
      <c r="E5" s="28"/>
      <c r="F5" s="28"/>
      <c r="G5" s="28"/>
    </row>
    <row r="6" spans="1:7">
      <c r="A6" s="30" t="s">
        <v>39</v>
      </c>
      <c r="B6" s="30" t="s">
        <v>40</v>
      </c>
      <c r="C6" s="28"/>
      <c r="D6" s="28"/>
      <c r="E6" s="28"/>
      <c r="F6" s="28"/>
      <c r="G6" s="28"/>
    </row>
    <row r="7" spans="1:7">
      <c r="A7" s="30" t="s">
        <v>41</v>
      </c>
      <c r="B7" s="30" t="s">
        <v>42</v>
      </c>
      <c r="C7" s="28"/>
      <c r="D7" s="28"/>
      <c r="E7" s="28"/>
      <c r="F7" s="28"/>
      <c r="G7" s="28"/>
    </row>
    <row r="8" spans="1:7">
      <c r="A8" s="30" t="s">
        <v>43</v>
      </c>
      <c r="B8" s="30" t="s">
        <v>44</v>
      </c>
      <c r="C8" s="28"/>
      <c r="D8" s="28"/>
      <c r="E8" s="28"/>
      <c r="F8" s="28"/>
      <c r="G8" s="28"/>
    </row>
    <row r="9" spans="1:7">
      <c r="A9" s="30" t="s">
        <v>45</v>
      </c>
      <c r="B9" s="30" t="s">
        <v>46</v>
      </c>
      <c r="C9" s="28"/>
      <c r="D9" s="28"/>
      <c r="E9" s="28"/>
      <c r="F9" s="28"/>
      <c r="G9" s="28"/>
    </row>
    <row r="10" spans="1:7">
      <c r="A10" s="30" t="s">
        <v>47</v>
      </c>
      <c r="B10" s="30" t="s">
        <v>48</v>
      </c>
      <c r="C10" s="28"/>
      <c r="D10" s="28"/>
      <c r="E10" s="28"/>
      <c r="F10" s="28"/>
      <c r="G10" s="28"/>
    </row>
    <row r="11" spans="1:7">
      <c r="A11" s="30" t="s">
        <v>49</v>
      </c>
      <c r="B11" s="30" t="s">
        <v>50</v>
      </c>
      <c r="C11" s="28"/>
      <c r="D11" s="28"/>
      <c r="E11" s="28"/>
      <c r="F11" s="28"/>
      <c r="G11" s="28"/>
    </row>
    <row r="12" spans="1:7">
      <c r="A12" s="30" t="s">
        <v>51</v>
      </c>
      <c r="B12" s="30" t="s">
        <v>52</v>
      </c>
      <c r="C12" s="28">
        <v>2020</v>
      </c>
      <c r="D12" s="28">
        <f>MAX(E12:G12)</f>
        <v>700</v>
      </c>
      <c r="E12" s="28">
        <v>700</v>
      </c>
      <c r="F12" s="28">
        <v>300</v>
      </c>
      <c r="G12" s="28">
        <v>100</v>
      </c>
    </row>
    <row r="13" spans="1:7">
      <c r="A13" s="30" t="s">
        <v>53</v>
      </c>
      <c r="B13" s="30" t="s">
        <v>54</v>
      </c>
      <c r="C13" s="28">
        <v>2021</v>
      </c>
      <c r="D13" s="28">
        <v>200</v>
      </c>
      <c r="E13" s="28"/>
      <c r="F13" s="28"/>
      <c r="G13" s="28"/>
    </row>
    <row r="14" spans="1:7">
      <c r="A14" s="30" t="s">
        <v>55</v>
      </c>
      <c r="B14" s="30" t="s">
        <v>56</v>
      </c>
      <c r="C14" s="28"/>
      <c r="D14" s="28"/>
      <c r="E14" s="28"/>
      <c r="F14" s="28"/>
      <c r="G14" s="28"/>
    </row>
    <row r="15" spans="1:7">
      <c r="A15" s="30" t="s">
        <v>57</v>
      </c>
      <c r="B15" s="30" t="s">
        <v>58</v>
      </c>
      <c r="C15" s="28"/>
      <c r="D15" s="28"/>
      <c r="E15" s="28"/>
      <c r="F15" s="28"/>
      <c r="G15" s="28"/>
    </row>
    <row r="16" spans="1:7">
      <c r="A16" s="30" t="s">
        <v>59</v>
      </c>
      <c r="B16" s="30" t="s">
        <v>60</v>
      </c>
      <c r="C16" s="28"/>
      <c r="D16" s="28"/>
      <c r="E16" s="28"/>
      <c r="F16" s="28"/>
      <c r="G16" s="28"/>
    </row>
    <row r="17" spans="1:7">
      <c r="A17" s="30" t="s">
        <v>61</v>
      </c>
      <c r="B17" s="30" t="s">
        <v>62</v>
      </c>
      <c r="C17" s="28"/>
      <c r="D17" s="28">
        <v>60</v>
      </c>
      <c r="E17" s="28"/>
      <c r="F17" s="28"/>
      <c r="G17" s="28"/>
    </row>
    <row r="18" spans="1:7">
      <c r="A18" s="30" t="s">
        <v>63</v>
      </c>
      <c r="B18" s="30" t="s">
        <v>64</v>
      </c>
      <c r="C18" s="28">
        <v>2020</v>
      </c>
      <c r="D18" s="28">
        <v>432</v>
      </c>
      <c r="E18" s="28"/>
      <c r="F18" s="28"/>
      <c r="G18" s="28"/>
    </row>
    <row r="19" spans="1:7">
      <c r="A19" s="30" t="s">
        <v>65</v>
      </c>
      <c r="B19" s="30" t="s">
        <v>66</v>
      </c>
      <c r="C19" s="28"/>
      <c r="D19" s="28">
        <v>117</v>
      </c>
      <c r="E19" s="28"/>
      <c r="F19" s="28"/>
      <c r="G19" s="28"/>
    </row>
    <row r="20" spans="1:7">
      <c r="A20" s="30" t="s">
        <v>67</v>
      </c>
      <c r="B20" s="30" t="s">
        <v>68</v>
      </c>
      <c r="C20" s="28"/>
      <c r="D20" s="28">
        <v>180</v>
      </c>
      <c r="E20" s="28"/>
      <c r="F20" s="28"/>
      <c r="G20" s="28"/>
    </row>
    <row r="21" spans="1:7">
      <c r="A21" s="30" t="s">
        <v>69</v>
      </c>
      <c r="B21" s="30" t="s">
        <v>70</v>
      </c>
      <c r="C21" s="28"/>
      <c r="D21" s="28">
        <v>19.8</v>
      </c>
      <c r="E21" s="28"/>
      <c r="F21" s="28"/>
      <c r="G21" s="28"/>
    </row>
    <row r="22" spans="1:7">
      <c r="A22" s="30" t="s">
        <v>71</v>
      </c>
      <c r="B22" s="30" t="s">
        <v>72</v>
      </c>
      <c r="C22" s="28"/>
      <c r="D22" s="28"/>
      <c r="E22" s="28"/>
      <c r="F22" s="28"/>
      <c r="G22" s="28"/>
    </row>
    <row r="23" spans="1:7">
      <c r="A23" s="30" t="s">
        <v>73</v>
      </c>
      <c r="B23" s="30" t="s">
        <v>74</v>
      </c>
      <c r="C23" s="28"/>
      <c r="D23" s="28"/>
      <c r="E23" s="28"/>
      <c r="F23" s="28"/>
      <c r="G23" s="28"/>
    </row>
    <row r="24" spans="1:7">
      <c r="A24" s="30" t="s">
        <v>75</v>
      </c>
      <c r="B24" s="30" t="s">
        <v>76</v>
      </c>
      <c r="C24" s="28">
        <v>2020</v>
      </c>
      <c r="D24" s="28">
        <v>40</v>
      </c>
      <c r="E24" s="28"/>
      <c r="F24" s="28"/>
      <c r="G24" s="28"/>
    </row>
    <row r="25" spans="1:7">
      <c r="A25" s="30" t="s">
        <v>77</v>
      </c>
      <c r="B25" s="30" t="s">
        <v>78</v>
      </c>
      <c r="C25" s="28"/>
      <c r="D25" s="28"/>
      <c r="E25" s="28"/>
      <c r="F25" s="28"/>
      <c r="G25" s="28"/>
    </row>
    <row r="26" spans="1:7">
      <c r="A26" s="30" t="s">
        <v>79</v>
      </c>
      <c r="B26" s="30" t="s">
        <v>80</v>
      </c>
      <c r="C26" s="28"/>
      <c r="D26" s="28"/>
      <c r="E26" s="28"/>
      <c r="F26" s="28"/>
      <c r="G26" s="28"/>
    </row>
    <row r="27" spans="1:7">
      <c r="A27" s="30" t="s">
        <v>81</v>
      </c>
      <c r="B27" s="30" t="s">
        <v>82</v>
      </c>
      <c r="C27" s="28"/>
      <c r="D27" s="28"/>
      <c r="E27" s="28"/>
      <c r="F27" s="28"/>
      <c r="G27" s="28"/>
    </row>
    <row r="28" spans="1:7">
      <c r="A28" s="30" t="s">
        <v>83</v>
      </c>
      <c r="B28" s="30" t="s">
        <v>84</v>
      </c>
      <c r="C28" s="28"/>
      <c r="D28" s="28"/>
      <c r="E28" s="28"/>
      <c r="F28" s="28"/>
      <c r="G28" s="28"/>
    </row>
    <row r="29" spans="1:7">
      <c r="A29" s="30" t="s">
        <v>85</v>
      </c>
      <c r="B29" s="30" t="s">
        <v>86</v>
      </c>
      <c r="C29" s="28"/>
      <c r="D29" s="28"/>
      <c r="E29" s="28"/>
      <c r="F29" s="28"/>
      <c r="G29" s="28"/>
    </row>
    <row r="30" spans="1:7">
      <c r="A30" s="30" t="s">
        <v>87</v>
      </c>
      <c r="B30" s="30" t="s">
        <v>88</v>
      </c>
      <c r="C30" s="28"/>
      <c r="D30" s="28"/>
      <c r="E30" s="28"/>
      <c r="F30" s="28"/>
      <c r="G30" s="28"/>
    </row>
    <row r="31" spans="1:7">
      <c r="A31" s="30" t="s">
        <v>89</v>
      </c>
      <c r="B31" s="30" t="s">
        <v>90</v>
      </c>
      <c r="C31" s="28"/>
      <c r="D31" s="28"/>
      <c r="E31" s="28"/>
      <c r="F31" s="28"/>
      <c r="G31" s="28"/>
    </row>
    <row r="32" spans="1:7">
      <c r="A32" s="30" t="s">
        <v>91</v>
      </c>
      <c r="B32" s="30" t="s">
        <v>92</v>
      </c>
      <c r="C32" s="28"/>
      <c r="D32" s="28"/>
      <c r="E32" s="28"/>
      <c r="F32" s="28"/>
      <c r="G32" s="28"/>
    </row>
    <row r="33" spans="1:7">
      <c r="A33" s="30" t="s">
        <v>93</v>
      </c>
      <c r="B33" s="30" t="s">
        <v>94</v>
      </c>
      <c r="C33" s="28"/>
      <c r="D33" s="28"/>
      <c r="E33" s="28"/>
      <c r="F33" s="28"/>
      <c r="G33" s="28"/>
    </row>
    <row r="34" spans="1:7">
      <c r="A34" s="31" t="s">
        <v>95</v>
      </c>
      <c r="B34" s="31" t="s">
        <v>96</v>
      </c>
      <c r="C34" s="28"/>
      <c r="D34" s="28">
        <f>SUM(D3:D33)</f>
        <v>1748.8</v>
      </c>
      <c r="E34" s="28"/>
      <c r="F34" s="28"/>
      <c r="G34" s="28"/>
    </row>
  </sheetData>
  <mergeCells count="4">
    <mergeCell ref="D1:G1"/>
    <mergeCell ref="A1:A2"/>
    <mergeCell ref="B1:B2"/>
    <mergeCell ref="C1:C2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workbookViewId="0">
      <selection activeCell="L22" sqref="L22"/>
    </sheetView>
  </sheetViews>
  <sheetFormatPr defaultColWidth="8.72727272727273" defaultRowHeight="14"/>
  <cols>
    <col min="14" max="14" width="13.1818181818182" customWidth="1"/>
    <col min="15" max="15" width="19" customWidth="1"/>
  </cols>
  <sheetData>
    <row r="1" ht="17.5" spans="1:24">
      <c r="A1" s="13" t="s">
        <v>97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ht="45" spans="1:24">
      <c r="A2" s="14" t="s">
        <v>98</v>
      </c>
      <c r="L2" s="15"/>
      <c r="M2" s="16" t="s">
        <v>99</v>
      </c>
      <c r="N2" s="17" t="s">
        <v>100</v>
      </c>
      <c r="O2" s="16" t="s">
        <v>101</v>
      </c>
      <c r="P2" s="18"/>
      <c r="Q2" s="15"/>
      <c r="R2" s="15"/>
      <c r="S2" s="15"/>
      <c r="T2" s="15"/>
      <c r="U2" s="15"/>
      <c r="V2" s="15"/>
      <c r="W2" s="15"/>
      <c r="X2" s="15"/>
    </row>
    <row r="3" ht="15" spans="12:24">
      <c r="L3" s="15"/>
      <c r="M3" s="18" t="s">
        <v>102</v>
      </c>
      <c r="N3" s="19">
        <v>3311</v>
      </c>
      <c r="O3" s="18" t="s">
        <v>103</v>
      </c>
      <c r="P3" s="20" t="s">
        <v>104</v>
      </c>
      <c r="Q3" s="15"/>
      <c r="R3" s="15"/>
      <c r="S3" s="15"/>
      <c r="T3" s="15"/>
      <c r="U3" s="15"/>
      <c r="V3" s="15"/>
      <c r="W3" s="15"/>
      <c r="X3" s="15"/>
    </row>
    <row r="4" ht="15" spans="12:24">
      <c r="L4" s="15"/>
      <c r="M4" s="18" t="s">
        <v>105</v>
      </c>
      <c r="N4" s="19">
        <v>3450</v>
      </c>
      <c r="O4" s="18" t="s">
        <v>106</v>
      </c>
      <c r="P4" s="21" t="s">
        <v>107</v>
      </c>
      <c r="Q4" s="15"/>
      <c r="R4" s="15"/>
      <c r="S4" s="15"/>
      <c r="T4" s="15"/>
      <c r="U4" s="15"/>
      <c r="V4" s="15"/>
      <c r="W4" s="15"/>
      <c r="X4" s="15"/>
    </row>
    <row r="5" ht="15" spans="12:24">
      <c r="L5" s="15"/>
      <c r="M5" s="18" t="s">
        <v>108</v>
      </c>
      <c r="N5" s="19">
        <v>3807</v>
      </c>
      <c r="O5" s="18" t="s">
        <v>106</v>
      </c>
      <c r="P5" s="22" t="s">
        <v>109</v>
      </c>
      <c r="Q5" s="15"/>
      <c r="R5" s="15"/>
      <c r="S5" s="15"/>
      <c r="T5" s="15"/>
      <c r="U5" s="15"/>
      <c r="V5" s="15"/>
      <c r="W5" s="15"/>
      <c r="X5" s="15"/>
    </row>
    <row r="6" ht="15" spans="12:24">
      <c r="L6" s="15"/>
      <c r="M6" s="18" t="s">
        <v>110</v>
      </c>
      <c r="N6" s="19">
        <v>3675</v>
      </c>
      <c r="O6" s="18" t="s">
        <v>106</v>
      </c>
      <c r="P6" s="22" t="s">
        <v>109</v>
      </c>
      <c r="Q6" s="15"/>
      <c r="R6" s="15"/>
      <c r="S6" s="15"/>
      <c r="T6" s="15"/>
      <c r="U6" s="15"/>
      <c r="V6" s="15"/>
      <c r="W6" s="15"/>
      <c r="X6" s="15"/>
    </row>
    <row r="7" ht="15" spans="12:24">
      <c r="L7" s="15"/>
      <c r="M7" s="18" t="s">
        <v>111</v>
      </c>
      <c r="N7" s="19">
        <v>4030</v>
      </c>
      <c r="O7" s="18" t="s">
        <v>112</v>
      </c>
      <c r="P7" s="22" t="s">
        <v>113</v>
      </c>
      <c r="Q7" s="15"/>
      <c r="R7" s="15"/>
      <c r="S7" s="15"/>
      <c r="T7" s="15"/>
      <c r="U7" s="15"/>
      <c r="V7" s="15"/>
      <c r="W7" s="15"/>
      <c r="X7" s="15"/>
    </row>
    <row r="8" ht="15" spans="12:24">
      <c r="L8" s="15"/>
      <c r="M8" s="15"/>
      <c r="N8" s="15"/>
      <c r="O8" s="15"/>
      <c r="P8" s="23"/>
      <c r="Q8" s="15"/>
      <c r="R8" s="15"/>
      <c r="S8" s="15"/>
      <c r="T8" s="15"/>
      <c r="U8" s="15"/>
      <c r="V8" s="15"/>
      <c r="W8" s="15"/>
      <c r="X8" s="15"/>
    </row>
    <row r="9" ht="15" spans="12:12">
      <c r="L9" s="24" t="s">
        <v>114</v>
      </c>
    </row>
    <row r="10" spans="12:12">
      <c r="L10" s="25" t="s">
        <v>115</v>
      </c>
    </row>
  </sheetData>
  <hyperlinks>
    <hyperlink ref="A2" r:id="rId2" display="https://www.shanghai.gov.cn/202210zfwj/20220521/1d9410e2e7c4474da6618278ccb4528d.html"/>
    <hyperlink ref="P3" r:id="rId3" display="https://news.qq.com/rain/a/20210108A04N1V00"/>
    <hyperlink ref="P4" r:id="rId4" display="https://www.sheitc.sh.gov.cn/cmsres/a4/a48c511eec1248138f1e185af5adca01/6434c1aa4ccdd5fd3b46e86c97fec771.pdf"/>
    <hyperlink ref="P5" r:id="rId5" display="https://www.sheitc.sh.gov.cn/jjyx/20240430/8cd8e51540534c908c2d69565bf41c63.html"/>
    <hyperlink ref="P6" r:id="rId5" display="https://www.sheitc.sh.gov.cn/jjyx/20240430/8cd8e51540534c908c2d69565bf41c63.html"/>
    <hyperlink ref="P7" r:id="rId6" display="https://www.shanghai.gov.cn/nw4411/20240803/80f196fd05f94b16bf87111cd99f4ed3.html"/>
    <hyperlink ref="L10" r:id="rId7" display="https://www.sheitc.sh.gov.cn/jjyx/20240709/50937edc96654d2a88b5b2bacf55d5dd.html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4"/>
  <sheetViews>
    <sheetView workbookViewId="0">
      <selection activeCell="B4" sqref="B4:AP4"/>
    </sheetView>
  </sheetViews>
  <sheetFormatPr defaultColWidth="9" defaultRowHeight="14"/>
  <cols>
    <col min="1" max="1" width="42" customWidth="1"/>
    <col min="2" max="2" width="9.44545454545455" customWidth="1"/>
    <col min="3" max="3" width="12.8181818181818"/>
    <col min="4" max="5" width="9" customWidth="1"/>
    <col min="6" max="6" width="12.8181818181818"/>
    <col min="7" max="7" width="9.44545454545455" customWidth="1"/>
    <col min="8" max="8" width="12.8181818181818"/>
    <col min="9" max="9" width="9.44545454545455" customWidth="1"/>
    <col min="10" max="12" width="12.8181818181818"/>
    <col min="13" max="41" width="9" customWidth="1"/>
  </cols>
  <sheetData>
    <row r="1" s="4" customFormat="1" spans="1:1">
      <c r="A1" s="4" t="s">
        <v>116</v>
      </c>
    </row>
    <row r="2" spans="2:42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G2">
        <v>2051</v>
      </c>
      <c r="AH2">
        <v>2052</v>
      </c>
      <c r="AI2">
        <v>2053</v>
      </c>
      <c r="AJ2">
        <v>2054</v>
      </c>
      <c r="AK2">
        <v>2055</v>
      </c>
      <c r="AL2">
        <v>2056</v>
      </c>
      <c r="AM2">
        <v>2057</v>
      </c>
      <c r="AN2">
        <v>2058</v>
      </c>
      <c r="AO2">
        <v>2059</v>
      </c>
      <c r="AP2">
        <v>2060</v>
      </c>
    </row>
    <row r="3" spans="1:42">
      <c r="A3" t="s">
        <v>100</v>
      </c>
      <c r="B3" s="5">
        <v>3311</v>
      </c>
      <c r="C3" s="5">
        <v>3450</v>
      </c>
      <c r="D3" s="5">
        <v>3807</v>
      </c>
      <c r="E3" s="5">
        <v>3675</v>
      </c>
      <c r="F3" s="5">
        <v>4030</v>
      </c>
      <c r="G3" s="6">
        <f>F3</f>
        <v>4030</v>
      </c>
      <c r="H3" s="6">
        <f t="shared" ref="H3:AP3" si="0">G3</f>
        <v>4030</v>
      </c>
      <c r="I3" s="6">
        <f t="shared" si="0"/>
        <v>4030</v>
      </c>
      <c r="J3" s="6">
        <f t="shared" si="0"/>
        <v>4030</v>
      </c>
      <c r="K3" s="6">
        <f t="shared" si="0"/>
        <v>4030</v>
      </c>
      <c r="L3" s="6">
        <f t="shared" si="0"/>
        <v>4030</v>
      </c>
      <c r="M3" s="6">
        <f t="shared" si="0"/>
        <v>4030</v>
      </c>
      <c r="N3" s="6">
        <f t="shared" si="0"/>
        <v>4030</v>
      </c>
      <c r="O3" s="6">
        <f t="shared" si="0"/>
        <v>4030</v>
      </c>
      <c r="P3" s="6">
        <f t="shared" si="0"/>
        <v>4030</v>
      </c>
      <c r="Q3" s="6">
        <f t="shared" si="0"/>
        <v>4030</v>
      </c>
      <c r="R3" s="6">
        <f t="shared" si="0"/>
        <v>4030</v>
      </c>
      <c r="S3" s="6">
        <f t="shared" si="0"/>
        <v>4030</v>
      </c>
      <c r="T3" s="6">
        <f t="shared" si="0"/>
        <v>4030</v>
      </c>
      <c r="U3" s="6">
        <f t="shared" si="0"/>
        <v>4030</v>
      </c>
      <c r="V3" s="6">
        <f t="shared" si="0"/>
        <v>4030</v>
      </c>
      <c r="W3" s="6">
        <f t="shared" si="0"/>
        <v>4030</v>
      </c>
      <c r="X3" s="6">
        <f t="shared" si="0"/>
        <v>4030</v>
      </c>
      <c r="Y3" s="6">
        <f t="shared" si="0"/>
        <v>4030</v>
      </c>
      <c r="Z3" s="6">
        <f t="shared" si="0"/>
        <v>4030</v>
      </c>
      <c r="AA3" s="6">
        <f t="shared" si="0"/>
        <v>4030</v>
      </c>
      <c r="AB3" s="6">
        <f t="shared" si="0"/>
        <v>4030</v>
      </c>
      <c r="AC3" s="6">
        <f t="shared" si="0"/>
        <v>4030</v>
      </c>
      <c r="AD3" s="6">
        <f t="shared" si="0"/>
        <v>4030</v>
      </c>
      <c r="AE3" s="6">
        <f t="shared" si="0"/>
        <v>4030</v>
      </c>
      <c r="AF3" s="6">
        <f t="shared" si="0"/>
        <v>4030</v>
      </c>
      <c r="AG3" s="6">
        <f t="shared" si="0"/>
        <v>4030</v>
      </c>
      <c r="AH3" s="6">
        <f t="shared" si="0"/>
        <v>4030</v>
      </c>
      <c r="AI3" s="6">
        <f t="shared" si="0"/>
        <v>4030</v>
      </c>
      <c r="AJ3" s="6">
        <f t="shared" si="0"/>
        <v>4030</v>
      </c>
      <c r="AK3" s="6">
        <f t="shared" si="0"/>
        <v>4030</v>
      </c>
      <c r="AL3" s="6">
        <f t="shared" si="0"/>
        <v>4030</v>
      </c>
      <c r="AM3" s="6">
        <f t="shared" si="0"/>
        <v>4030</v>
      </c>
      <c r="AN3" s="6">
        <f t="shared" si="0"/>
        <v>4030</v>
      </c>
      <c r="AO3" s="6">
        <f t="shared" si="0"/>
        <v>4030</v>
      </c>
      <c r="AP3" s="6">
        <f t="shared" si="0"/>
        <v>4030</v>
      </c>
    </row>
    <row r="4" spans="1:42">
      <c r="A4" t="s">
        <v>117</v>
      </c>
      <c r="B4" s="7">
        <f>B3*10</f>
        <v>33110</v>
      </c>
      <c r="C4" s="7">
        <f t="shared" ref="C4:AP4" si="1">C3*10</f>
        <v>34500</v>
      </c>
      <c r="D4" s="7">
        <f t="shared" si="1"/>
        <v>38070</v>
      </c>
      <c r="E4" s="7">
        <f t="shared" si="1"/>
        <v>36750</v>
      </c>
      <c r="F4" s="7">
        <f t="shared" si="1"/>
        <v>40300</v>
      </c>
      <c r="G4" s="7">
        <f t="shared" si="1"/>
        <v>40300</v>
      </c>
      <c r="H4" s="7">
        <f t="shared" si="1"/>
        <v>40300</v>
      </c>
      <c r="I4" s="7">
        <f t="shared" si="1"/>
        <v>40300</v>
      </c>
      <c r="J4" s="7">
        <f t="shared" si="1"/>
        <v>40300</v>
      </c>
      <c r="K4" s="7">
        <f t="shared" si="1"/>
        <v>40300</v>
      </c>
      <c r="L4" s="7">
        <f t="shared" si="1"/>
        <v>40300</v>
      </c>
      <c r="M4" s="7">
        <f t="shared" si="1"/>
        <v>40300</v>
      </c>
      <c r="N4" s="7">
        <f t="shared" si="1"/>
        <v>40300</v>
      </c>
      <c r="O4" s="7">
        <f t="shared" si="1"/>
        <v>40300</v>
      </c>
      <c r="P4" s="7">
        <f t="shared" si="1"/>
        <v>40300</v>
      </c>
      <c r="Q4" s="7">
        <f t="shared" si="1"/>
        <v>40300</v>
      </c>
      <c r="R4" s="7">
        <f t="shared" si="1"/>
        <v>40300</v>
      </c>
      <c r="S4" s="7">
        <f t="shared" si="1"/>
        <v>40300</v>
      </c>
      <c r="T4" s="7">
        <f t="shared" si="1"/>
        <v>40300</v>
      </c>
      <c r="U4" s="7">
        <f t="shared" si="1"/>
        <v>40300</v>
      </c>
      <c r="V4" s="7">
        <f t="shared" si="1"/>
        <v>40300</v>
      </c>
      <c r="W4" s="7">
        <f t="shared" si="1"/>
        <v>40300</v>
      </c>
      <c r="X4" s="7">
        <f t="shared" si="1"/>
        <v>40300</v>
      </c>
      <c r="Y4" s="7">
        <f t="shared" si="1"/>
        <v>40300</v>
      </c>
      <c r="Z4" s="7">
        <f t="shared" si="1"/>
        <v>40300</v>
      </c>
      <c r="AA4" s="7">
        <f t="shared" si="1"/>
        <v>40300</v>
      </c>
      <c r="AB4" s="7">
        <f t="shared" si="1"/>
        <v>40300</v>
      </c>
      <c r="AC4" s="7">
        <f t="shared" si="1"/>
        <v>40300</v>
      </c>
      <c r="AD4" s="7">
        <f t="shared" si="1"/>
        <v>40300</v>
      </c>
      <c r="AE4" s="7">
        <f t="shared" si="1"/>
        <v>40300</v>
      </c>
      <c r="AF4" s="7">
        <f t="shared" si="1"/>
        <v>40300</v>
      </c>
      <c r="AG4" s="7">
        <f t="shared" si="1"/>
        <v>40300</v>
      </c>
      <c r="AH4" s="7">
        <f t="shared" si="1"/>
        <v>40300</v>
      </c>
      <c r="AI4" s="7">
        <f t="shared" si="1"/>
        <v>40300</v>
      </c>
      <c r="AJ4" s="7">
        <f t="shared" si="1"/>
        <v>40300</v>
      </c>
      <c r="AK4" s="7">
        <f t="shared" si="1"/>
        <v>40300</v>
      </c>
      <c r="AL4" s="7">
        <f t="shared" si="1"/>
        <v>40300</v>
      </c>
      <c r="AM4" s="7">
        <f t="shared" si="1"/>
        <v>40300</v>
      </c>
      <c r="AN4" s="7">
        <f t="shared" si="1"/>
        <v>40300</v>
      </c>
      <c r="AO4" s="7">
        <f t="shared" si="1"/>
        <v>40300</v>
      </c>
      <c r="AP4" s="7">
        <f t="shared" si="1"/>
        <v>40300</v>
      </c>
    </row>
    <row r="5" spans="4:4">
      <c r="D5" s="6"/>
    </row>
    <row r="6" spans="1:1">
      <c r="A6" t="s">
        <v>118</v>
      </c>
    </row>
    <row r="7" spans="1:42">
      <c r="A7" t="s">
        <v>119</v>
      </c>
      <c r="B7" s="8">
        <v>0</v>
      </c>
      <c r="C7" s="8">
        <v>0.006</v>
      </c>
      <c r="D7" s="8">
        <v>0.012</v>
      </c>
      <c r="E7" s="8">
        <v>0.018</v>
      </c>
      <c r="F7" s="8">
        <v>0.024</v>
      </c>
      <c r="G7" s="9">
        <v>0.03</v>
      </c>
      <c r="H7" s="9">
        <v>0.03</v>
      </c>
      <c r="I7" s="9">
        <v>0.03</v>
      </c>
      <c r="J7" s="9">
        <v>0.03</v>
      </c>
      <c r="K7" s="9">
        <v>0.03</v>
      </c>
      <c r="L7" s="9">
        <v>0.03</v>
      </c>
      <c r="M7" s="9">
        <v>0.03</v>
      </c>
      <c r="N7" s="9">
        <v>0.03</v>
      </c>
      <c r="O7" s="9">
        <v>0.03</v>
      </c>
      <c r="P7" s="9">
        <v>0.03</v>
      </c>
      <c r="Q7" s="9">
        <v>0.03</v>
      </c>
      <c r="R7" s="9">
        <v>0.03</v>
      </c>
      <c r="S7" s="9">
        <v>0.03</v>
      </c>
      <c r="T7" s="9">
        <v>0.03</v>
      </c>
      <c r="U7" s="9">
        <v>0.03</v>
      </c>
      <c r="V7" s="9">
        <v>0.03</v>
      </c>
      <c r="W7" s="9">
        <v>0.03</v>
      </c>
      <c r="X7" s="9">
        <v>0.03</v>
      </c>
      <c r="Y7" s="9">
        <v>0.03</v>
      </c>
      <c r="Z7" s="9">
        <v>0.03</v>
      </c>
      <c r="AA7" s="9">
        <v>0.03</v>
      </c>
      <c r="AB7" s="9">
        <v>0.03</v>
      </c>
      <c r="AC7" s="9">
        <v>0.03</v>
      </c>
      <c r="AD7" s="9">
        <v>0.03</v>
      </c>
      <c r="AE7" s="9">
        <v>0.03</v>
      </c>
      <c r="AF7" s="9">
        <v>0.03</v>
      </c>
      <c r="AG7" s="9">
        <v>0.03</v>
      </c>
      <c r="AH7" s="9">
        <v>0.03</v>
      </c>
      <c r="AI7" s="9">
        <v>0.03</v>
      </c>
      <c r="AJ7" s="9">
        <v>0.03</v>
      </c>
      <c r="AK7" s="9">
        <v>0.03</v>
      </c>
      <c r="AL7" s="9">
        <v>0.03</v>
      </c>
      <c r="AM7" s="9">
        <v>0.03</v>
      </c>
      <c r="AN7" s="9">
        <v>0.03</v>
      </c>
      <c r="AO7" s="9">
        <v>0.03</v>
      </c>
      <c r="AP7" s="9">
        <v>0.03</v>
      </c>
    </row>
    <row r="8" spans="1:42">
      <c r="A8" t="s">
        <v>120</v>
      </c>
      <c r="B8" s="9">
        <v>0.04</v>
      </c>
      <c r="C8" s="9">
        <v>0.046</v>
      </c>
      <c r="D8" s="9">
        <v>0.052</v>
      </c>
      <c r="E8" s="9">
        <v>0.058</v>
      </c>
      <c r="F8" s="9">
        <v>0.064</v>
      </c>
      <c r="G8" s="9">
        <v>0.07</v>
      </c>
      <c r="H8" s="9">
        <v>0.076</v>
      </c>
      <c r="I8" s="9">
        <v>0.082</v>
      </c>
      <c r="J8" s="9">
        <v>0.088</v>
      </c>
      <c r="K8" s="9">
        <v>0.094</v>
      </c>
      <c r="L8" s="9">
        <v>0.1</v>
      </c>
      <c r="M8" s="9">
        <v>0.105</v>
      </c>
      <c r="N8" s="9">
        <v>0.11</v>
      </c>
      <c r="O8" s="9">
        <v>0.115</v>
      </c>
      <c r="P8" s="9">
        <v>0.12</v>
      </c>
      <c r="Q8" s="9">
        <v>0.125</v>
      </c>
      <c r="R8" s="9">
        <v>0.13</v>
      </c>
      <c r="S8" s="9">
        <v>0.135</v>
      </c>
      <c r="T8" s="9">
        <v>0.14</v>
      </c>
      <c r="U8" s="9">
        <v>0.145</v>
      </c>
      <c r="V8" s="9">
        <v>0.15</v>
      </c>
      <c r="W8" s="9">
        <v>0.155</v>
      </c>
      <c r="X8" s="9">
        <v>0.16</v>
      </c>
      <c r="Y8" s="9">
        <v>0.165</v>
      </c>
      <c r="Z8" s="9">
        <v>0.17</v>
      </c>
      <c r="AA8" s="9">
        <v>0.175</v>
      </c>
      <c r="AB8" s="9">
        <v>0.18</v>
      </c>
      <c r="AC8" s="9">
        <v>0.185</v>
      </c>
      <c r="AD8" s="9">
        <v>0.19</v>
      </c>
      <c r="AE8" s="9">
        <v>0.195</v>
      </c>
      <c r="AF8" s="9">
        <v>0.2</v>
      </c>
      <c r="AG8" s="9">
        <v>0.2</v>
      </c>
      <c r="AH8" s="9">
        <v>0.2</v>
      </c>
      <c r="AI8" s="9">
        <v>0.2</v>
      </c>
      <c r="AJ8" s="9">
        <v>0.2</v>
      </c>
      <c r="AK8" s="9">
        <v>0.2</v>
      </c>
      <c r="AL8" s="9">
        <v>0.2</v>
      </c>
      <c r="AM8" s="9">
        <v>0.2</v>
      </c>
      <c r="AN8" s="9">
        <v>0.2</v>
      </c>
      <c r="AO8" s="9">
        <v>0.2</v>
      </c>
      <c r="AP8" s="9">
        <v>0.2</v>
      </c>
    </row>
    <row r="9" spans="1:42">
      <c r="A9" t="s">
        <v>121</v>
      </c>
      <c r="B9" s="9">
        <f>B8-B7</f>
        <v>0.04</v>
      </c>
      <c r="C9" s="9">
        <f t="shared" ref="B9:F9" si="2">C8-C7</f>
        <v>0.04</v>
      </c>
      <c r="D9" s="9">
        <f t="shared" si="2"/>
        <v>0.04</v>
      </c>
      <c r="E9" s="9">
        <f t="shared" si="2"/>
        <v>0.04</v>
      </c>
      <c r="F9" s="9">
        <f t="shared" si="2"/>
        <v>0.04</v>
      </c>
      <c r="G9" s="9">
        <f t="shared" ref="G9:AO9" si="3">G8-G7</f>
        <v>0.04</v>
      </c>
      <c r="H9" s="9">
        <f t="shared" si="3"/>
        <v>0.046</v>
      </c>
      <c r="I9" s="9">
        <f t="shared" si="3"/>
        <v>0.052</v>
      </c>
      <c r="J9" s="9">
        <f t="shared" si="3"/>
        <v>0.058</v>
      </c>
      <c r="K9" s="9">
        <f t="shared" si="3"/>
        <v>0.064</v>
      </c>
      <c r="L9" s="9">
        <f t="shared" si="3"/>
        <v>0.07</v>
      </c>
      <c r="M9" s="9">
        <f t="shared" si="3"/>
        <v>0.075</v>
      </c>
      <c r="N9" s="9">
        <f t="shared" si="3"/>
        <v>0.08</v>
      </c>
      <c r="O9" s="9">
        <f t="shared" si="3"/>
        <v>0.085</v>
      </c>
      <c r="P9" s="9">
        <f t="shared" si="3"/>
        <v>0.09</v>
      </c>
      <c r="Q9" s="9">
        <f t="shared" si="3"/>
        <v>0.095</v>
      </c>
      <c r="R9" s="9">
        <f t="shared" si="3"/>
        <v>0.1</v>
      </c>
      <c r="S9" s="9">
        <f t="shared" si="3"/>
        <v>0.105</v>
      </c>
      <c r="T9" s="9">
        <f t="shared" si="3"/>
        <v>0.11</v>
      </c>
      <c r="U9" s="9">
        <f t="shared" si="3"/>
        <v>0.115</v>
      </c>
      <c r="V9" s="9">
        <f t="shared" si="3"/>
        <v>0.12</v>
      </c>
      <c r="W9" s="9">
        <f t="shared" si="3"/>
        <v>0.125</v>
      </c>
      <c r="X9" s="9">
        <f t="shared" si="3"/>
        <v>0.13</v>
      </c>
      <c r="Y9" s="9">
        <f t="shared" si="3"/>
        <v>0.135</v>
      </c>
      <c r="Z9" s="9">
        <f t="shared" si="3"/>
        <v>0.14</v>
      </c>
      <c r="AA9" s="9">
        <f t="shared" si="3"/>
        <v>0.145</v>
      </c>
      <c r="AB9" s="9">
        <f t="shared" si="3"/>
        <v>0.15</v>
      </c>
      <c r="AC9" s="9">
        <f t="shared" si="3"/>
        <v>0.155</v>
      </c>
      <c r="AD9" s="9">
        <f t="shared" si="3"/>
        <v>0.16</v>
      </c>
      <c r="AE9" s="9">
        <f t="shared" si="3"/>
        <v>0.165</v>
      </c>
      <c r="AF9" s="9">
        <f t="shared" si="3"/>
        <v>0.17</v>
      </c>
      <c r="AG9" s="9">
        <f t="shared" si="3"/>
        <v>0.17</v>
      </c>
      <c r="AH9" s="9">
        <f t="shared" si="3"/>
        <v>0.17</v>
      </c>
      <c r="AI9" s="9">
        <f t="shared" si="3"/>
        <v>0.17</v>
      </c>
      <c r="AJ9" s="9">
        <f t="shared" si="3"/>
        <v>0.17</v>
      </c>
      <c r="AK9" s="9">
        <f t="shared" si="3"/>
        <v>0.17</v>
      </c>
      <c r="AL9" s="9">
        <f t="shared" si="3"/>
        <v>0.17</v>
      </c>
      <c r="AM9" s="9">
        <f t="shared" si="3"/>
        <v>0.17</v>
      </c>
      <c r="AN9" s="9">
        <f t="shared" si="3"/>
        <v>0.17</v>
      </c>
      <c r="AO9" s="9">
        <f t="shared" si="3"/>
        <v>0.17</v>
      </c>
      <c r="AP9" s="9">
        <f t="shared" ref="AP9" si="4">AP8-AP7</f>
        <v>0.17</v>
      </c>
    </row>
    <row r="11" spans="1:2">
      <c r="A11" t="s">
        <v>122</v>
      </c>
      <c r="B11" s="9">
        <v>1.5</v>
      </c>
    </row>
    <row r="16" spans="1:42">
      <c r="A16" t="s">
        <v>123</v>
      </c>
      <c r="B16" s="6">
        <f t="shared" ref="B16:G16" si="5">B7</f>
        <v>0</v>
      </c>
      <c r="C16" s="6">
        <f t="shared" si="5"/>
        <v>0.006</v>
      </c>
      <c r="D16" s="6">
        <f t="shared" si="5"/>
        <v>0.012</v>
      </c>
      <c r="E16" s="6">
        <f t="shared" si="5"/>
        <v>0.018</v>
      </c>
      <c r="F16" s="6">
        <f t="shared" si="5"/>
        <v>0.024</v>
      </c>
      <c r="G16" s="6">
        <f t="shared" si="5"/>
        <v>0.03</v>
      </c>
      <c r="H16" s="6">
        <f>$G$16+($L$16-$G$16)*(H2-$G$2)/($L$2-$G$2)</f>
        <v>0.034</v>
      </c>
      <c r="I16" s="6">
        <f>$G$16+($L$16-$G$16)*(I2-$G$2)/($L$2-$G$2)</f>
        <v>0.038</v>
      </c>
      <c r="J16" s="6">
        <f>$G$16+($L$16-$G$16)*(J2-$G$2)/($L$2-$G$2)</f>
        <v>0.042</v>
      </c>
      <c r="K16" s="6">
        <f>$G$16+($L$16-$G$16)*(K2-$G$2)/($L$2-$G$2)</f>
        <v>0.046</v>
      </c>
      <c r="L16" s="10">
        <v>0.05</v>
      </c>
      <c r="M16" s="12">
        <f>$L$16+($AA$16-$L$16)*(M2-$L$2)/($AA$2-$L$2)</f>
        <v>0.0533333333333333</v>
      </c>
      <c r="N16" s="12">
        <f t="shared" ref="N16:Z16" si="6">$L$16+($AA$16-$L$16)*(N2-$L$2)/($AA$2-$L$2)</f>
        <v>0.0566666666666667</v>
      </c>
      <c r="O16" s="12">
        <f t="shared" si="6"/>
        <v>0.06</v>
      </c>
      <c r="P16" s="12">
        <f t="shared" si="6"/>
        <v>0.0633333333333333</v>
      </c>
      <c r="Q16" s="12">
        <f t="shared" si="6"/>
        <v>0.0666666666666667</v>
      </c>
      <c r="R16" s="12">
        <f t="shared" si="6"/>
        <v>0.07</v>
      </c>
      <c r="S16" s="12">
        <f t="shared" si="6"/>
        <v>0.0733333333333333</v>
      </c>
      <c r="T16" s="12">
        <f t="shared" si="6"/>
        <v>0.0766666666666667</v>
      </c>
      <c r="U16" s="12">
        <f t="shared" si="6"/>
        <v>0.08</v>
      </c>
      <c r="V16" s="12">
        <f t="shared" si="6"/>
        <v>0.0833333333333333</v>
      </c>
      <c r="W16" s="12">
        <f t="shared" si="6"/>
        <v>0.0866666666666667</v>
      </c>
      <c r="X16" s="12">
        <f t="shared" si="6"/>
        <v>0.09</v>
      </c>
      <c r="Y16" s="12">
        <f t="shared" si="6"/>
        <v>0.0933333333333333</v>
      </c>
      <c r="Z16" s="12">
        <f t="shared" si="6"/>
        <v>0.0966666666666667</v>
      </c>
      <c r="AA16" s="10">
        <v>0.1</v>
      </c>
      <c r="AB16" s="6">
        <f>$AA$16+($AP$16-$AA$16)*(AB2-$AA$2)/($AP$2-$AA$2)</f>
        <v>0.106666666666667</v>
      </c>
      <c r="AC16" s="6">
        <f t="shared" ref="AC16:AO16" si="7">$AA$16+($AP$16-$AA$16)*(AC2-$AA$2)/($AP$2-$AA$2)</f>
        <v>0.113333333333333</v>
      </c>
      <c r="AD16" s="6">
        <f t="shared" si="7"/>
        <v>0.12</v>
      </c>
      <c r="AE16" s="6">
        <f t="shared" si="7"/>
        <v>0.126666666666667</v>
      </c>
      <c r="AF16" s="6">
        <f t="shared" si="7"/>
        <v>0.133333333333333</v>
      </c>
      <c r="AG16" s="6">
        <f t="shared" si="7"/>
        <v>0.14</v>
      </c>
      <c r="AH16" s="6">
        <f t="shared" si="7"/>
        <v>0.146666666666667</v>
      </c>
      <c r="AI16" s="6">
        <f t="shared" si="7"/>
        <v>0.153333333333333</v>
      </c>
      <c r="AJ16" s="6">
        <f t="shared" si="7"/>
        <v>0.16</v>
      </c>
      <c r="AK16" s="6">
        <f t="shared" si="7"/>
        <v>0.166666666666667</v>
      </c>
      <c r="AL16" s="6">
        <f t="shared" si="7"/>
        <v>0.173333333333333</v>
      </c>
      <c r="AM16" s="6">
        <f t="shared" si="7"/>
        <v>0.18</v>
      </c>
      <c r="AN16" s="6">
        <f t="shared" si="7"/>
        <v>0.186666666666667</v>
      </c>
      <c r="AO16" s="6">
        <f t="shared" si="7"/>
        <v>0.193333333333333</v>
      </c>
      <c r="AP16" s="10">
        <v>0.2</v>
      </c>
    </row>
    <row r="18" spans="1:42">
      <c r="A18" t="s">
        <v>124</v>
      </c>
      <c r="B18">
        <f>B16*B3</f>
        <v>0</v>
      </c>
      <c r="C18">
        <f>C16*C3</f>
        <v>20.7</v>
      </c>
      <c r="D18">
        <f t="shared" ref="C18:AP18" si="8">D16*D3</f>
        <v>45.684</v>
      </c>
      <c r="E18">
        <f t="shared" si="8"/>
        <v>66.15</v>
      </c>
      <c r="F18">
        <f t="shared" si="8"/>
        <v>96.72</v>
      </c>
      <c r="G18">
        <f t="shared" si="8"/>
        <v>120.9</v>
      </c>
      <c r="H18">
        <f t="shared" si="8"/>
        <v>137.02</v>
      </c>
      <c r="I18">
        <f t="shared" si="8"/>
        <v>153.14</v>
      </c>
      <c r="J18">
        <f t="shared" si="8"/>
        <v>169.26</v>
      </c>
      <c r="K18">
        <f t="shared" si="8"/>
        <v>185.38</v>
      </c>
      <c r="L18">
        <f t="shared" si="8"/>
        <v>201.5</v>
      </c>
      <c r="M18">
        <f t="shared" si="8"/>
        <v>214.933333333333</v>
      </c>
      <c r="N18">
        <f t="shared" si="8"/>
        <v>228.366666666667</v>
      </c>
      <c r="O18">
        <f t="shared" si="8"/>
        <v>241.8</v>
      </c>
      <c r="P18">
        <f t="shared" si="8"/>
        <v>255.233333333333</v>
      </c>
      <c r="Q18">
        <f t="shared" si="8"/>
        <v>268.666666666667</v>
      </c>
      <c r="R18">
        <f t="shared" si="8"/>
        <v>282.1</v>
      </c>
      <c r="S18">
        <f t="shared" si="8"/>
        <v>295.533333333333</v>
      </c>
      <c r="T18">
        <f t="shared" si="8"/>
        <v>308.966666666667</v>
      </c>
      <c r="U18">
        <f t="shared" si="8"/>
        <v>322.4</v>
      </c>
      <c r="V18">
        <f t="shared" si="8"/>
        <v>335.833333333333</v>
      </c>
      <c r="W18">
        <f t="shared" si="8"/>
        <v>349.266666666667</v>
      </c>
      <c r="X18">
        <f t="shared" si="8"/>
        <v>362.7</v>
      </c>
      <c r="Y18">
        <f t="shared" si="8"/>
        <v>376.133333333333</v>
      </c>
      <c r="Z18">
        <f t="shared" si="8"/>
        <v>389.566666666667</v>
      </c>
      <c r="AA18">
        <f t="shared" si="8"/>
        <v>403</v>
      </c>
      <c r="AB18">
        <f t="shared" si="8"/>
        <v>429.866666666668</v>
      </c>
      <c r="AC18">
        <f t="shared" si="8"/>
        <v>456.733333333332</v>
      </c>
      <c r="AD18">
        <f t="shared" si="8"/>
        <v>483.6</v>
      </c>
      <c r="AE18">
        <f t="shared" si="8"/>
        <v>510.466666666668</v>
      </c>
      <c r="AF18">
        <f t="shared" si="8"/>
        <v>537.333333333332</v>
      </c>
      <c r="AG18">
        <f t="shared" si="8"/>
        <v>564.2</v>
      </c>
      <c r="AH18">
        <f t="shared" si="8"/>
        <v>591.066666666668</v>
      </c>
      <c r="AI18">
        <f t="shared" si="8"/>
        <v>617.933333333332</v>
      </c>
      <c r="AJ18">
        <f t="shared" si="8"/>
        <v>644.8</v>
      </c>
      <c r="AK18">
        <f t="shared" si="8"/>
        <v>671.666666666668</v>
      </c>
      <c r="AL18">
        <f t="shared" si="8"/>
        <v>698.533333333332</v>
      </c>
      <c r="AM18">
        <f t="shared" si="8"/>
        <v>725.4</v>
      </c>
      <c r="AN18">
        <f t="shared" si="8"/>
        <v>752.266666666668</v>
      </c>
      <c r="AO18">
        <f t="shared" si="8"/>
        <v>779.133333333332</v>
      </c>
      <c r="AP18">
        <f t="shared" si="8"/>
        <v>806</v>
      </c>
    </row>
    <row r="20" spans="1:42">
      <c r="A20" t="s">
        <v>125</v>
      </c>
      <c r="B20" s="10">
        <f>B16-B7</f>
        <v>0</v>
      </c>
      <c r="C20" s="10">
        <f t="shared" ref="C20:J20" si="9">C16-C7</f>
        <v>0</v>
      </c>
      <c r="D20" s="10">
        <f t="shared" si="9"/>
        <v>0</v>
      </c>
      <c r="E20" s="10">
        <f t="shared" si="9"/>
        <v>0</v>
      </c>
      <c r="F20" s="10">
        <f t="shared" si="9"/>
        <v>0</v>
      </c>
      <c r="G20" s="10">
        <f t="shared" si="9"/>
        <v>0</v>
      </c>
      <c r="H20" s="10">
        <f t="shared" si="9"/>
        <v>0.004</v>
      </c>
      <c r="I20" s="10">
        <f t="shared" si="9"/>
        <v>0.008</v>
      </c>
      <c r="J20" s="10">
        <f t="shared" si="9"/>
        <v>0.012</v>
      </c>
      <c r="K20" s="10">
        <f t="shared" ref="K20:AP20" si="10">K16-K7</f>
        <v>0.016</v>
      </c>
      <c r="L20" s="10">
        <f t="shared" si="10"/>
        <v>0.02</v>
      </c>
      <c r="M20" s="10">
        <f t="shared" si="10"/>
        <v>0.0233333333333333</v>
      </c>
      <c r="N20" s="10">
        <f t="shared" si="10"/>
        <v>0.0266666666666667</v>
      </c>
      <c r="O20" s="10">
        <f t="shared" si="10"/>
        <v>0.03</v>
      </c>
      <c r="P20" s="10">
        <f t="shared" si="10"/>
        <v>0.0333333333333333</v>
      </c>
      <c r="Q20" s="10">
        <f t="shared" si="10"/>
        <v>0.0366666666666667</v>
      </c>
      <c r="R20" s="10">
        <f t="shared" si="10"/>
        <v>0.04</v>
      </c>
      <c r="S20" s="10">
        <f t="shared" si="10"/>
        <v>0.0433333333333333</v>
      </c>
      <c r="T20" s="10">
        <f t="shared" si="10"/>
        <v>0.0466666666666667</v>
      </c>
      <c r="U20" s="10">
        <f t="shared" si="10"/>
        <v>0.05</v>
      </c>
      <c r="V20" s="10">
        <f t="shared" si="10"/>
        <v>0.0533333333333333</v>
      </c>
      <c r="W20" s="10">
        <f t="shared" si="10"/>
        <v>0.0566666666666667</v>
      </c>
      <c r="X20" s="10">
        <f t="shared" si="10"/>
        <v>0.06</v>
      </c>
      <c r="Y20" s="10">
        <f t="shared" si="10"/>
        <v>0.0633333333333333</v>
      </c>
      <c r="Z20" s="10">
        <f t="shared" si="10"/>
        <v>0.0666666666666667</v>
      </c>
      <c r="AA20" s="10">
        <f t="shared" si="10"/>
        <v>0.07</v>
      </c>
      <c r="AB20" s="10">
        <f t="shared" si="10"/>
        <v>0.0766666666666667</v>
      </c>
      <c r="AC20" s="10">
        <f t="shared" si="10"/>
        <v>0.0833333333333333</v>
      </c>
      <c r="AD20" s="10">
        <f t="shared" si="10"/>
        <v>0.09</v>
      </c>
      <c r="AE20" s="10">
        <f t="shared" si="10"/>
        <v>0.0966666666666667</v>
      </c>
      <c r="AF20" s="10">
        <f t="shared" si="10"/>
        <v>0.103333333333333</v>
      </c>
      <c r="AG20" s="10">
        <f t="shared" si="10"/>
        <v>0.11</v>
      </c>
      <c r="AH20" s="10">
        <f t="shared" si="10"/>
        <v>0.116666666666667</v>
      </c>
      <c r="AI20" s="10">
        <f t="shared" si="10"/>
        <v>0.123333333333333</v>
      </c>
      <c r="AJ20" s="10">
        <f t="shared" si="10"/>
        <v>0.13</v>
      </c>
      <c r="AK20" s="10">
        <f t="shared" si="10"/>
        <v>0.136666666666667</v>
      </c>
      <c r="AL20" s="10">
        <f t="shared" si="10"/>
        <v>0.143333333333333</v>
      </c>
      <c r="AM20" s="10">
        <f t="shared" si="10"/>
        <v>0.15</v>
      </c>
      <c r="AN20" s="10">
        <f t="shared" si="10"/>
        <v>0.156666666666667</v>
      </c>
      <c r="AO20" s="10">
        <f t="shared" si="10"/>
        <v>0.163333333333333</v>
      </c>
      <c r="AP20" s="10">
        <f t="shared" si="10"/>
        <v>0.17</v>
      </c>
    </row>
    <row r="21" spans="1:42">
      <c r="A21" t="s">
        <v>126</v>
      </c>
      <c r="B21">
        <f>B20/B9</f>
        <v>0</v>
      </c>
      <c r="C21">
        <f t="shared" ref="C21:AP21" si="11">C20/C9</f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11"/>
        <v>0.0869565217391304</v>
      </c>
      <c r="I21">
        <f t="shared" si="11"/>
        <v>0.153846153846154</v>
      </c>
      <c r="J21">
        <f t="shared" si="11"/>
        <v>0.206896551724138</v>
      </c>
      <c r="K21">
        <f t="shared" si="11"/>
        <v>0.25</v>
      </c>
      <c r="L21">
        <f t="shared" si="11"/>
        <v>0.285714285714286</v>
      </c>
      <c r="M21">
        <f t="shared" si="11"/>
        <v>0.311111111111111</v>
      </c>
      <c r="N21">
        <f t="shared" si="11"/>
        <v>0.333333333333334</v>
      </c>
      <c r="O21">
        <f t="shared" si="11"/>
        <v>0.352941176470588</v>
      </c>
      <c r="P21">
        <f t="shared" si="11"/>
        <v>0.37037037037037</v>
      </c>
      <c r="Q21">
        <f t="shared" si="11"/>
        <v>0.385964912280702</v>
      </c>
      <c r="R21">
        <f t="shared" si="11"/>
        <v>0.4</v>
      </c>
      <c r="S21">
        <f t="shared" si="11"/>
        <v>0.412698412698412</v>
      </c>
      <c r="T21">
        <f t="shared" si="11"/>
        <v>0.424242424242424</v>
      </c>
      <c r="U21">
        <f t="shared" si="11"/>
        <v>0.434782608695652</v>
      </c>
      <c r="V21">
        <f t="shared" si="11"/>
        <v>0.444444444444444</v>
      </c>
      <c r="W21">
        <f t="shared" si="11"/>
        <v>0.453333333333334</v>
      </c>
      <c r="X21">
        <f t="shared" si="11"/>
        <v>0.461538461538462</v>
      </c>
      <c r="Y21">
        <f t="shared" si="11"/>
        <v>0.469135802469135</v>
      </c>
      <c r="Z21">
        <f t="shared" si="11"/>
        <v>0.476190476190476</v>
      </c>
      <c r="AA21">
        <f t="shared" si="11"/>
        <v>0.482758620689655</v>
      </c>
      <c r="AB21">
        <f t="shared" si="11"/>
        <v>0.511111111111111</v>
      </c>
      <c r="AC21">
        <f t="shared" si="11"/>
        <v>0.53763440860215</v>
      </c>
      <c r="AD21">
        <f t="shared" si="11"/>
        <v>0.5625</v>
      </c>
      <c r="AE21">
        <f t="shared" si="11"/>
        <v>0.585858585858586</v>
      </c>
      <c r="AF21">
        <f t="shared" si="11"/>
        <v>0.6078431372549</v>
      </c>
      <c r="AG21">
        <f t="shared" si="11"/>
        <v>0.647058823529412</v>
      </c>
      <c r="AH21">
        <f t="shared" si="11"/>
        <v>0.686274509803923</v>
      </c>
      <c r="AI21">
        <f t="shared" si="11"/>
        <v>0.725490196078429</v>
      </c>
      <c r="AJ21">
        <f t="shared" si="11"/>
        <v>0.764705882352941</v>
      </c>
      <c r="AK21">
        <f t="shared" si="11"/>
        <v>0.803921568627453</v>
      </c>
      <c r="AL21">
        <f t="shared" si="11"/>
        <v>0.843137254901959</v>
      </c>
      <c r="AM21">
        <f t="shared" si="11"/>
        <v>0.88235294117647</v>
      </c>
      <c r="AN21">
        <f t="shared" si="11"/>
        <v>0.921568627450982</v>
      </c>
      <c r="AO21">
        <f t="shared" si="11"/>
        <v>0.960784313725488</v>
      </c>
      <c r="AP21">
        <f t="shared" si="11"/>
        <v>1</v>
      </c>
    </row>
    <row r="23" spans="1:2">
      <c r="A23" t="s">
        <v>127</v>
      </c>
      <c r="B23" s="11">
        <f>MAX(B21:AP21)</f>
        <v>1</v>
      </c>
    </row>
    <row r="24" spans="1:42">
      <c r="A24" t="s">
        <v>128</v>
      </c>
      <c r="B24" s="11">
        <f>B21/$B23</f>
        <v>0</v>
      </c>
      <c r="C24" s="11">
        <f t="shared" ref="C24:AP24" si="12">C21/$B23</f>
        <v>0</v>
      </c>
      <c r="D24" s="11">
        <f t="shared" si="12"/>
        <v>0</v>
      </c>
      <c r="E24" s="11">
        <f t="shared" si="12"/>
        <v>0</v>
      </c>
      <c r="F24" s="11">
        <f t="shared" si="12"/>
        <v>0</v>
      </c>
      <c r="G24" s="11">
        <f t="shared" si="12"/>
        <v>0</v>
      </c>
      <c r="H24" s="11">
        <f t="shared" si="12"/>
        <v>0.0869565217391304</v>
      </c>
      <c r="I24" s="11">
        <f t="shared" si="12"/>
        <v>0.153846153846154</v>
      </c>
      <c r="J24" s="11">
        <f t="shared" si="12"/>
        <v>0.206896551724138</v>
      </c>
      <c r="K24" s="11">
        <f t="shared" si="12"/>
        <v>0.25</v>
      </c>
      <c r="L24" s="11">
        <f t="shared" si="12"/>
        <v>0.285714285714286</v>
      </c>
      <c r="M24" s="11">
        <f t="shared" si="12"/>
        <v>0.311111111111111</v>
      </c>
      <c r="N24" s="11">
        <f t="shared" si="12"/>
        <v>0.333333333333334</v>
      </c>
      <c r="O24" s="11">
        <f t="shared" si="12"/>
        <v>0.352941176470588</v>
      </c>
      <c r="P24" s="11">
        <f t="shared" si="12"/>
        <v>0.37037037037037</v>
      </c>
      <c r="Q24" s="11">
        <f t="shared" si="12"/>
        <v>0.385964912280702</v>
      </c>
      <c r="R24" s="11">
        <f t="shared" si="12"/>
        <v>0.4</v>
      </c>
      <c r="S24" s="11">
        <f t="shared" si="12"/>
        <v>0.412698412698412</v>
      </c>
      <c r="T24" s="11">
        <f t="shared" si="12"/>
        <v>0.424242424242424</v>
      </c>
      <c r="U24" s="11">
        <f t="shared" si="12"/>
        <v>0.434782608695652</v>
      </c>
      <c r="V24" s="11">
        <f t="shared" si="12"/>
        <v>0.444444444444444</v>
      </c>
      <c r="W24" s="11">
        <f t="shared" si="12"/>
        <v>0.453333333333334</v>
      </c>
      <c r="X24" s="11">
        <f t="shared" si="12"/>
        <v>0.461538461538462</v>
      </c>
      <c r="Y24" s="11">
        <f t="shared" si="12"/>
        <v>0.469135802469135</v>
      </c>
      <c r="Z24" s="11">
        <f t="shared" si="12"/>
        <v>0.476190476190476</v>
      </c>
      <c r="AA24" s="11">
        <f t="shared" si="12"/>
        <v>0.482758620689655</v>
      </c>
      <c r="AB24" s="11">
        <f t="shared" si="12"/>
        <v>0.511111111111111</v>
      </c>
      <c r="AC24" s="11">
        <f t="shared" si="12"/>
        <v>0.53763440860215</v>
      </c>
      <c r="AD24" s="11">
        <f t="shared" si="12"/>
        <v>0.5625</v>
      </c>
      <c r="AE24" s="11">
        <f t="shared" si="12"/>
        <v>0.585858585858586</v>
      </c>
      <c r="AF24" s="11">
        <f t="shared" si="12"/>
        <v>0.6078431372549</v>
      </c>
      <c r="AG24" s="11">
        <f t="shared" si="12"/>
        <v>0.647058823529412</v>
      </c>
      <c r="AH24" s="11">
        <f t="shared" si="12"/>
        <v>0.686274509803923</v>
      </c>
      <c r="AI24" s="11">
        <f t="shared" si="12"/>
        <v>0.725490196078429</v>
      </c>
      <c r="AJ24" s="11">
        <f t="shared" si="12"/>
        <v>0.764705882352941</v>
      </c>
      <c r="AK24" s="11">
        <f t="shared" si="12"/>
        <v>0.803921568627453</v>
      </c>
      <c r="AL24" s="11">
        <f t="shared" si="12"/>
        <v>0.843137254901959</v>
      </c>
      <c r="AM24" s="11">
        <f t="shared" si="12"/>
        <v>0.88235294117647</v>
      </c>
      <c r="AN24" s="11">
        <f t="shared" si="12"/>
        <v>0.921568627450982</v>
      </c>
      <c r="AO24" s="11">
        <f t="shared" si="12"/>
        <v>0.960784313725488</v>
      </c>
      <c r="AP24" s="11">
        <f t="shared" si="12"/>
        <v>1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Q2"/>
  <sheetViews>
    <sheetView workbookViewId="0">
      <selection activeCell="B2" sqref="B2:AQ2"/>
    </sheetView>
  </sheetViews>
  <sheetFormatPr defaultColWidth="9" defaultRowHeight="14" outlineLevelRow="1"/>
  <cols>
    <col min="1" max="1" width="19.2181818181818" customWidth="1"/>
  </cols>
  <sheetData>
    <row r="1" spans="1:43">
      <c r="A1" s="1" t="s">
        <v>27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>
      <c r="A2" s="1" t="s">
        <v>129</v>
      </c>
      <c r="B2" s="3">
        <v>0</v>
      </c>
      <c r="C2" s="3">
        <f>Calculations!B4*Calculations!B7</f>
        <v>0</v>
      </c>
      <c r="D2" s="3">
        <f>Calculations!C4*Calculations!C7</f>
        <v>207</v>
      </c>
      <c r="E2" s="3">
        <f>Calculations!D4*Calculations!D7</f>
        <v>456.84</v>
      </c>
      <c r="F2" s="3">
        <f>Calculations!E4*Calculations!E7</f>
        <v>661.5</v>
      </c>
      <c r="G2" s="3">
        <f>Calculations!F4*Calculations!F7</f>
        <v>967.2</v>
      </c>
      <c r="H2" s="3">
        <f>Calculations!G4*Calculations!G7</f>
        <v>1209</v>
      </c>
      <c r="I2" s="3">
        <f>Calculations!H4*Calculations!H7</f>
        <v>1209</v>
      </c>
      <c r="J2" s="3">
        <f>Calculations!I4*Calculations!I7</f>
        <v>1209</v>
      </c>
      <c r="K2" s="3">
        <f>Calculations!J4*Calculations!J7</f>
        <v>1209</v>
      </c>
      <c r="L2" s="3">
        <f>Calculations!K4*Calculations!K7</f>
        <v>1209</v>
      </c>
      <c r="M2" s="3">
        <f>Calculations!L4*Calculations!L7</f>
        <v>1209</v>
      </c>
      <c r="N2" s="3">
        <f>Calculations!M4*Calculations!M7</f>
        <v>1209</v>
      </c>
      <c r="O2" s="3">
        <f>Calculations!N4*Calculations!N7</f>
        <v>1209</v>
      </c>
      <c r="P2" s="3">
        <f>Calculations!O4*Calculations!O7</f>
        <v>1209</v>
      </c>
      <c r="Q2" s="3">
        <f>Calculations!P4*Calculations!P7</f>
        <v>1209</v>
      </c>
      <c r="R2" s="3">
        <f>Calculations!Q4*Calculations!Q7</f>
        <v>1209</v>
      </c>
      <c r="S2" s="3">
        <f>Calculations!R4*Calculations!R7</f>
        <v>1209</v>
      </c>
      <c r="T2" s="3">
        <f>Calculations!S4*Calculations!S7</f>
        <v>1209</v>
      </c>
      <c r="U2" s="3">
        <f>Calculations!T4*Calculations!T7</f>
        <v>1209</v>
      </c>
      <c r="V2" s="3">
        <f>Calculations!U4*Calculations!U7</f>
        <v>1209</v>
      </c>
      <c r="W2" s="3">
        <f>Calculations!V4*Calculations!V7</f>
        <v>1209</v>
      </c>
      <c r="X2" s="3">
        <f>Calculations!W4*Calculations!W7</f>
        <v>1209</v>
      </c>
      <c r="Y2" s="3">
        <f>Calculations!X4*Calculations!X7</f>
        <v>1209</v>
      </c>
      <c r="Z2" s="3">
        <f>Calculations!Y4*Calculations!Y7</f>
        <v>1209</v>
      </c>
      <c r="AA2" s="3">
        <f>Calculations!Z4*Calculations!Z7</f>
        <v>1209</v>
      </c>
      <c r="AB2" s="3">
        <f>Calculations!AA4*Calculations!AA7</f>
        <v>1209</v>
      </c>
      <c r="AC2" s="3">
        <f>Calculations!AB4*Calculations!AB7</f>
        <v>1209</v>
      </c>
      <c r="AD2" s="3">
        <f>Calculations!AC4*Calculations!AC7</f>
        <v>1209</v>
      </c>
      <c r="AE2" s="3">
        <f>Calculations!AD4*Calculations!AD7</f>
        <v>1209</v>
      </c>
      <c r="AF2" s="3">
        <f>Calculations!AE4*Calculations!AE7</f>
        <v>1209</v>
      </c>
      <c r="AG2" s="3">
        <f>Calculations!AF4*Calculations!AF7</f>
        <v>1209</v>
      </c>
      <c r="AH2" s="3">
        <f>Calculations!AG4*Calculations!AG7</f>
        <v>1209</v>
      </c>
      <c r="AI2" s="3">
        <f>Calculations!AH4*Calculations!AH7</f>
        <v>1209</v>
      </c>
      <c r="AJ2" s="3">
        <f>Calculations!AI4*Calculations!AI7</f>
        <v>1209</v>
      </c>
      <c r="AK2" s="3">
        <f>Calculations!AJ4*Calculations!AJ7</f>
        <v>1209</v>
      </c>
      <c r="AL2" s="3">
        <f>Calculations!AK4*Calculations!AK7</f>
        <v>1209</v>
      </c>
      <c r="AM2" s="3">
        <f>Calculations!AL4*Calculations!AL7</f>
        <v>1209</v>
      </c>
      <c r="AN2" s="3">
        <f>Calculations!AM4*Calculations!AM7</f>
        <v>1209</v>
      </c>
      <c r="AO2" s="3">
        <f>Calculations!AN4*Calculations!AN7</f>
        <v>1209</v>
      </c>
      <c r="AP2" s="3">
        <f>Calculations!AO4*Calculations!AO7</f>
        <v>1209</v>
      </c>
      <c r="AQ2" s="3">
        <f>Calculations!AP4*Calculations!AP7</f>
        <v>1209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Q3"/>
  <sheetViews>
    <sheetView tabSelected="1" workbookViewId="0">
      <selection activeCell="O9" sqref="O9"/>
    </sheetView>
  </sheetViews>
  <sheetFormatPr defaultColWidth="9" defaultRowHeight="14" outlineLevelRow="2"/>
  <cols>
    <col min="1" max="1" width="21" customWidth="1"/>
  </cols>
  <sheetData>
    <row r="1" spans="1:43">
      <c r="A1" s="1" t="s">
        <v>27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ht="42" spans="1:43">
      <c r="A2" s="2" t="s">
        <v>130</v>
      </c>
      <c r="B2" s="3">
        <v>0</v>
      </c>
      <c r="C2" s="3">
        <f>Calculations!B4*Calculations!B9</f>
        <v>1324.4</v>
      </c>
      <c r="D2" s="3">
        <f>Calculations!C4*Calculations!C9</f>
        <v>1380</v>
      </c>
      <c r="E2" s="3">
        <f>Calculations!D4*Calculations!D9</f>
        <v>1522.8</v>
      </c>
      <c r="F2" s="3">
        <f>Calculations!E4*Calculations!E9</f>
        <v>1470</v>
      </c>
      <c r="G2" s="3">
        <f>Calculations!F4*Calculations!F9</f>
        <v>1612</v>
      </c>
      <c r="H2" s="3">
        <f>Calculations!G4*Calculations!G9</f>
        <v>1612</v>
      </c>
      <c r="I2" s="3">
        <f>Calculations!H4*Calculations!H9</f>
        <v>1853.8</v>
      </c>
      <c r="J2" s="3">
        <f>Calculations!I4*Calculations!I9</f>
        <v>2095.6</v>
      </c>
      <c r="K2" s="3">
        <f>Calculations!J4*Calculations!J9</f>
        <v>2337.4</v>
      </c>
      <c r="L2" s="3">
        <f>Calculations!K4*Calculations!K9</f>
        <v>2579.2</v>
      </c>
      <c r="M2" s="3">
        <f>Calculations!L4*Calculations!L9</f>
        <v>2821</v>
      </c>
      <c r="N2" s="3">
        <f>Calculations!M4*Calculations!M9</f>
        <v>3022.5</v>
      </c>
      <c r="O2" s="3">
        <f>Calculations!N4*Calculations!N9</f>
        <v>3224</v>
      </c>
      <c r="P2" s="3">
        <f>Calculations!O4*Calculations!O9</f>
        <v>3425.5</v>
      </c>
      <c r="Q2" s="3">
        <f>Calculations!P4*Calculations!P9</f>
        <v>3627</v>
      </c>
      <c r="R2" s="3">
        <f>Calculations!Q4*Calculations!Q9</f>
        <v>3828.5</v>
      </c>
      <c r="S2" s="3">
        <f>Calculations!R4*Calculations!R9</f>
        <v>4030</v>
      </c>
      <c r="T2" s="3">
        <f>Calculations!S4*Calculations!S9</f>
        <v>4231.5</v>
      </c>
      <c r="U2" s="3">
        <f>Calculations!T4*Calculations!T9</f>
        <v>4433</v>
      </c>
      <c r="V2" s="3">
        <f>Calculations!U4*Calculations!U9</f>
        <v>4634.5</v>
      </c>
      <c r="W2" s="3">
        <f>Calculations!V4*Calculations!V9</f>
        <v>4836</v>
      </c>
      <c r="X2" s="3">
        <f>Calculations!W4*Calculations!W9</f>
        <v>5037.5</v>
      </c>
      <c r="Y2" s="3">
        <f>Calculations!X4*Calculations!X9</f>
        <v>5239</v>
      </c>
      <c r="Z2" s="3">
        <f>Calculations!Y4*Calculations!Y9</f>
        <v>5440.5</v>
      </c>
      <c r="AA2" s="3">
        <f>Calculations!Z4*Calculations!Z9</f>
        <v>5642</v>
      </c>
      <c r="AB2" s="3">
        <f>Calculations!AA4*Calculations!AA9</f>
        <v>5843.5</v>
      </c>
      <c r="AC2" s="3">
        <f>Calculations!AB4*Calculations!AB9</f>
        <v>6045</v>
      </c>
      <c r="AD2" s="3">
        <f>Calculations!AC4*Calculations!AC9</f>
        <v>6246.5</v>
      </c>
      <c r="AE2" s="3">
        <f>Calculations!AD4*Calculations!AD9</f>
        <v>6448</v>
      </c>
      <c r="AF2" s="3">
        <f>Calculations!AE4*Calculations!AE9</f>
        <v>6649.5</v>
      </c>
      <c r="AG2" s="3">
        <f>Calculations!AF4*Calculations!AF9</f>
        <v>6851</v>
      </c>
      <c r="AH2" s="3">
        <f>Calculations!AG4*Calculations!AG9</f>
        <v>6851</v>
      </c>
      <c r="AI2" s="3">
        <f>Calculations!AH4*Calculations!AH9</f>
        <v>6851</v>
      </c>
      <c r="AJ2" s="3">
        <f>Calculations!AI4*Calculations!AI9</f>
        <v>6851</v>
      </c>
      <c r="AK2" s="3">
        <f>Calculations!AJ4*Calculations!AJ9</f>
        <v>6851</v>
      </c>
      <c r="AL2" s="3">
        <f>Calculations!AK4*Calculations!AK9</f>
        <v>6851</v>
      </c>
      <c r="AM2" s="3">
        <f>Calculations!AL4*Calculations!AL9</f>
        <v>6851</v>
      </c>
      <c r="AN2" s="3">
        <f>Calculations!AM4*Calculations!AM9</f>
        <v>6851</v>
      </c>
      <c r="AO2" s="3">
        <f>Calculations!AN4*Calculations!AN9</f>
        <v>6851</v>
      </c>
      <c r="AP2" s="3">
        <f>Calculations!AO4*Calculations!AO9</f>
        <v>6851</v>
      </c>
      <c r="AQ2" s="3">
        <f>Calculations!AP4*Calculations!AP9</f>
        <v>6851</v>
      </c>
    </row>
    <row r="3" spans="2:3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EnergyInnovation.org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About</vt:lpstr>
      <vt:lpstr>Current Capacity</vt:lpstr>
      <vt:lpstr>Shanghai Policy</vt:lpstr>
      <vt:lpstr>Calculations</vt:lpstr>
      <vt:lpstr>DRC-BDRC</vt:lpstr>
      <vt:lpstr>DRC-PADRC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仰望星空✨✨</cp:lastModifiedBy>
  <dcterms:created xsi:type="dcterms:W3CDTF">2014-08-26T00:34:00Z</dcterms:created>
  <dcterms:modified xsi:type="dcterms:W3CDTF">2025-01-17T06:30:03Z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B90C0431F94144239FD442E353459D47_13</vt:lpwstr>
  </property>
</Properties>
</file>