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新建文件夹\InputData\山东输入数据\elec\FoTCAMRBtPF\"/>
    </mc:Choice>
  </mc:AlternateContent>
  <xr:revisionPtr revIDLastSave="0" documentId="13_ncr:1_{B1F9D988-CFAB-4FFC-949B-1E6EA899C27F}" xr6:coauthVersionLast="47" xr6:coauthVersionMax="47" xr10:uidLastSave="{00000000-0000-0000-0000-000000000000}"/>
  <bookViews>
    <workbookView xWindow="-120" yWindow="-120" windowWidth="29040" windowHeight="15840" tabRatio="742" xr2:uid="{CC56ED2A-5CD7-4B29-B46E-4530CF6EC7CA}"/>
  </bookViews>
  <sheets>
    <sheet name="About" sheetId="22" r:id="rId1"/>
    <sheet name="跨省" sheetId="8" r:id="rId2"/>
    <sheet name="跨区" sheetId="9" r:id="rId3"/>
    <sheet name="跨省传输汇总" sheetId="14" r:id="rId4"/>
    <sheet name="电网区域划分" sheetId="10" r:id="rId5"/>
    <sheet name="电厂发电" sheetId="11" r:id="rId6"/>
    <sheet name="发电量" sheetId="15" r:id="rId7"/>
    <sheet name="Calculation" sheetId="16" r:id="rId8"/>
    <sheet name="Result" sheetId="17" r:id="rId9"/>
    <sheet name="Provincial Tally" sheetId="19" r:id="rId10"/>
    <sheet name="Flexibility Shares" sheetId="20" r:id="rId11"/>
    <sheet name="FoTCAMRBtPF" sheetId="21" r:id="rId12"/>
  </sheets>
  <definedNames>
    <definedName name="_xlnm._FilterDatabase" localSheetId="8" hidden="1">Result!$A$3:$AN$3</definedName>
    <definedName name="_xlnm._FilterDatabase" localSheetId="2" hidden="1">跨区!$A$1:$R$116</definedName>
    <definedName name="_xlnm._FilterDatabase" localSheetId="1" hidden="1">跨省!$A$1:$T$190</definedName>
    <definedName name="_xlnm._FilterDatabase" localSheetId="3" hidden="1">跨省传输汇总!$A$1:$P$1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9" l="1"/>
  <c r="G17" i="19" s="1"/>
  <c r="F8" i="19"/>
  <c r="F17" i="19" s="1"/>
  <c r="E8" i="19"/>
  <c r="E17" i="19" s="1"/>
  <c r="D8" i="19"/>
  <c r="D17" i="19" s="1"/>
  <c r="C8" i="19"/>
  <c r="C17" i="19" s="1"/>
  <c r="B8" i="19"/>
  <c r="B17" i="19" s="1"/>
  <c r="G7" i="19"/>
  <c r="G16" i="19" s="1"/>
  <c r="F7" i="19"/>
  <c r="F16" i="19" s="1"/>
  <c r="E7" i="19"/>
  <c r="E16" i="19" s="1"/>
  <c r="D7" i="19"/>
  <c r="D16" i="19" s="1"/>
  <c r="C7" i="19"/>
  <c r="C16" i="19" s="1"/>
  <c r="B7" i="19"/>
  <c r="B16" i="19" s="1"/>
  <c r="G6" i="19"/>
  <c r="G15" i="19" s="1"/>
  <c r="F6" i="19"/>
  <c r="F15" i="19" s="1"/>
  <c r="E6" i="19"/>
  <c r="E15" i="19" s="1"/>
  <c r="D6" i="19"/>
  <c r="D15" i="19" s="1"/>
  <c r="C6" i="19"/>
  <c r="C15" i="19" s="1"/>
  <c r="B6" i="19"/>
  <c r="B15" i="19" s="1"/>
  <c r="G5" i="19"/>
  <c r="G14" i="19" s="1"/>
  <c r="F5" i="19"/>
  <c r="F14" i="19" s="1"/>
  <c r="E5" i="19"/>
  <c r="E14" i="19" s="1"/>
  <c r="D5" i="19"/>
  <c r="D14" i="19" s="1"/>
  <c r="C5" i="19"/>
  <c r="C14" i="19" s="1"/>
  <c r="B5" i="19"/>
  <c r="B14" i="19" s="1"/>
  <c r="G4" i="19"/>
  <c r="G13" i="19" s="1"/>
  <c r="F4" i="19"/>
  <c r="F13" i="19" s="1"/>
  <c r="E4" i="19"/>
  <c r="E13" i="19" s="1"/>
  <c r="D4" i="19"/>
  <c r="D13" i="19" s="1"/>
  <c r="C4" i="19"/>
  <c r="C13" i="19" s="1"/>
  <c r="B4" i="19"/>
  <c r="B13" i="19" s="1"/>
  <c r="G3" i="19"/>
  <c r="G12" i="19" s="1"/>
  <c r="F3" i="19"/>
  <c r="F12" i="19" s="1"/>
  <c r="E3" i="19"/>
  <c r="E12" i="19" s="1"/>
  <c r="D3" i="19"/>
  <c r="D12" i="19" s="1"/>
  <c r="C3" i="19"/>
  <c r="C12" i="19" s="1"/>
  <c r="B3" i="19"/>
  <c r="B12" i="19" s="1"/>
  <c r="B19" i="19" s="1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J32" i="17"/>
  <c r="AK32" i="17"/>
  <c r="AL32" i="17"/>
  <c r="AM32" i="17"/>
  <c r="AN32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J33" i="17"/>
  <c r="AK33" i="17"/>
  <c r="AL33" i="17"/>
  <c r="AM33" i="17"/>
  <c r="AN33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AK34" i="17"/>
  <c r="AL34" i="17"/>
  <c r="AM34" i="17"/>
  <c r="AN34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AE41" i="17"/>
  <c r="AF41" i="17"/>
  <c r="AG41" i="17"/>
  <c r="AH41" i="17"/>
  <c r="AI41" i="17"/>
  <c r="AJ41" i="17"/>
  <c r="AK41" i="17"/>
  <c r="AL41" i="17"/>
  <c r="AM41" i="17"/>
  <c r="AN41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AG43" i="17"/>
  <c r="AH43" i="17"/>
  <c r="AI43" i="17"/>
  <c r="AJ43" i="17"/>
  <c r="AK43" i="17"/>
  <c r="AL43" i="17"/>
  <c r="AM43" i="17"/>
  <c r="AN43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F44" i="17"/>
  <c r="AG44" i="17"/>
  <c r="AH44" i="17"/>
  <c r="AI44" i="17"/>
  <c r="AJ44" i="17"/>
  <c r="AK44" i="17"/>
  <c r="AL44" i="17"/>
  <c r="AM44" i="17"/>
  <c r="AN44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AH45" i="17"/>
  <c r="AI45" i="17"/>
  <c r="AJ45" i="17"/>
  <c r="AK45" i="17"/>
  <c r="AL45" i="17"/>
  <c r="AM45" i="17"/>
  <c r="AN45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G46" i="17"/>
  <c r="AH46" i="17"/>
  <c r="AI46" i="17"/>
  <c r="AJ46" i="17"/>
  <c r="AK46" i="17"/>
  <c r="AL46" i="17"/>
  <c r="AM46" i="17"/>
  <c r="AN46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D47" i="17"/>
  <c r="AE47" i="17"/>
  <c r="AF47" i="17"/>
  <c r="AG47" i="17"/>
  <c r="AH47" i="17"/>
  <c r="AI47" i="17"/>
  <c r="AJ47" i="17"/>
  <c r="AK47" i="17"/>
  <c r="AL47" i="17"/>
  <c r="AM47" i="17"/>
  <c r="AN47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AD48" i="17"/>
  <c r="AE48" i="17"/>
  <c r="AF48" i="17"/>
  <c r="AG48" i="17"/>
  <c r="AH48" i="17"/>
  <c r="AI48" i="17"/>
  <c r="AJ48" i="17"/>
  <c r="AK48" i="17"/>
  <c r="AL48" i="17"/>
  <c r="AM48" i="17"/>
  <c r="AN48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AJ49" i="17"/>
  <c r="AK49" i="17"/>
  <c r="AL49" i="17"/>
  <c r="AM49" i="17"/>
  <c r="AN49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D50" i="17"/>
  <c r="AE50" i="17"/>
  <c r="AF50" i="17"/>
  <c r="AG50" i="17"/>
  <c r="AH50" i="17"/>
  <c r="AI50" i="17"/>
  <c r="AJ50" i="17"/>
  <c r="AK50" i="17"/>
  <c r="AL50" i="17"/>
  <c r="AM50" i="17"/>
  <c r="AN50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A51" i="17"/>
  <c r="AB51" i="17"/>
  <c r="AC51" i="17"/>
  <c r="AD51" i="17"/>
  <c r="AE51" i="17"/>
  <c r="AF51" i="17"/>
  <c r="AG51" i="17"/>
  <c r="AH51" i="17"/>
  <c r="AI51" i="17"/>
  <c r="AJ51" i="17"/>
  <c r="AK51" i="17"/>
  <c r="AL51" i="17"/>
  <c r="AM51" i="17"/>
  <c r="AN51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AB52" i="17"/>
  <c r="AC52" i="17"/>
  <c r="AD52" i="17"/>
  <c r="AE52" i="17"/>
  <c r="AF52" i="17"/>
  <c r="AG52" i="17"/>
  <c r="AH52" i="17"/>
  <c r="AI52" i="17"/>
  <c r="AJ52" i="17"/>
  <c r="AK52" i="17"/>
  <c r="AL52" i="17"/>
  <c r="AM52" i="17"/>
  <c r="AN52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AD53" i="17"/>
  <c r="AE53" i="17"/>
  <c r="AF53" i="17"/>
  <c r="AG53" i="17"/>
  <c r="AH53" i="17"/>
  <c r="AI53" i="17"/>
  <c r="AJ53" i="17"/>
  <c r="AK53" i="17"/>
  <c r="AL53" i="17"/>
  <c r="AM53" i="17"/>
  <c r="AN53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AH54" i="17"/>
  <c r="AI54" i="17"/>
  <c r="AJ54" i="17"/>
  <c r="AK54" i="17"/>
  <c r="AL54" i="17"/>
  <c r="AM54" i="17"/>
  <c r="AN54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A55" i="17"/>
  <c r="AB55" i="17"/>
  <c r="AC55" i="17"/>
  <c r="AD55" i="17"/>
  <c r="AE55" i="17"/>
  <c r="AF55" i="17"/>
  <c r="AG55" i="17"/>
  <c r="AH55" i="17"/>
  <c r="AI55" i="17"/>
  <c r="AJ55" i="17"/>
  <c r="AK55" i="17"/>
  <c r="AL55" i="17"/>
  <c r="AM55" i="17"/>
  <c r="AN55" i="17"/>
  <c r="E56" i="17"/>
  <c r="F56" i="17"/>
  <c r="G56" i="17"/>
  <c r="H56" i="17"/>
  <c r="I56" i="17"/>
  <c r="J56" i="17"/>
  <c r="K56" i="17"/>
  <c r="L56" i="17"/>
  <c r="M56" i="17"/>
  <c r="N56" i="17"/>
  <c r="O56" i="17"/>
  <c r="P56" i="17"/>
  <c r="Q56" i="17"/>
  <c r="R56" i="17"/>
  <c r="S56" i="17"/>
  <c r="T56" i="17"/>
  <c r="U56" i="17"/>
  <c r="V56" i="17"/>
  <c r="W56" i="17"/>
  <c r="X56" i="17"/>
  <c r="Y56" i="17"/>
  <c r="Z56" i="17"/>
  <c r="AA56" i="17"/>
  <c r="AB56" i="17"/>
  <c r="AC56" i="17"/>
  <c r="AD56" i="17"/>
  <c r="AE56" i="17"/>
  <c r="AF56" i="17"/>
  <c r="AG56" i="17"/>
  <c r="AH56" i="17"/>
  <c r="AI56" i="17"/>
  <c r="AJ56" i="17"/>
  <c r="AK56" i="17"/>
  <c r="AL56" i="17"/>
  <c r="AM56" i="17"/>
  <c r="AN56" i="17"/>
  <c r="E57" i="17"/>
  <c r="F57" i="17"/>
  <c r="G57" i="17"/>
  <c r="H57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AF57" i="17"/>
  <c r="AG57" i="17"/>
  <c r="AH57" i="17"/>
  <c r="AI57" i="17"/>
  <c r="AJ57" i="17"/>
  <c r="AK57" i="17"/>
  <c r="AL57" i="17"/>
  <c r="AM57" i="17"/>
  <c r="AN57" i="17"/>
  <c r="E58" i="17"/>
  <c r="F58" i="17"/>
  <c r="G58" i="17"/>
  <c r="H58" i="17"/>
  <c r="I58" i="17"/>
  <c r="J58" i="17"/>
  <c r="K58" i="17"/>
  <c r="L58" i="17"/>
  <c r="M58" i="17"/>
  <c r="N58" i="17"/>
  <c r="O58" i="17"/>
  <c r="P58" i="17"/>
  <c r="Q58" i="17"/>
  <c r="R58" i="17"/>
  <c r="S58" i="17"/>
  <c r="T58" i="17"/>
  <c r="U58" i="17"/>
  <c r="V58" i="17"/>
  <c r="W58" i="17"/>
  <c r="X58" i="17"/>
  <c r="Y58" i="17"/>
  <c r="Z58" i="17"/>
  <c r="AA58" i="17"/>
  <c r="AB58" i="17"/>
  <c r="AC58" i="17"/>
  <c r="AD58" i="17"/>
  <c r="AE58" i="17"/>
  <c r="AF58" i="17"/>
  <c r="AG58" i="17"/>
  <c r="AH58" i="17"/>
  <c r="AI58" i="17"/>
  <c r="AJ58" i="17"/>
  <c r="AK58" i="17"/>
  <c r="AL58" i="17"/>
  <c r="AM58" i="17"/>
  <c r="AN58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A59" i="17"/>
  <c r="AB59" i="17"/>
  <c r="AC59" i="17"/>
  <c r="AD59" i="17"/>
  <c r="AE59" i="17"/>
  <c r="AF59" i="17"/>
  <c r="AG59" i="17"/>
  <c r="AH59" i="17"/>
  <c r="AI59" i="17"/>
  <c r="AJ59" i="17"/>
  <c r="AK59" i="17"/>
  <c r="AL59" i="17"/>
  <c r="AM59" i="17"/>
  <c r="AN59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AB60" i="17"/>
  <c r="AC60" i="17"/>
  <c r="AD60" i="17"/>
  <c r="AE60" i="17"/>
  <c r="AF60" i="17"/>
  <c r="AG60" i="17"/>
  <c r="AH60" i="17"/>
  <c r="AI60" i="17"/>
  <c r="AJ60" i="17"/>
  <c r="AK60" i="17"/>
  <c r="AL60" i="17"/>
  <c r="AM60" i="17"/>
  <c r="AN60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A61" i="17"/>
  <c r="AB61" i="17"/>
  <c r="AC61" i="17"/>
  <c r="AD61" i="17"/>
  <c r="AE61" i="17"/>
  <c r="AF61" i="17"/>
  <c r="AG61" i="17"/>
  <c r="AH61" i="17"/>
  <c r="AI61" i="17"/>
  <c r="AJ61" i="17"/>
  <c r="AK61" i="17"/>
  <c r="AL61" i="17"/>
  <c r="AM61" i="17"/>
  <c r="AN61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Z62" i="17"/>
  <c r="AA62" i="17"/>
  <c r="AB62" i="17"/>
  <c r="AC62" i="17"/>
  <c r="AD62" i="17"/>
  <c r="AE62" i="17"/>
  <c r="AF62" i="17"/>
  <c r="AG62" i="17"/>
  <c r="AH62" i="17"/>
  <c r="AI62" i="17"/>
  <c r="AJ62" i="17"/>
  <c r="AK62" i="17"/>
  <c r="AL62" i="17"/>
  <c r="AM62" i="17"/>
  <c r="AN62" i="17"/>
  <c r="E63" i="17"/>
  <c r="F63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A63" i="17"/>
  <c r="AB63" i="17"/>
  <c r="AC63" i="17"/>
  <c r="AD63" i="17"/>
  <c r="AE63" i="17"/>
  <c r="AF63" i="17"/>
  <c r="AG63" i="17"/>
  <c r="AH63" i="17"/>
  <c r="AI63" i="17"/>
  <c r="AJ63" i="17"/>
  <c r="AK63" i="17"/>
  <c r="AL63" i="17"/>
  <c r="AM63" i="17"/>
  <c r="AN63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F64" i="17"/>
  <c r="AG64" i="17"/>
  <c r="AH64" i="17"/>
  <c r="AI64" i="17"/>
  <c r="AJ64" i="17"/>
  <c r="AK64" i="17"/>
  <c r="AL64" i="17"/>
  <c r="AM64" i="17"/>
  <c r="AN64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A65" i="17"/>
  <c r="AB65" i="17"/>
  <c r="AC65" i="17"/>
  <c r="AD65" i="17"/>
  <c r="AE65" i="17"/>
  <c r="AF65" i="17"/>
  <c r="AG65" i="17"/>
  <c r="AH65" i="17"/>
  <c r="AI65" i="17"/>
  <c r="AJ65" i="17"/>
  <c r="AK65" i="17"/>
  <c r="AL65" i="17"/>
  <c r="AM65" i="17"/>
  <c r="AN65" i="17"/>
  <c r="E66" i="17"/>
  <c r="F66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W66" i="17"/>
  <c r="X66" i="17"/>
  <c r="Y66" i="17"/>
  <c r="Z66" i="17"/>
  <c r="AA66" i="17"/>
  <c r="AB66" i="17"/>
  <c r="AC66" i="17"/>
  <c r="AD66" i="17"/>
  <c r="AE66" i="17"/>
  <c r="AF66" i="17"/>
  <c r="AG66" i="17"/>
  <c r="AH66" i="17"/>
  <c r="AI66" i="17"/>
  <c r="AJ66" i="17"/>
  <c r="AK66" i="17"/>
  <c r="AL66" i="17"/>
  <c r="AM66" i="17"/>
  <c r="AN66" i="17"/>
  <c r="E67" i="17"/>
  <c r="F67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A67" i="17"/>
  <c r="AB67" i="17"/>
  <c r="AC67" i="17"/>
  <c r="AD67" i="17"/>
  <c r="AE67" i="17"/>
  <c r="AF67" i="17"/>
  <c r="AG67" i="17"/>
  <c r="AH67" i="17"/>
  <c r="AI67" i="17"/>
  <c r="AJ67" i="17"/>
  <c r="AK67" i="17"/>
  <c r="AL67" i="17"/>
  <c r="AM67" i="17"/>
  <c r="AN67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Z68" i="17"/>
  <c r="AA68" i="17"/>
  <c r="AB68" i="17"/>
  <c r="AC68" i="17"/>
  <c r="AD68" i="17"/>
  <c r="AE68" i="17"/>
  <c r="AF68" i="17"/>
  <c r="AG68" i="17"/>
  <c r="AH68" i="17"/>
  <c r="AI68" i="17"/>
  <c r="AJ68" i="17"/>
  <c r="AK68" i="17"/>
  <c r="AL68" i="17"/>
  <c r="AM68" i="17"/>
  <c r="AN68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Z69" i="17"/>
  <c r="AA69" i="17"/>
  <c r="AB69" i="17"/>
  <c r="AC69" i="17"/>
  <c r="AD69" i="17"/>
  <c r="AE69" i="17"/>
  <c r="AF69" i="17"/>
  <c r="AG69" i="17"/>
  <c r="AH69" i="17"/>
  <c r="AI69" i="17"/>
  <c r="AJ69" i="17"/>
  <c r="AK69" i="17"/>
  <c r="AL69" i="17"/>
  <c r="AM69" i="17"/>
  <c r="AN69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Z70" i="17"/>
  <c r="AA70" i="17"/>
  <c r="AB70" i="17"/>
  <c r="AC70" i="17"/>
  <c r="AD70" i="17"/>
  <c r="AE70" i="17"/>
  <c r="AF70" i="17"/>
  <c r="AG70" i="17"/>
  <c r="AH70" i="17"/>
  <c r="AI70" i="17"/>
  <c r="AJ70" i="17"/>
  <c r="AK70" i="17"/>
  <c r="AL70" i="17"/>
  <c r="AM70" i="17"/>
  <c r="AN70" i="17"/>
  <c r="E71" i="17"/>
  <c r="F71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U71" i="17"/>
  <c r="V71" i="17"/>
  <c r="W71" i="17"/>
  <c r="X71" i="17"/>
  <c r="Y71" i="17"/>
  <c r="Z71" i="17"/>
  <c r="AA71" i="17"/>
  <c r="AB71" i="17"/>
  <c r="AC71" i="17"/>
  <c r="AD71" i="17"/>
  <c r="AE71" i="17"/>
  <c r="AF71" i="17"/>
  <c r="AG71" i="17"/>
  <c r="AH71" i="17"/>
  <c r="AI71" i="17"/>
  <c r="AJ71" i="17"/>
  <c r="AK71" i="17"/>
  <c r="AL71" i="17"/>
  <c r="AM71" i="17"/>
  <c r="AN71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T72" i="17"/>
  <c r="U72" i="17"/>
  <c r="V72" i="17"/>
  <c r="W72" i="17"/>
  <c r="X72" i="17"/>
  <c r="Y72" i="17"/>
  <c r="Z72" i="17"/>
  <c r="AA72" i="17"/>
  <c r="AB72" i="17"/>
  <c r="AC72" i="17"/>
  <c r="AD72" i="17"/>
  <c r="AE72" i="17"/>
  <c r="AF72" i="17"/>
  <c r="AG72" i="17"/>
  <c r="AH72" i="17"/>
  <c r="AI72" i="17"/>
  <c r="AJ72" i="17"/>
  <c r="AK72" i="17"/>
  <c r="AL72" i="17"/>
  <c r="AM72" i="17"/>
  <c r="AN72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Z73" i="17"/>
  <c r="AA73" i="17"/>
  <c r="AB73" i="17"/>
  <c r="AC73" i="17"/>
  <c r="AD73" i="17"/>
  <c r="AE73" i="17"/>
  <c r="AF73" i="17"/>
  <c r="AG73" i="17"/>
  <c r="AH73" i="17"/>
  <c r="AI73" i="17"/>
  <c r="AJ73" i="17"/>
  <c r="AK73" i="17"/>
  <c r="AL73" i="17"/>
  <c r="AM73" i="17"/>
  <c r="AN73" i="17"/>
  <c r="E74" i="17"/>
  <c r="F74" i="17"/>
  <c r="G74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T74" i="17"/>
  <c r="U74" i="17"/>
  <c r="V74" i="17"/>
  <c r="W74" i="17"/>
  <c r="X74" i="17"/>
  <c r="Y74" i="17"/>
  <c r="Z74" i="17"/>
  <c r="AA74" i="17"/>
  <c r="AB74" i="17"/>
  <c r="AC74" i="17"/>
  <c r="AD74" i="17"/>
  <c r="AE74" i="17"/>
  <c r="AF74" i="17"/>
  <c r="AG74" i="17"/>
  <c r="AH74" i="17"/>
  <c r="AI74" i="17"/>
  <c r="AJ74" i="17"/>
  <c r="AK74" i="17"/>
  <c r="AL74" i="17"/>
  <c r="AM74" i="17"/>
  <c r="AN74" i="17"/>
  <c r="E75" i="17"/>
  <c r="F75" i="17"/>
  <c r="G75" i="17"/>
  <c r="H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U75" i="17"/>
  <c r="V75" i="17"/>
  <c r="W75" i="17"/>
  <c r="X75" i="17"/>
  <c r="Y75" i="17"/>
  <c r="Z75" i="17"/>
  <c r="AA75" i="17"/>
  <c r="AB75" i="17"/>
  <c r="AC75" i="17"/>
  <c r="AD75" i="17"/>
  <c r="AE75" i="17"/>
  <c r="AF75" i="17"/>
  <c r="AG75" i="17"/>
  <c r="AH75" i="17"/>
  <c r="AI75" i="17"/>
  <c r="AJ75" i="17"/>
  <c r="AK75" i="17"/>
  <c r="AL75" i="17"/>
  <c r="AM75" i="17"/>
  <c r="AN75" i="17"/>
  <c r="E76" i="17"/>
  <c r="F76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W76" i="17"/>
  <c r="X76" i="17"/>
  <c r="Y76" i="17"/>
  <c r="Z76" i="17"/>
  <c r="AA76" i="17"/>
  <c r="AB76" i="17"/>
  <c r="AC76" i="17"/>
  <c r="AD76" i="17"/>
  <c r="AE76" i="17"/>
  <c r="AF76" i="17"/>
  <c r="AG76" i="17"/>
  <c r="AH76" i="17"/>
  <c r="AI76" i="17"/>
  <c r="AJ76" i="17"/>
  <c r="AK76" i="17"/>
  <c r="AL76" i="17"/>
  <c r="AM76" i="17"/>
  <c r="AN76" i="17"/>
  <c r="E77" i="17"/>
  <c r="F77" i="17"/>
  <c r="G77" i="17"/>
  <c r="H77" i="17"/>
  <c r="I77" i="17"/>
  <c r="J77" i="17"/>
  <c r="K77" i="17"/>
  <c r="L77" i="17"/>
  <c r="M77" i="17"/>
  <c r="N77" i="17"/>
  <c r="O77" i="17"/>
  <c r="P77" i="17"/>
  <c r="Q77" i="17"/>
  <c r="R77" i="17"/>
  <c r="S77" i="17"/>
  <c r="T77" i="17"/>
  <c r="U77" i="17"/>
  <c r="V77" i="17"/>
  <c r="W77" i="17"/>
  <c r="X77" i="17"/>
  <c r="Y77" i="17"/>
  <c r="Z77" i="17"/>
  <c r="AA77" i="17"/>
  <c r="AB77" i="17"/>
  <c r="AC77" i="17"/>
  <c r="AD77" i="17"/>
  <c r="AE77" i="17"/>
  <c r="AF77" i="17"/>
  <c r="AG77" i="17"/>
  <c r="AH77" i="17"/>
  <c r="AI77" i="17"/>
  <c r="AJ77" i="17"/>
  <c r="AK77" i="17"/>
  <c r="AL77" i="17"/>
  <c r="AM77" i="17"/>
  <c r="AN77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W78" i="17"/>
  <c r="X78" i="17"/>
  <c r="Y78" i="17"/>
  <c r="Z78" i="17"/>
  <c r="AA78" i="17"/>
  <c r="AB78" i="17"/>
  <c r="AC78" i="17"/>
  <c r="AD78" i="17"/>
  <c r="AE78" i="17"/>
  <c r="AF78" i="17"/>
  <c r="AG78" i="17"/>
  <c r="AH78" i="17"/>
  <c r="AI78" i="17"/>
  <c r="AJ78" i="17"/>
  <c r="AK78" i="17"/>
  <c r="AL78" i="17"/>
  <c r="AM78" i="17"/>
  <c r="AN78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Z79" i="17"/>
  <c r="AA79" i="17"/>
  <c r="AB79" i="17"/>
  <c r="AC79" i="17"/>
  <c r="AD79" i="17"/>
  <c r="AE79" i="17"/>
  <c r="AF79" i="17"/>
  <c r="AG79" i="17"/>
  <c r="AH79" i="17"/>
  <c r="AI79" i="17"/>
  <c r="AJ79" i="17"/>
  <c r="AK79" i="17"/>
  <c r="AL79" i="17"/>
  <c r="AM79" i="17"/>
  <c r="AN79" i="17"/>
  <c r="E80" i="17"/>
  <c r="F80" i="17"/>
  <c r="G80" i="17"/>
  <c r="H80" i="17"/>
  <c r="I80" i="17"/>
  <c r="J80" i="17"/>
  <c r="K80" i="17"/>
  <c r="L80" i="17"/>
  <c r="M80" i="17"/>
  <c r="N80" i="17"/>
  <c r="O80" i="17"/>
  <c r="P80" i="17"/>
  <c r="Q80" i="17"/>
  <c r="R80" i="17"/>
  <c r="S80" i="17"/>
  <c r="T80" i="17"/>
  <c r="U80" i="17"/>
  <c r="V80" i="17"/>
  <c r="W80" i="17"/>
  <c r="X80" i="17"/>
  <c r="Y80" i="17"/>
  <c r="Z80" i="17"/>
  <c r="AA80" i="17"/>
  <c r="AB80" i="17"/>
  <c r="AC80" i="17"/>
  <c r="AD80" i="17"/>
  <c r="AE80" i="17"/>
  <c r="AF80" i="17"/>
  <c r="AG80" i="17"/>
  <c r="AH80" i="17"/>
  <c r="AI80" i="17"/>
  <c r="AJ80" i="17"/>
  <c r="AK80" i="17"/>
  <c r="AL80" i="17"/>
  <c r="AM80" i="17"/>
  <c r="AN80" i="17"/>
  <c r="E81" i="17"/>
  <c r="F81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W81" i="17"/>
  <c r="X81" i="17"/>
  <c r="Y81" i="17"/>
  <c r="Z81" i="17"/>
  <c r="AA81" i="17"/>
  <c r="AB81" i="17"/>
  <c r="AC81" i="17"/>
  <c r="AD81" i="17"/>
  <c r="AE81" i="17"/>
  <c r="AF81" i="17"/>
  <c r="AG81" i="17"/>
  <c r="AH81" i="17"/>
  <c r="AI81" i="17"/>
  <c r="AJ81" i="17"/>
  <c r="AK81" i="17"/>
  <c r="AL81" i="17"/>
  <c r="AM81" i="17"/>
  <c r="AN81" i="17"/>
  <c r="E82" i="17"/>
  <c r="F82" i="17"/>
  <c r="G82" i="17"/>
  <c r="H82" i="17"/>
  <c r="I82" i="17"/>
  <c r="J82" i="17"/>
  <c r="K82" i="17"/>
  <c r="L82" i="17"/>
  <c r="M82" i="17"/>
  <c r="N82" i="17"/>
  <c r="O82" i="17"/>
  <c r="P82" i="17"/>
  <c r="Q82" i="17"/>
  <c r="R82" i="17"/>
  <c r="S82" i="17"/>
  <c r="T82" i="17"/>
  <c r="U82" i="17"/>
  <c r="V82" i="17"/>
  <c r="W82" i="17"/>
  <c r="X82" i="17"/>
  <c r="Y82" i="17"/>
  <c r="Z82" i="17"/>
  <c r="AA82" i="17"/>
  <c r="AB82" i="17"/>
  <c r="AC82" i="17"/>
  <c r="AD82" i="17"/>
  <c r="AE82" i="17"/>
  <c r="AF82" i="17"/>
  <c r="AG82" i="17"/>
  <c r="AH82" i="17"/>
  <c r="AI82" i="17"/>
  <c r="AJ82" i="17"/>
  <c r="AK82" i="17"/>
  <c r="AL82" i="17"/>
  <c r="AM82" i="17"/>
  <c r="AN82" i="17"/>
  <c r="E83" i="17"/>
  <c r="F83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E83" i="17"/>
  <c r="AF83" i="17"/>
  <c r="AG83" i="17"/>
  <c r="AH83" i="17"/>
  <c r="AI83" i="17"/>
  <c r="AJ83" i="17"/>
  <c r="AK83" i="17"/>
  <c r="AL83" i="17"/>
  <c r="AM83" i="17"/>
  <c r="AN83" i="17"/>
  <c r="E84" i="17"/>
  <c r="F84" i="17"/>
  <c r="G84" i="17"/>
  <c r="H84" i="17"/>
  <c r="I84" i="17"/>
  <c r="J84" i="17"/>
  <c r="K84" i="17"/>
  <c r="L84" i="17"/>
  <c r="M84" i="17"/>
  <c r="N84" i="17"/>
  <c r="O84" i="17"/>
  <c r="P84" i="17"/>
  <c r="Q84" i="17"/>
  <c r="R84" i="17"/>
  <c r="S84" i="17"/>
  <c r="T84" i="17"/>
  <c r="U84" i="17"/>
  <c r="V84" i="17"/>
  <c r="W84" i="17"/>
  <c r="X84" i="17"/>
  <c r="Y84" i="17"/>
  <c r="Z84" i="17"/>
  <c r="AA84" i="17"/>
  <c r="AB84" i="17"/>
  <c r="AC84" i="17"/>
  <c r="AD84" i="17"/>
  <c r="AE84" i="17"/>
  <c r="AF84" i="17"/>
  <c r="AG84" i="17"/>
  <c r="AH84" i="17"/>
  <c r="AI84" i="17"/>
  <c r="AJ84" i="17"/>
  <c r="AK84" i="17"/>
  <c r="AL84" i="17"/>
  <c r="AM84" i="17"/>
  <c r="AN84" i="17"/>
  <c r="E85" i="17"/>
  <c r="F85" i="17"/>
  <c r="G85" i="17"/>
  <c r="H85" i="17"/>
  <c r="I85" i="17"/>
  <c r="J85" i="17"/>
  <c r="K85" i="17"/>
  <c r="L85" i="17"/>
  <c r="M85" i="17"/>
  <c r="N85" i="17"/>
  <c r="O85" i="17"/>
  <c r="P85" i="17"/>
  <c r="Q85" i="17"/>
  <c r="R85" i="17"/>
  <c r="S85" i="17"/>
  <c r="T85" i="17"/>
  <c r="U85" i="17"/>
  <c r="V85" i="17"/>
  <c r="W85" i="17"/>
  <c r="X85" i="17"/>
  <c r="Y85" i="17"/>
  <c r="Z85" i="17"/>
  <c r="AA85" i="17"/>
  <c r="AB85" i="17"/>
  <c r="AC85" i="17"/>
  <c r="AD85" i="17"/>
  <c r="AE85" i="17"/>
  <c r="AF85" i="17"/>
  <c r="AG85" i="17"/>
  <c r="AH85" i="17"/>
  <c r="AI85" i="17"/>
  <c r="AJ85" i="17"/>
  <c r="AK85" i="17"/>
  <c r="AL85" i="17"/>
  <c r="AM85" i="17"/>
  <c r="AN85" i="17"/>
  <c r="E86" i="17"/>
  <c r="F86" i="17"/>
  <c r="G86" i="17"/>
  <c r="H86" i="17"/>
  <c r="I86" i="17"/>
  <c r="J86" i="17"/>
  <c r="K86" i="17"/>
  <c r="L86" i="17"/>
  <c r="M86" i="17"/>
  <c r="N86" i="17"/>
  <c r="O86" i="17"/>
  <c r="P86" i="17"/>
  <c r="Q86" i="17"/>
  <c r="R86" i="17"/>
  <c r="S86" i="17"/>
  <c r="T86" i="17"/>
  <c r="U86" i="17"/>
  <c r="V86" i="17"/>
  <c r="W86" i="17"/>
  <c r="X86" i="17"/>
  <c r="Y86" i="17"/>
  <c r="Z86" i="17"/>
  <c r="AA86" i="17"/>
  <c r="AB86" i="17"/>
  <c r="AC86" i="17"/>
  <c r="AD86" i="17"/>
  <c r="AE86" i="17"/>
  <c r="AF86" i="17"/>
  <c r="AG86" i="17"/>
  <c r="AH86" i="17"/>
  <c r="AI86" i="17"/>
  <c r="AJ86" i="17"/>
  <c r="AK86" i="17"/>
  <c r="AL86" i="17"/>
  <c r="AM86" i="17"/>
  <c r="AN86" i="17"/>
  <c r="E87" i="17"/>
  <c r="F87" i="17"/>
  <c r="G87" i="17"/>
  <c r="H87" i="17"/>
  <c r="I87" i="17"/>
  <c r="J87" i="17"/>
  <c r="K87" i="17"/>
  <c r="L87" i="17"/>
  <c r="M87" i="17"/>
  <c r="N87" i="17"/>
  <c r="O87" i="17"/>
  <c r="P87" i="17"/>
  <c r="Q87" i="17"/>
  <c r="R87" i="17"/>
  <c r="S87" i="17"/>
  <c r="T87" i="17"/>
  <c r="U87" i="17"/>
  <c r="V87" i="17"/>
  <c r="W87" i="17"/>
  <c r="X87" i="17"/>
  <c r="Y87" i="17"/>
  <c r="Z87" i="17"/>
  <c r="AA87" i="17"/>
  <c r="AB87" i="17"/>
  <c r="AC87" i="17"/>
  <c r="AD87" i="17"/>
  <c r="AE87" i="17"/>
  <c r="AF87" i="17"/>
  <c r="AG87" i="17"/>
  <c r="AH87" i="17"/>
  <c r="AI87" i="17"/>
  <c r="AJ87" i="17"/>
  <c r="AK87" i="17"/>
  <c r="AL87" i="17"/>
  <c r="AM87" i="17"/>
  <c r="AN87" i="17"/>
  <c r="E88" i="17"/>
  <c r="F88" i="17"/>
  <c r="G88" i="17"/>
  <c r="H88" i="17"/>
  <c r="I88" i="17"/>
  <c r="J88" i="17"/>
  <c r="K88" i="17"/>
  <c r="L88" i="17"/>
  <c r="M88" i="17"/>
  <c r="N88" i="17"/>
  <c r="O88" i="17"/>
  <c r="P88" i="17"/>
  <c r="Q88" i="17"/>
  <c r="R88" i="17"/>
  <c r="S88" i="17"/>
  <c r="T88" i="17"/>
  <c r="U88" i="17"/>
  <c r="V88" i="17"/>
  <c r="W88" i="17"/>
  <c r="X88" i="17"/>
  <c r="Y88" i="17"/>
  <c r="Z88" i="17"/>
  <c r="AA88" i="17"/>
  <c r="AB88" i="17"/>
  <c r="AC88" i="17"/>
  <c r="AD88" i="17"/>
  <c r="AE88" i="17"/>
  <c r="AF88" i="17"/>
  <c r="AG88" i="17"/>
  <c r="AH88" i="17"/>
  <c r="AI88" i="17"/>
  <c r="AJ88" i="17"/>
  <c r="AK88" i="17"/>
  <c r="AL88" i="17"/>
  <c r="AM88" i="17"/>
  <c r="AN88" i="17"/>
  <c r="E89" i="17"/>
  <c r="F89" i="17"/>
  <c r="G89" i="17"/>
  <c r="H89" i="17"/>
  <c r="I89" i="17"/>
  <c r="J89" i="17"/>
  <c r="K89" i="17"/>
  <c r="L89" i="17"/>
  <c r="M89" i="17"/>
  <c r="N89" i="17"/>
  <c r="O89" i="17"/>
  <c r="P89" i="17"/>
  <c r="Q89" i="17"/>
  <c r="R89" i="17"/>
  <c r="S89" i="17"/>
  <c r="T89" i="17"/>
  <c r="U89" i="17"/>
  <c r="V89" i="17"/>
  <c r="W89" i="17"/>
  <c r="X89" i="17"/>
  <c r="Y89" i="17"/>
  <c r="Z89" i="17"/>
  <c r="AA89" i="17"/>
  <c r="AB89" i="17"/>
  <c r="AC89" i="17"/>
  <c r="AD89" i="17"/>
  <c r="AE89" i="17"/>
  <c r="AF89" i="17"/>
  <c r="AG89" i="17"/>
  <c r="AH89" i="17"/>
  <c r="AI89" i="17"/>
  <c r="AJ89" i="17"/>
  <c r="AK89" i="17"/>
  <c r="AL89" i="17"/>
  <c r="AM89" i="17"/>
  <c r="AN89" i="17"/>
  <c r="E90" i="17"/>
  <c r="F90" i="17"/>
  <c r="G90" i="17"/>
  <c r="H90" i="17"/>
  <c r="I90" i="17"/>
  <c r="J90" i="17"/>
  <c r="K90" i="17"/>
  <c r="L90" i="17"/>
  <c r="M90" i="17"/>
  <c r="N90" i="17"/>
  <c r="O90" i="17"/>
  <c r="P90" i="17"/>
  <c r="Q90" i="17"/>
  <c r="R90" i="17"/>
  <c r="S90" i="17"/>
  <c r="T90" i="17"/>
  <c r="U90" i="17"/>
  <c r="V90" i="17"/>
  <c r="W90" i="17"/>
  <c r="X90" i="17"/>
  <c r="Y90" i="17"/>
  <c r="Z90" i="17"/>
  <c r="AA90" i="17"/>
  <c r="AB90" i="17"/>
  <c r="AC90" i="17"/>
  <c r="AD90" i="17"/>
  <c r="AE90" i="17"/>
  <c r="AF90" i="17"/>
  <c r="AG90" i="17"/>
  <c r="AH90" i="17"/>
  <c r="AI90" i="17"/>
  <c r="AJ90" i="17"/>
  <c r="AK90" i="17"/>
  <c r="AL90" i="17"/>
  <c r="AM90" i="17"/>
  <c r="AN90" i="17"/>
  <c r="E91" i="17"/>
  <c r="F91" i="17"/>
  <c r="G91" i="17"/>
  <c r="H91" i="17"/>
  <c r="I91" i="17"/>
  <c r="J91" i="17"/>
  <c r="K91" i="17"/>
  <c r="L91" i="17"/>
  <c r="M91" i="17"/>
  <c r="N91" i="17"/>
  <c r="O91" i="17"/>
  <c r="P91" i="17"/>
  <c r="Q91" i="17"/>
  <c r="R91" i="17"/>
  <c r="S91" i="17"/>
  <c r="T91" i="17"/>
  <c r="U91" i="17"/>
  <c r="V91" i="17"/>
  <c r="W91" i="17"/>
  <c r="X91" i="17"/>
  <c r="Y91" i="17"/>
  <c r="Z91" i="17"/>
  <c r="AA91" i="17"/>
  <c r="AB91" i="17"/>
  <c r="AC91" i="17"/>
  <c r="AD91" i="17"/>
  <c r="AE91" i="17"/>
  <c r="AF91" i="17"/>
  <c r="AG91" i="17"/>
  <c r="AH91" i="17"/>
  <c r="AI91" i="17"/>
  <c r="AJ91" i="17"/>
  <c r="AK91" i="17"/>
  <c r="AL91" i="17"/>
  <c r="AM91" i="17"/>
  <c r="AN91" i="17"/>
  <c r="E92" i="17"/>
  <c r="F92" i="17"/>
  <c r="G92" i="17"/>
  <c r="H92" i="17"/>
  <c r="I92" i="17"/>
  <c r="J92" i="17"/>
  <c r="K92" i="17"/>
  <c r="L92" i="17"/>
  <c r="M92" i="17"/>
  <c r="N92" i="17"/>
  <c r="O92" i="17"/>
  <c r="P92" i="17"/>
  <c r="Q92" i="17"/>
  <c r="R92" i="17"/>
  <c r="S92" i="17"/>
  <c r="T92" i="17"/>
  <c r="U92" i="17"/>
  <c r="V92" i="17"/>
  <c r="W92" i="17"/>
  <c r="X92" i="17"/>
  <c r="Y92" i="17"/>
  <c r="Z92" i="17"/>
  <c r="AA92" i="17"/>
  <c r="AB92" i="17"/>
  <c r="AC92" i="17"/>
  <c r="AD92" i="17"/>
  <c r="AE92" i="17"/>
  <c r="AF92" i="17"/>
  <c r="AG92" i="17"/>
  <c r="AH92" i="17"/>
  <c r="AI92" i="17"/>
  <c r="AJ92" i="17"/>
  <c r="AK92" i="17"/>
  <c r="AL92" i="17"/>
  <c r="AM92" i="17"/>
  <c r="AN92" i="17"/>
  <c r="E93" i="17"/>
  <c r="F93" i="17"/>
  <c r="G93" i="17"/>
  <c r="H93" i="17"/>
  <c r="I93" i="17"/>
  <c r="J93" i="17"/>
  <c r="K93" i="17"/>
  <c r="L93" i="17"/>
  <c r="M93" i="17"/>
  <c r="N93" i="17"/>
  <c r="O93" i="17"/>
  <c r="P93" i="17"/>
  <c r="Q93" i="17"/>
  <c r="R93" i="17"/>
  <c r="S93" i="17"/>
  <c r="T93" i="17"/>
  <c r="U93" i="17"/>
  <c r="V93" i="17"/>
  <c r="W93" i="17"/>
  <c r="X93" i="17"/>
  <c r="Y93" i="17"/>
  <c r="Z93" i="17"/>
  <c r="AA93" i="17"/>
  <c r="AB93" i="17"/>
  <c r="AC93" i="17"/>
  <c r="AD93" i="17"/>
  <c r="AE93" i="17"/>
  <c r="AF93" i="17"/>
  <c r="AG93" i="17"/>
  <c r="AH93" i="17"/>
  <c r="AI93" i="17"/>
  <c r="AJ93" i="17"/>
  <c r="AK93" i="17"/>
  <c r="AL93" i="17"/>
  <c r="AM93" i="17"/>
  <c r="AN93" i="17"/>
  <c r="E94" i="17"/>
  <c r="F94" i="17"/>
  <c r="G94" i="17"/>
  <c r="H94" i="17"/>
  <c r="I94" i="17"/>
  <c r="J94" i="17"/>
  <c r="K94" i="17"/>
  <c r="L94" i="17"/>
  <c r="M94" i="17"/>
  <c r="N94" i="17"/>
  <c r="O94" i="17"/>
  <c r="P94" i="17"/>
  <c r="Q94" i="17"/>
  <c r="R94" i="17"/>
  <c r="S94" i="17"/>
  <c r="T94" i="17"/>
  <c r="U94" i="17"/>
  <c r="V94" i="17"/>
  <c r="W94" i="17"/>
  <c r="X94" i="17"/>
  <c r="Y94" i="17"/>
  <c r="Z94" i="17"/>
  <c r="AA94" i="17"/>
  <c r="AB94" i="17"/>
  <c r="AC94" i="17"/>
  <c r="AD94" i="17"/>
  <c r="AE94" i="17"/>
  <c r="AF94" i="17"/>
  <c r="AG94" i="17"/>
  <c r="AH94" i="17"/>
  <c r="AI94" i="17"/>
  <c r="AJ94" i="17"/>
  <c r="AK94" i="17"/>
  <c r="AL94" i="17"/>
  <c r="AM94" i="17"/>
  <c r="AN94" i="17"/>
  <c r="E95" i="17"/>
  <c r="F95" i="17"/>
  <c r="G95" i="17"/>
  <c r="H95" i="17"/>
  <c r="I95" i="17"/>
  <c r="J95" i="17"/>
  <c r="K95" i="17"/>
  <c r="L95" i="17"/>
  <c r="M95" i="17"/>
  <c r="N95" i="17"/>
  <c r="O95" i="17"/>
  <c r="P95" i="17"/>
  <c r="Q95" i="17"/>
  <c r="R95" i="17"/>
  <c r="S95" i="17"/>
  <c r="T95" i="17"/>
  <c r="U95" i="17"/>
  <c r="V95" i="17"/>
  <c r="W95" i="17"/>
  <c r="X95" i="17"/>
  <c r="Y95" i="17"/>
  <c r="Z95" i="17"/>
  <c r="AA95" i="17"/>
  <c r="AB95" i="17"/>
  <c r="AC95" i="17"/>
  <c r="AD95" i="17"/>
  <c r="AE95" i="17"/>
  <c r="AF95" i="17"/>
  <c r="AG95" i="17"/>
  <c r="AH95" i="17"/>
  <c r="AI95" i="17"/>
  <c r="AJ95" i="17"/>
  <c r="AK95" i="17"/>
  <c r="AL95" i="17"/>
  <c r="AM95" i="17"/>
  <c r="AN95" i="17"/>
  <c r="E96" i="17"/>
  <c r="F96" i="17"/>
  <c r="G96" i="17"/>
  <c r="H96" i="17"/>
  <c r="I96" i="17"/>
  <c r="J96" i="17"/>
  <c r="K96" i="17"/>
  <c r="L96" i="17"/>
  <c r="M96" i="17"/>
  <c r="N96" i="17"/>
  <c r="O96" i="17"/>
  <c r="P96" i="17"/>
  <c r="Q96" i="17"/>
  <c r="R96" i="17"/>
  <c r="S96" i="17"/>
  <c r="T96" i="17"/>
  <c r="U96" i="17"/>
  <c r="V96" i="17"/>
  <c r="W96" i="17"/>
  <c r="X96" i="17"/>
  <c r="Y96" i="17"/>
  <c r="Z96" i="17"/>
  <c r="AA96" i="17"/>
  <c r="AB96" i="17"/>
  <c r="AC96" i="17"/>
  <c r="AD96" i="17"/>
  <c r="AE96" i="17"/>
  <c r="AF96" i="17"/>
  <c r="AG96" i="17"/>
  <c r="AH96" i="17"/>
  <c r="AI96" i="17"/>
  <c r="AJ96" i="17"/>
  <c r="AK96" i="17"/>
  <c r="AL96" i="17"/>
  <c r="AM96" i="17"/>
  <c r="AN96" i="17"/>
  <c r="E97" i="17"/>
  <c r="F97" i="17"/>
  <c r="G97" i="17"/>
  <c r="H97" i="17"/>
  <c r="I97" i="17"/>
  <c r="J97" i="17"/>
  <c r="K97" i="17"/>
  <c r="L97" i="17"/>
  <c r="M97" i="17"/>
  <c r="N97" i="17"/>
  <c r="O97" i="17"/>
  <c r="P97" i="17"/>
  <c r="Q97" i="17"/>
  <c r="R97" i="17"/>
  <c r="S97" i="17"/>
  <c r="T97" i="17"/>
  <c r="U97" i="17"/>
  <c r="V97" i="17"/>
  <c r="W97" i="17"/>
  <c r="X97" i="17"/>
  <c r="Y97" i="17"/>
  <c r="Z97" i="17"/>
  <c r="AA97" i="17"/>
  <c r="AB97" i="17"/>
  <c r="AC97" i="17"/>
  <c r="AD97" i="17"/>
  <c r="AE97" i="17"/>
  <c r="AF97" i="17"/>
  <c r="AG97" i="17"/>
  <c r="AH97" i="17"/>
  <c r="AI97" i="17"/>
  <c r="AJ97" i="17"/>
  <c r="AK97" i="17"/>
  <c r="AL97" i="17"/>
  <c r="AM97" i="17"/>
  <c r="AN97" i="17"/>
  <c r="E98" i="17"/>
  <c r="F98" i="17"/>
  <c r="G98" i="17"/>
  <c r="H98" i="17"/>
  <c r="I98" i="17"/>
  <c r="J98" i="17"/>
  <c r="K98" i="17"/>
  <c r="L98" i="17"/>
  <c r="M98" i="17"/>
  <c r="N98" i="17"/>
  <c r="O98" i="17"/>
  <c r="P98" i="17"/>
  <c r="Q98" i="17"/>
  <c r="R98" i="17"/>
  <c r="S98" i="17"/>
  <c r="T98" i="17"/>
  <c r="U98" i="17"/>
  <c r="V98" i="17"/>
  <c r="W98" i="17"/>
  <c r="X98" i="17"/>
  <c r="Y98" i="17"/>
  <c r="Z98" i="17"/>
  <c r="AA98" i="17"/>
  <c r="AB98" i="17"/>
  <c r="AC98" i="17"/>
  <c r="AD98" i="17"/>
  <c r="AE98" i="17"/>
  <c r="AF98" i="17"/>
  <c r="AG98" i="17"/>
  <c r="AH98" i="17"/>
  <c r="AI98" i="17"/>
  <c r="AJ98" i="17"/>
  <c r="AK98" i="17"/>
  <c r="AL98" i="17"/>
  <c r="AM98" i="17"/>
  <c r="AN98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W99" i="17"/>
  <c r="X99" i="17"/>
  <c r="Y99" i="17"/>
  <c r="Z99" i="17"/>
  <c r="AA99" i="17"/>
  <c r="AB99" i="17"/>
  <c r="AC99" i="17"/>
  <c r="AD99" i="17"/>
  <c r="AE99" i="17"/>
  <c r="AF99" i="17"/>
  <c r="AG99" i="17"/>
  <c r="AH99" i="17"/>
  <c r="AI99" i="17"/>
  <c r="AJ99" i="17"/>
  <c r="AK99" i="17"/>
  <c r="AL99" i="17"/>
  <c r="AM99" i="17"/>
  <c r="AN99" i="17"/>
  <c r="E100" i="17"/>
  <c r="F100" i="17"/>
  <c r="G100" i="17"/>
  <c r="H100" i="17"/>
  <c r="I100" i="17"/>
  <c r="J100" i="17"/>
  <c r="K100" i="17"/>
  <c r="L100" i="17"/>
  <c r="M100" i="17"/>
  <c r="N100" i="17"/>
  <c r="O100" i="17"/>
  <c r="P100" i="17"/>
  <c r="Q100" i="17"/>
  <c r="R100" i="17"/>
  <c r="S100" i="17"/>
  <c r="T100" i="17"/>
  <c r="U100" i="17"/>
  <c r="V100" i="17"/>
  <c r="W100" i="17"/>
  <c r="X100" i="17"/>
  <c r="Y100" i="17"/>
  <c r="Z100" i="17"/>
  <c r="AA100" i="17"/>
  <c r="AB100" i="17"/>
  <c r="AC100" i="17"/>
  <c r="AD100" i="17"/>
  <c r="AE100" i="17"/>
  <c r="AF100" i="17"/>
  <c r="AG100" i="17"/>
  <c r="AH100" i="17"/>
  <c r="AI100" i="17"/>
  <c r="AJ100" i="17"/>
  <c r="AK100" i="17"/>
  <c r="AL100" i="17"/>
  <c r="AM100" i="17"/>
  <c r="AN100" i="17"/>
  <c r="E101" i="17"/>
  <c r="F101" i="17"/>
  <c r="G101" i="17"/>
  <c r="H101" i="17"/>
  <c r="I101" i="17"/>
  <c r="J101" i="17"/>
  <c r="K101" i="17"/>
  <c r="L101" i="17"/>
  <c r="M101" i="17"/>
  <c r="N101" i="17"/>
  <c r="O101" i="17"/>
  <c r="P101" i="17"/>
  <c r="Q101" i="17"/>
  <c r="R101" i="17"/>
  <c r="S101" i="17"/>
  <c r="T101" i="17"/>
  <c r="U101" i="17"/>
  <c r="V101" i="17"/>
  <c r="W101" i="17"/>
  <c r="X101" i="17"/>
  <c r="Y101" i="17"/>
  <c r="Z101" i="17"/>
  <c r="AA101" i="17"/>
  <c r="AB101" i="17"/>
  <c r="AC101" i="17"/>
  <c r="AD101" i="17"/>
  <c r="AE101" i="17"/>
  <c r="AF101" i="17"/>
  <c r="AG101" i="17"/>
  <c r="AH101" i="17"/>
  <c r="AI101" i="17"/>
  <c r="AJ101" i="17"/>
  <c r="AK101" i="17"/>
  <c r="AL101" i="17"/>
  <c r="AM101" i="17"/>
  <c r="AN101" i="17"/>
  <c r="E102" i="17"/>
  <c r="F102" i="17"/>
  <c r="G102" i="17"/>
  <c r="H102" i="17"/>
  <c r="I102" i="17"/>
  <c r="J102" i="17"/>
  <c r="K102" i="17"/>
  <c r="L102" i="17"/>
  <c r="M102" i="17"/>
  <c r="N102" i="17"/>
  <c r="O102" i="17"/>
  <c r="P102" i="17"/>
  <c r="Q102" i="17"/>
  <c r="R102" i="17"/>
  <c r="S102" i="17"/>
  <c r="T102" i="17"/>
  <c r="U102" i="17"/>
  <c r="V102" i="17"/>
  <c r="W102" i="17"/>
  <c r="X102" i="17"/>
  <c r="Y102" i="17"/>
  <c r="Z102" i="17"/>
  <c r="AA102" i="17"/>
  <c r="AB102" i="17"/>
  <c r="AC102" i="17"/>
  <c r="AD102" i="17"/>
  <c r="AE102" i="17"/>
  <c r="AF102" i="17"/>
  <c r="AG102" i="17"/>
  <c r="AH102" i="17"/>
  <c r="AI102" i="17"/>
  <c r="AJ102" i="17"/>
  <c r="AK102" i="17"/>
  <c r="AL102" i="17"/>
  <c r="AM102" i="17"/>
  <c r="AN102" i="17"/>
  <c r="E103" i="17"/>
  <c r="F103" i="17"/>
  <c r="G103" i="17"/>
  <c r="H103" i="17"/>
  <c r="I103" i="17"/>
  <c r="J103" i="17"/>
  <c r="K103" i="17"/>
  <c r="L103" i="17"/>
  <c r="M103" i="17"/>
  <c r="N103" i="17"/>
  <c r="O103" i="17"/>
  <c r="P103" i="17"/>
  <c r="Q103" i="17"/>
  <c r="R103" i="17"/>
  <c r="S103" i="17"/>
  <c r="T103" i="17"/>
  <c r="U103" i="17"/>
  <c r="V103" i="17"/>
  <c r="W103" i="17"/>
  <c r="X103" i="17"/>
  <c r="Y103" i="17"/>
  <c r="Z103" i="17"/>
  <c r="AA103" i="17"/>
  <c r="AB103" i="17"/>
  <c r="AC103" i="17"/>
  <c r="AD103" i="17"/>
  <c r="AE103" i="17"/>
  <c r="AF103" i="17"/>
  <c r="AG103" i="17"/>
  <c r="AH103" i="17"/>
  <c r="AI103" i="17"/>
  <c r="AJ103" i="17"/>
  <c r="AK103" i="17"/>
  <c r="AL103" i="17"/>
  <c r="AM103" i="17"/>
  <c r="AN103" i="17"/>
  <c r="E104" i="17"/>
  <c r="F104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W104" i="17"/>
  <c r="X104" i="17"/>
  <c r="Y104" i="17"/>
  <c r="Z104" i="17"/>
  <c r="AA104" i="17"/>
  <c r="AB104" i="17"/>
  <c r="AC104" i="17"/>
  <c r="AD104" i="17"/>
  <c r="AE104" i="17"/>
  <c r="AF104" i="17"/>
  <c r="AG104" i="17"/>
  <c r="AH104" i="17"/>
  <c r="AI104" i="17"/>
  <c r="AJ104" i="17"/>
  <c r="AK104" i="17"/>
  <c r="AL104" i="17"/>
  <c r="AM104" i="17"/>
  <c r="AN104" i="17"/>
  <c r="E105" i="17"/>
  <c r="F105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W105" i="17"/>
  <c r="X105" i="17"/>
  <c r="Y105" i="17"/>
  <c r="Z105" i="17"/>
  <c r="AA105" i="17"/>
  <c r="AB105" i="17"/>
  <c r="AC105" i="17"/>
  <c r="AD105" i="17"/>
  <c r="AE105" i="17"/>
  <c r="AF105" i="17"/>
  <c r="AG105" i="17"/>
  <c r="AH105" i="17"/>
  <c r="AI105" i="17"/>
  <c r="AJ105" i="17"/>
  <c r="AK105" i="17"/>
  <c r="AL105" i="17"/>
  <c r="AM105" i="17"/>
  <c r="AN105" i="17"/>
  <c r="E106" i="17"/>
  <c r="F106" i="17"/>
  <c r="G106" i="17"/>
  <c r="H106" i="17"/>
  <c r="I106" i="17"/>
  <c r="J106" i="17"/>
  <c r="K106" i="17"/>
  <c r="L106" i="17"/>
  <c r="M106" i="17"/>
  <c r="N106" i="17"/>
  <c r="O106" i="17"/>
  <c r="P106" i="17"/>
  <c r="Q106" i="17"/>
  <c r="R106" i="17"/>
  <c r="S106" i="17"/>
  <c r="T106" i="17"/>
  <c r="U106" i="17"/>
  <c r="V106" i="17"/>
  <c r="W106" i="17"/>
  <c r="X106" i="17"/>
  <c r="Y106" i="17"/>
  <c r="Z106" i="17"/>
  <c r="AA106" i="17"/>
  <c r="AB106" i="17"/>
  <c r="AC106" i="17"/>
  <c r="AD106" i="17"/>
  <c r="AE106" i="17"/>
  <c r="AF106" i="17"/>
  <c r="AG106" i="17"/>
  <c r="AH106" i="17"/>
  <c r="AI106" i="17"/>
  <c r="AJ106" i="17"/>
  <c r="AK106" i="17"/>
  <c r="AL106" i="17"/>
  <c r="AM106" i="17"/>
  <c r="AN106" i="17"/>
  <c r="E107" i="17"/>
  <c r="F107" i="17"/>
  <c r="G107" i="17"/>
  <c r="H107" i="17"/>
  <c r="I107" i="17"/>
  <c r="J107" i="17"/>
  <c r="K107" i="17"/>
  <c r="L107" i="17"/>
  <c r="M107" i="17"/>
  <c r="N107" i="17"/>
  <c r="O107" i="17"/>
  <c r="P107" i="17"/>
  <c r="Q107" i="17"/>
  <c r="R107" i="17"/>
  <c r="S107" i="17"/>
  <c r="T107" i="17"/>
  <c r="U107" i="17"/>
  <c r="V107" i="17"/>
  <c r="W107" i="17"/>
  <c r="X107" i="17"/>
  <c r="Y107" i="17"/>
  <c r="Z107" i="17"/>
  <c r="AA107" i="17"/>
  <c r="AB107" i="17"/>
  <c r="AC107" i="17"/>
  <c r="AD107" i="17"/>
  <c r="AE107" i="17"/>
  <c r="AF107" i="17"/>
  <c r="AG107" i="17"/>
  <c r="AH107" i="17"/>
  <c r="AI107" i="17"/>
  <c r="AJ107" i="17"/>
  <c r="AK107" i="17"/>
  <c r="AL107" i="17"/>
  <c r="AM107" i="17"/>
  <c r="AN107" i="17"/>
  <c r="E108" i="17"/>
  <c r="F108" i="17"/>
  <c r="G108" i="17"/>
  <c r="H108" i="17"/>
  <c r="I108" i="17"/>
  <c r="J108" i="17"/>
  <c r="K108" i="17"/>
  <c r="L108" i="17"/>
  <c r="M108" i="17"/>
  <c r="N108" i="17"/>
  <c r="O108" i="17"/>
  <c r="P108" i="17"/>
  <c r="Q108" i="17"/>
  <c r="R108" i="17"/>
  <c r="S108" i="17"/>
  <c r="T108" i="17"/>
  <c r="U108" i="17"/>
  <c r="V108" i="17"/>
  <c r="W108" i="17"/>
  <c r="X108" i="17"/>
  <c r="Y108" i="17"/>
  <c r="Z108" i="17"/>
  <c r="AA108" i="17"/>
  <c r="AB108" i="17"/>
  <c r="AC108" i="17"/>
  <c r="AD108" i="17"/>
  <c r="AE108" i="17"/>
  <c r="AF108" i="17"/>
  <c r="AG108" i="17"/>
  <c r="AH108" i="17"/>
  <c r="AI108" i="17"/>
  <c r="AJ108" i="17"/>
  <c r="AK108" i="17"/>
  <c r="AL108" i="17"/>
  <c r="AM108" i="17"/>
  <c r="AN108" i="17"/>
  <c r="E109" i="17"/>
  <c r="F109" i="17"/>
  <c r="G109" i="17"/>
  <c r="H109" i="17"/>
  <c r="I109" i="17"/>
  <c r="J109" i="17"/>
  <c r="K109" i="17"/>
  <c r="L109" i="17"/>
  <c r="M109" i="17"/>
  <c r="N109" i="17"/>
  <c r="O109" i="17"/>
  <c r="P109" i="17"/>
  <c r="Q109" i="17"/>
  <c r="R109" i="17"/>
  <c r="S109" i="17"/>
  <c r="T109" i="17"/>
  <c r="U109" i="17"/>
  <c r="V109" i="17"/>
  <c r="W109" i="17"/>
  <c r="X109" i="17"/>
  <c r="Y109" i="17"/>
  <c r="Z109" i="17"/>
  <c r="AA109" i="17"/>
  <c r="AB109" i="17"/>
  <c r="AC109" i="17"/>
  <c r="AD109" i="17"/>
  <c r="AE109" i="17"/>
  <c r="AF109" i="17"/>
  <c r="AG109" i="17"/>
  <c r="AH109" i="17"/>
  <c r="AI109" i="17"/>
  <c r="AJ109" i="17"/>
  <c r="AK109" i="17"/>
  <c r="AL109" i="17"/>
  <c r="AM109" i="17"/>
  <c r="AN109" i="17"/>
  <c r="E110" i="17"/>
  <c r="F110" i="17"/>
  <c r="G110" i="17"/>
  <c r="H110" i="17"/>
  <c r="I110" i="17"/>
  <c r="J110" i="17"/>
  <c r="K110" i="17"/>
  <c r="L110" i="17"/>
  <c r="M110" i="17"/>
  <c r="N110" i="17"/>
  <c r="O110" i="17"/>
  <c r="P110" i="17"/>
  <c r="Q110" i="17"/>
  <c r="R110" i="17"/>
  <c r="S110" i="17"/>
  <c r="T110" i="17"/>
  <c r="U110" i="17"/>
  <c r="V110" i="17"/>
  <c r="W110" i="17"/>
  <c r="X110" i="17"/>
  <c r="Y110" i="17"/>
  <c r="Z110" i="17"/>
  <c r="AA110" i="17"/>
  <c r="AB110" i="17"/>
  <c r="AC110" i="17"/>
  <c r="AD110" i="17"/>
  <c r="AE110" i="17"/>
  <c r="AF110" i="17"/>
  <c r="AG110" i="17"/>
  <c r="AH110" i="17"/>
  <c r="AI110" i="17"/>
  <c r="AJ110" i="17"/>
  <c r="AK110" i="17"/>
  <c r="AL110" i="17"/>
  <c r="AM110" i="17"/>
  <c r="AN110" i="17"/>
  <c r="E111" i="17"/>
  <c r="F111" i="17"/>
  <c r="G111" i="17"/>
  <c r="H111" i="17"/>
  <c r="I111" i="17"/>
  <c r="J111" i="17"/>
  <c r="K111" i="17"/>
  <c r="L111" i="17"/>
  <c r="M111" i="17"/>
  <c r="N111" i="17"/>
  <c r="O111" i="17"/>
  <c r="P111" i="17"/>
  <c r="Q111" i="17"/>
  <c r="R111" i="17"/>
  <c r="S111" i="17"/>
  <c r="T111" i="17"/>
  <c r="U111" i="17"/>
  <c r="V111" i="17"/>
  <c r="W111" i="17"/>
  <c r="X111" i="17"/>
  <c r="Y111" i="17"/>
  <c r="Z111" i="17"/>
  <c r="AA111" i="17"/>
  <c r="AB111" i="17"/>
  <c r="AC111" i="17"/>
  <c r="AD111" i="17"/>
  <c r="AE111" i="17"/>
  <c r="AF111" i="17"/>
  <c r="AG111" i="17"/>
  <c r="AH111" i="17"/>
  <c r="AI111" i="17"/>
  <c r="AJ111" i="17"/>
  <c r="AK111" i="17"/>
  <c r="AL111" i="17"/>
  <c r="AM111" i="17"/>
  <c r="AN111" i="17"/>
  <c r="E112" i="17"/>
  <c r="F112" i="17"/>
  <c r="G112" i="17"/>
  <c r="H112" i="17"/>
  <c r="I112" i="17"/>
  <c r="J112" i="17"/>
  <c r="K112" i="17"/>
  <c r="L112" i="17"/>
  <c r="M112" i="17"/>
  <c r="N112" i="17"/>
  <c r="O112" i="17"/>
  <c r="P112" i="17"/>
  <c r="Q112" i="17"/>
  <c r="R112" i="17"/>
  <c r="S112" i="17"/>
  <c r="T112" i="17"/>
  <c r="U112" i="17"/>
  <c r="V112" i="17"/>
  <c r="W112" i="17"/>
  <c r="X112" i="17"/>
  <c r="Y112" i="17"/>
  <c r="Z112" i="17"/>
  <c r="AA112" i="17"/>
  <c r="AB112" i="17"/>
  <c r="AC112" i="17"/>
  <c r="AD112" i="17"/>
  <c r="AE112" i="17"/>
  <c r="AF112" i="17"/>
  <c r="AG112" i="17"/>
  <c r="AH112" i="17"/>
  <c r="AI112" i="17"/>
  <c r="AJ112" i="17"/>
  <c r="AK112" i="17"/>
  <c r="AL112" i="17"/>
  <c r="AM112" i="17"/>
  <c r="AN112" i="17"/>
  <c r="E113" i="17"/>
  <c r="F113" i="17"/>
  <c r="G113" i="17"/>
  <c r="H113" i="17"/>
  <c r="I113" i="17"/>
  <c r="J113" i="17"/>
  <c r="K113" i="17"/>
  <c r="L113" i="17"/>
  <c r="M113" i="17"/>
  <c r="N113" i="17"/>
  <c r="O113" i="17"/>
  <c r="P113" i="17"/>
  <c r="Q113" i="17"/>
  <c r="R113" i="17"/>
  <c r="S113" i="17"/>
  <c r="T113" i="17"/>
  <c r="U113" i="17"/>
  <c r="V113" i="17"/>
  <c r="W113" i="17"/>
  <c r="X113" i="17"/>
  <c r="Y113" i="17"/>
  <c r="Z113" i="17"/>
  <c r="AA113" i="17"/>
  <c r="AB113" i="17"/>
  <c r="AC113" i="17"/>
  <c r="AD113" i="17"/>
  <c r="AE113" i="17"/>
  <c r="AF113" i="17"/>
  <c r="AG113" i="17"/>
  <c r="AH113" i="17"/>
  <c r="AI113" i="17"/>
  <c r="AJ113" i="17"/>
  <c r="AK113" i="17"/>
  <c r="AL113" i="17"/>
  <c r="AM113" i="17"/>
  <c r="AN113" i="17"/>
  <c r="E114" i="17"/>
  <c r="F114" i="17"/>
  <c r="G114" i="17"/>
  <c r="H114" i="17"/>
  <c r="I114" i="17"/>
  <c r="J114" i="17"/>
  <c r="K114" i="17"/>
  <c r="L114" i="17"/>
  <c r="M114" i="17"/>
  <c r="N114" i="17"/>
  <c r="O114" i="17"/>
  <c r="P114" i="17"/>
  <c r="Q114" i="17"/>
  <c r="R114" i="17"/>
  <c r="S114" i="17"/>
  <c r="T114" i="17"/>
  <c r="U114" i="17"/>
  <c r="V114" i="17"/>
  <c r="W114" i="17"/>
  <c r="X114" i="17"/>
  <c r="Y114" i="17"/>
  <c r="Z114" i="17"/>
  <c r="AA114" i="17"/>
  <c r="AB114" i="17"/>
  <c r="AC114" i="17"/>
  <c r="AD114" i="17"/>
  <c r="AE114" i="17"/>
  <c r="AF114" i="17"/>
  <c r="AG114" i="17"/>
  <c r="AH114" i="17"/>
  <c r="AI114" i="17"/>
  <c r="AJ114" i="17"/>
  <c r="AK114" i="17"/>
  <c r="AL114" i="17"/>
  <c r="AM114" i="17"/>
  <c r="AN114" i="17"/>
  <c r="E115" i="17"/>
  <c r="F115" i="17"/>
  <c r="G115" i="17"/>
  <c r="H115" i="17"/>
  <c r="I115" i="17"/>
  <c r="J115" i="17"/>
  <c r="K115" i="17"/>
  <c r="L115" i="17"/>
  <c r="M115" i="17"/>
  <c r="N115" i="17"/>
  <c r="O115" i="17"/>
  <c r="P115" i="17"/>
  <c r="Q115" i="17"/>
  <c r="R115" i="17"/>
  <c r="S115" i="17"/>
  <c r="T115" i="17"/>
  <c r="U115" i="17"/>
  <c r="V115" i="17"/>
  <c r="W115" i="17"/>
  <c r="X115" i="17"/>
  <c r="Y115" i="17"/>
  <c r="Z115" i="17"/>
  <c r="AA115" i="17"/>
  <c r="AB115" i="17"/>
  <c r="AC115" i="17"/>
  <c r="AD115" i="17"/>
  <c r="AE115" i="17"/>
  <c r="AF115" i="17"/>
  <c r="AG115" i="17"/>
  <c r="AH115" i="17"/>
  <c r="AI115" i="17"/>
  <c r="AJ115" i="17"/>
  <c r="AK115" i="17"/>
  <c r="AL115" i="17"/>
  <c r="AM115" i="17"/>
  <c r="AN115" i="17"/>
  <c r="E116" i="17"/>
  <c r="F116" i="17"/>
  <c r="G116" i="17"/>
  <c r="H116" i="17"/>
  <c r="I116" i="17"/>
  <c r="J116" i="17"/>
  <c r="K116" i="17"/>
  <c r="L116" i="17"/>
  <c r="M116" i="17"/>
  <c r="N116" i="17"/>
  <c r="O116" i="17"/>
  <c r="P116" i="17"/>
  <c r="Q116" i="17"/>
  <c r="R116" i="17"/>
  <c r="S116" i="17"/>
  <c r="T116" i="17"/>
  <c r="U116" i="17"/>
  <c r="V116" i="17"/>
  <c r="W116" i="17"/>
  <c r="X116" i="17"/>
  <c r="Y116" i="17"/>
  <c r="Z116" i="17"/>
  <c r="AA116" i="17"/>
  <c r="AB116" i="17"/>
  <c r="AC116" i="17"/>
  <c r="AD116" i="17"/>
  <c r="AE116" i="17"/>
  <c r="AF116" i="17"/>
  <c r="AG116" i="17"/>
  <c r="AH116" i="17"/>
  <c r="AI116" i="17"/>
  <c r="AJ116" i="17"/>
  <c r="AK116" i="17"/>
  <c r="AL116" i="17"/>
  <c r="AM116" i="17"/>
  <c r="AN116" i="17"/>
  <c r="E117" i="17"/>
  <c r="F117" i="17"/>
  <c r="G117" i="17"/>
  <c r="H117" i="17"/>
  <c r="I117" i="17"/>
  <c r="J117" i="17"/>
  <c r="K117" i="17"/>
  <c r="L117" i="17"/>
  <c r="M117" i="17"/>
  <c r="N117" i="17"/>
  <c r="O117" i="17"/>
  <c r="P117" i="17"/>
  <c r="Q117" i="17"/>
  <c r="R117" i="17"/>
  <c r="S117" i="17"/>
  <c r="T117" i="17"/>
  <c r="U117" i="17"/>
  <c r="V117" i="17"/>
  <c r="W117" i="17"/>
  <c r="X117" i="17"/>
  <c r="Y117" i="17"/>
  <c r="Z117" i="17"/>
  <c r="AA117" i="17"/>
  <c r="AB117" i="17"/>
  <c r="AC117" i="17"/>
  <c r="AD117" i="17"/>
  <c r="AE117" i="17"/>
  <c r="AF117" i="17"/>
  <c r="AG117" i="17"/>
  <c r="AH117" i="17"/>
  <c r="AI117" i="17"/>
  <c r="AJ117" i="17"/>
  <c r="AK117" i="17"/>
  <c r="AL117" i="17"/>
  <c r="AM117" i="17"/>
  <c r="AN117" i="17"/>
  <c r="E118" i="17"/>
  <c r="F118" i="17"/>
  <c r="G118" i="17"/>
  <c r="H118" i="17"/>
  <c r="I118" i="17"/>
  <c r="J118" i="17"/>
  <c r="K118" i="17"/>
  <c r="L118" i="17"/>
  <c r="M118" i="17"/>
  <c r="N118" i="17"/>
  <c r="O118" i="17"/>
  <c r="P118" i="17"/>
  <c r="Q118" i="17"/>
  <c r="R118" i="17"/>
  <c r="S118" i="17"/>
  <c r="T118" i="17"/>
  <c r="U118" i="17"/>
  <c r="V118" i="17"/>
  <c r="W118" i="17"/>
  <c r="X118" i="17"/>
  <c r="Y118" i="17"/>
  <c r="Z118" i="17"/>
  <c r="AA118" i="17"/>
  <c r="AB118" i="17"/>
  <c r="AC118" i="17"/>
  <c r="AD118" i="17"/>
  <c r="AE118" i="17"/>
  <c r="AF118" i="17"/>
  <c r="AG118" i="17"/>
  <c r="AH118" i="17"/>
  <c r="AI118" i="17"/>
  <c r="AJ118" i="17"/>
  <c r="AK118" i="17"/>
  <c r="AL118" i="17"/>
  <c r="AM118" i="17"/>
  <c r="AN118" i="17"/>
  <c r="E119" i="17"/>
  <c r="F119" i="17"/>
  <c r="G119" i="17"/>
  <c r="H119" i="17"/>
  <c r="I119" i="17"/>
  <c r="J119" i="17"/>
  <c r="K119" i="17"/>
  <c r="L119" i="17"/>
  <c r="M119" i="17"/>
  <c r="N119" i="17"/>
  <c r="O119" i="17"/>
  <c r="P119" i="17"/>
  <c r="Q119" i="17"/>
  <c r="R119" i="17"/>
  <c r="S119" i="17"/>
  <c r="T119" i="17"/>
  <c r="U119" i="17"/>
  <c r="V119" i="17"/>
  <c r="W119" i="17"/>
  <c r="X119" i="17"/>
  <c r="Y119" i="17"/>
  <c r="Z119" i="17"/>
  <c r="AA119" i="17"/>
  <c r="AB119" i="17"/>
  <c r="AC119" i="17"/>
  <c r="AD119" i="17"/>
  <c r="AE119" i="17"/>
  <c r="AF119" i="17"/>
  <c r="AG119" i="17"/>
  <c r="AH119" i="17"/>
  <c r="AI119" i="17"/>
  <c r="AJ119" i="17"/>
  <c r="AK119" i="17"/>
  <c r="AL119" i="17"/>
  <c r="AM119" i="17"/>
  <c r="AN119" i="17"/>
  <c r="E120" i="17"/>
  <c r="F120" i="17"/>
  <c r="G120" i="17"/>
  <c r="H120" i="17"/>
  <c r="I120" i="17"/>
  <c r="J120" i="17"/>
  <c r="K120" i="17"/>
  <c r="L120" i="17"/>
  <c r="M120" i="17"/>
  <c r="N120" i="17"/>
  <c r="O120" i="17"/>
  <c r="P120" i="17"/>
  <c r="Q120" i="17"/>
  <c r="R120" i="17"/>
  <c r="S120" i="17"/>
  <c r="T120" i="17"/>
  <c r="U120" i="17"/>
  <c r="V120" i="17"/>
  <c r="W120" i="17"/>
  <c r="X120" i="17"/>
  <c r="Y120" i="17"/>
  <c r="Z120" i="17"/>
  <c r="AA120" i="17"/>
  <c r="AB120" i="17"/>
  <c r="AC120" i="17"/>
  <c r="AD120" i="17"/>
  <c r="AE120" i="17"/>
  <c r="AF120" i="17"/>
  <c r="AG120" i="17"/>
  <c r="AH120" i="17"/>
  <c r="AI120" i="17"/>
  <c r="AJ120" i="17"/>
  <c r="AK120" i="17"/>
  <c r="AL120" i="17"/>
  <c r="AM120" i="17"/>
  <c r="AN120" i="17"/>
  <c r="E121" i="17"/>
  <c r="F121" i="17"/>
  <c r="G121" i="17"/>
  <c r="H121" i="17"/>
  <c r="I121" i="17"/>
  <c r="J121" i="17"/>
  <c r="K121" i="17"/>
  <c r="L121" i="17"/>
  <c r="M121" i="17"/>
  <c r="N121" i="17"/>
  <c r="O121" i="17"/>
  <c r="P121" i="17"/>
  <c r="Q121" i="17"/>
  <c r="R121" i="17"/>
  <c r="S121" i="17"/>
  <c r="T121" i="17"/>
  <c r="U121" i="17"/>
  <c r="V121" i="17"/>
  <c r="W121" i="17"/>
  <c r="X121" i="17"/>
  <c r="Y121" i="17"/>
  <c r="Z121" i="17"/>
  <c r="AA121" i="17"/>
  <c r="AB121" i="17"/>
  <c r="AC121" i="17"/>
  <c r="AD121" i="17"/>
  <c r="AE121" i="17"/>
  <c r="AF121" i="17"/>
  <c r="AG121" i="17"/>
  <c r="AH121" i="17"/>
  <c r="AI121" i="17"/>
  <c r="AJ121" i="17"/>
  <c r="AK121" i="17"/>
  <c r="AL121" i="17"/>
  <c r="AM121" i="17"/>
  <c r="AN121" i="17"/>
  <c r="E122" i="17"/>
  <c r="F122" i="17"/>
  <c r="G122" i="17"/>
  <c r="H122" i="17"/>
  <c r="I122" i="17"/>
  <c r="J122" i="17"/>
  <c r="K122" i="17"/>
  <c r="L122" i="17"/>
  <c r="M122" i="17"/>
  <c r="N122" i="17"/>
  <c r="O122" i="17"/>
  <c r="P122" i="17"/>
  <c r="Q122" i="17"/>
  <c r="R122" i="17"/>
  <c r="S122" i="17"/>
  <c r="T122" i="17"/>
  <c r="U122" i="17"/>
  <c r="V122" i="17"/>
  <c r="W122" i="17"/>
  <c r="X122" i="17"/>
  <c r="Y122" i="17"/>
  <c r="Z122" i="17"/>
  <c r="AA122" i="17"/>
  <c r="AB122" i="17"/>
  <c r="AC122" i="17"/>
  <c r="AD122" i="17"/>
  <c r="AE122" i="17"/>
  <c r="AF122" i="17"/>
  <c r="AG122" i="17"/>
  <c r="AH122" i="17"/>
  <c r="AI122" i="17"/>
  <c r="AJ122" i="17"/>
  <c r="AK122" i="17"/>
  <c r="AL122" i="17"/>
  <c r="AM122" i="17"/>
  <c r="AN122" i="17"/>
  <c r="E123" i="17"/>
  <c r="F123" i="17"/>
  <c r="G123" i="17"/>
  <c r="H123" i="17"/>
  <c r="I123" i="17"/>
  <c r="J123" i="17"/>
  <c r="K123" i="17"/>
  <c r="L123" i="17"/>
  <c r="M123" i="17"/>
  <c r="N123" i="17"/>
  <c r="O123" i="17"/>
  <c r="P123" i="17"/>
  <c r="Q123" i="17"/>
  <c r="R123" i="17"/>
  <c r="S123" i="17"/>
  <c r="T123" i="17"/>
  <c r="U123" i="17"/>
  <c r="V123" i="17"/>
  <c r="W123" i="17"/>
  <c r="X123" i="17"/>
  <c r="Y123" i="17"/>
  <c r="Z123" i="17"/>
  <c r="AA123" i="17"/>
  <c r="AB123" i="17"/>
  <c r="AC123" i="17"/>
  <c r="AD123" i="17"/>
  <c r="AE123" i="17"/>
  <c r="AF123" i="17"/>
  <c r="AG123" i="17"/>
  <c r="AH123" i="17"/>
  <c r="AI123" i="17"/>
  <c r="AJ123" i="17"/>
  <c r="AK123" i="17"/>
  <c r="AL123" i="17"/>
  <c r="AM123" i="17"/>
  <c r="AN123" i="17"/>
  <c r="E124" i="17"/>
  <c r="F124" i="17"/>
  <c r="G124" i="17"/>
  <c r="H124" i="17"/>
  <c r="I124" i="17"/>
  <c r="J124" i="17"/>
  <c r="K124" i="17"/>
  <c r="L124" i="17"/>
  <c r="M124" i="17"/>
  <c r="N124" i="17"/>
  <c r="O124" i="17"/>
  <c r="P124" i="17"/>
  <c r="Q124" i="17"/>
  <c r="R124" i="17"/>
  <c r="S124" i="17"/>
  <c r="T124" i="17"/>
  <c r="U124" i="17"/>
  <c r="V124" i="17"/>
  <c r="W124" i="17"/>
  <c r="X124" i="17"/>
  <c r="Y124" i="17"/>
  <c r="Z124" i="17"/>
  <c r="AA124" i="17"/>
  <c r="AB124" i="17"/>
  <c r="AC124" i="17"/>
  <c r="AD124" i="17"/>
  <c r="AE124" i="17"/>
  <c r="AF124" i="17"/>
  <c r="AG124" i="17"/>
  <c r="AH124" i="17"/>
  <c r="AI124" i="17"/>
  <c r="AJ124" i="17"/>
  <c r="AK124" i="17"/>
  <c r="AL124" i="17"/>
  <c r="AM124" i="17"/>
  <c r="AN124" i="17"/>
  <c r="E125" i="17"/>
  <c r="F125" i="17"/>
  <c r="G125" i="17"/>
  <c r="H125" i="17"/>
  <c r="I125" i="17"/>
  <c r="J125" i="17"/>
  <c r="K125" i="17"/>
  <c r="L125" i="17"/>
  <c r="M125" i="17"/>
  <c r="N125" i="17"/>
  <c r="O125" i="17"/>
  <c r="P125" i="17"/>
  <c r="Q125" i="17"/>
  <c r="R125" i="17"/>
  <c r="S125" i="17"/>
  <c r="T125" i="17"/>
  <c r="U125" i="17"/>
  <c r="V125" i="17"/>
  <c r="W125" i="17"/>
  <c r="X125" i="17"/>
  <c r="Y125" i="17"/>
  <c r="Z125" i="17"/>
  <c r="AA125" i="17"/>
  <c r="AB125" i="17"/>
  <c r="AC125" i="17"/>
  <c r="AD125" i="17"/>
  <c r="AE125" i="17"/>
  <c r="AF125" i="17"/>
  <c r="AG125" i="17"/>
  <c r="AH125" i="17"/>
  <c r="AI125" i="17"/>
  <c r="AJ125" i="17"/>
  <c r="AK125" i="17"/>
  <c r="AL125" i="17"/>
  <c r="AM125" i="17"/>
  <c r="AN125" i="17"/>
  <c r="E126" i="17"/>
  <c r="F126" i="17"/>
  <c r="G126" i="17"/>
  <c r="H126" i="17"/>
  <c r="I126" i="17"/>
  <c r="J126" i="17"/>
  <c r="K126" i="17"/>
  <c r="L126" i="17"/>
  <c r="M126" i="17"/>
  <c r="N126" i="17"/>
  <c r="O126" i="17"/>
  <c r="P126" i="17"/>
  <c r="Q126" i="17"/>
  <c r="R126" i="17"/>
  <c r="S126" i="17"/>
  <c r="T126" i="17"/>
  <c r="U126" i="17"/>
  <c r="V126" i="17"/>
  <c r="W126" i="17"/>
  <c r="X126" i="17"/>
  <c r="Y126" i="17"/>
  <c r="Z126" i="17"/>
  <c r="AA126" i="17"/>
  <c r="AB126" i="17"/>
  <c r="AC126" i="17"/>
  <c r="AD126" i="17"/>
  <c r="AE126" i="17"/>
  <c r="AF126" i="17"/>
  <c r="AG126" i="17"/>
  <c r="AH126" i="17"/>
  <c r="AI126" i="17"/>
  <c r="AJ126" i="17"/>
  <c r="AK126" i="17"/>
  <c r="AL126" i="17"/>
  <c r="AM126" i="17"/>
  <c r="AN126" i="17"/>
  <c r="E127" i="17"/>
  <c r="F127" i="17"/>
  <c r="G127" i="17"/>
  <c r="H127" i="17"/>
  <c r="I127" i="17"/>
  <c r="J127" i="17"/>
  <c r="K127" i="17"/>
  <c r="L127" i="17"/>
  <c r="M127" i="17"/>
  <c r="N127" i="17"/>
  <c r="O127" i="17"/>
  <c r="P127" i="17"/>
  <c r="Q127" i="17"/>
  <c r="R127" i="17"/>
  <c r="S127" i="17"/>
  <c r="T127" i="17"/>
  <c r="U127" i="17"/>
  <c r="V127" i="17"/>
  <c r="W127" i="17"/>
  <c r="X127" i="17"/>
  <c r="Y127" i="17"/>
  <c r="Z127" i="17"/>
  <c r="AA127" i="17"/>
  <c r="AB127" i="17"/>
  <c r="AC127" i="17"/>
  <c r="AD127" i="17"/>
  <c r="AE127" i="17"/>
  <c r="AF127" i="17"/>
  <c r="AG127" i="17"/>
  <c r="AH127" i="17"/>
  <c r="AI127" i="17"/>
  <c r="AJ127" i="17"/>
  <c r="AK127" i="17"/>
  <c r="AL127" i="17"/>
  <c r="AM127" i="17"/>
  <c r="AN127" i="17"/>
  <c r="E128" i="17"/>
  <c r="F128" i="17"/>
  <c r="G128" i="17"/>
  <c r="H128" i="17"/>
  <c r="I128" i="17"/>
  <c r="J128" i="17"/>
  <c r="K128" i="17"/>
  <c r="L128" i="17"/>
  <c r="M128" i="17"/>
  <c r="N128" i="17"/>
  <c r="O128" i="17"/>
  <c r="P128" i="17"/>
  <c r="Q128" i="17"/>
  <c r="R128" i="17"/>
  <c r="S128" i="17"/>
  <c r="T128" i="17"/>
  <c r="U128" i="17"/>
  <c r="V128" i="17"/>
  <c r="W128" i="17"/>
  <c r="X128" i="17"/>
  <c r="Y128" i="17"/>
  <c r="Z128" i="17"/>
  <c r="AA128" i="17"/>
  <c r="AB128" i="17"/>
  <c r="AC128" i="17"/>
  <c r="AD128" i="17"/>
  <c r="AE128" i="17"/>
  <c r="AF128" i="17"/>
  <c r="AG128" i="17"/>
  <c r="AH128" i="17"/>
  <c r="AI128" i="17"/>
  <c r="AJ128" i="17"/>
  <c r="AK128" i="17"/>
  <c r="AL128" i="17"/>
  <c r="AM128" i="17"/>
  <c r="AN128" i="17"/>
  <c r="E129" i="17"/>
  <c r="F129" i="17"/>
  <c r="G129" i="17"/>
  <c r="H129" i="17"/>
  <c r="I129" i="17"/>
  <c r="J129" i="17"/>
  <c r="K129" i="17"/>
  <c r="L129" i="17"/>
  <c r="M129" i="17"/>
  <c r="N129" i="17"/>
  <c r="O129" i="17"/>
  <c r="P129" i="17"/>
  <c r="Q129" i="17"/>
  <c r="R129" i="17"/>
  <c r="S129" i="17"/>
  <c r="T129" i="17"/>
  <c r="U129" i="17"/>
  <c r="V129" i="17"/>
  <c r="W129" i="17"/>
  <c r="X129" i="17"/>
  <c r="Y129" i="17"/>
  <c r="Z129" i="17"/>
  <c r="AA129" i="17"/>
  <c r="AB129" i="17"/>
  <c r="AC129" i="17"/>
  <c r="AD129" i="17"/>
  <c r="AE129" i="17"/>
  <c r="AF129" i="17"/>
  <c r="AG129" i="17"/>
  <c r="AH129" i="17"/>
  <c r="AI129" i="17"/>
  <c r="AJ129" i="17"/>
  <c r="AK129" i="17"/>
  <c r="AL129" i="17"/>
  <c r="AM129" i="17"/>
  <c r="AN129" i="17"/>
  <c r="E130" i="17"/>
  <c r="F130" i="17"/>
  <c r="G130" i="17"/>
  <c r="H130" i="17"/>
  <c r="I130" i="17"/>
  <c r="J130" i="17"/>
  <c r="K130" i="17"/>
  <c r="L130" i="17"/>
  <c r="M130" i="17"/>
  <c r="N130" i="17"/>
  <c r="O130" i="17"/>
  <c r="P130" i="17"/>
  <c r="Q130" i="17"/>
  <c r="R130" i="17"/>
  <c r="S130" i="17"/>
  <c r="T130" i="17"/>
  <c r="U130" i="17"/>
  <c r="V130" i="17"/>
  <c r="W130" i="17"/>
  <c r="X130" i="17"/>
  <c r="Y130" i="17"/>
  <c r="Z130" i="17"/>
  <c r="AA130" i="17"/>
  <c r="AB130" i="17"/>
  <c r="AC130" i="17"/>
  <c r="AD130" i="17"/>
  <c r="AE130" i="17"/>
  <c r="AF130" i="17"/>
  <c r="AG130" i="17"/>
  <c r="AH130" i="17"/>
  <c r="AI130" i="17"/>
  <c r="AJ130" i="17"/>
  <c r="AK130" i="17"/>
  <c r="AL130" i="17"/>
  <c r="AM130" i="17"/>
  <c r="AN130" i="17"/>
  <c r="E131" i="17"/>
  <c r="F131" i="17"/>
  <c r="G131" i="17"/>
  <c r="H131" i="17"/>
  <c r="I131" i="17"/>
  <c r="J131" i="17"/>
  <c r="K131" i="17"/>
  <c r="L131" i="17"/>
  <c r="M131" i="17"/>
  <c r="N131" i="17"/>
  <c r="O131" i="17"/>
  <c r="P131" i="17"/>
  <c r="Q131" i="17"/>
  <c r="R131" i="17"/>
  <c r="S131" i="17"/>
  <c r="T131" i="17"/>
  <c r="U131" i="17"/>
  <c r="V131" i="17"/>
  <c r="W131" i="17"/>
  <c r="X131" i="17"/>
  <c r="Y131" i="17"/>
  <c r="Z131" i="17"/>
  <c r="AA131" i="17"/>
  <c r="AB131" i="17"/>
  <c r="AC131" i="17"/>
  <c r="AD131" i="17"/>
  <c r="AE131" i="17"/>
  <c r="AF131" i="17"/>
  <c r="AG131" i="17"/>
  <c r="AH131" i="17"/>
  <c r="AI131" i="17"/>
  <c r="AJ131" i="17"/>
  <c r="AK131" i="17"/>
  <c r="AL131" i="17"/>
  <c r="AM131" i="17"/>
  <c r="AN131" i="17"/>
  <c r="E132" i="17"/>
  <c r="F132" i="17"/>
  <c r="G132" i="17"/>
  <c r="H132" i="17"/>
  <c r="I132" i="17"/>
  <c r="J132" i="17"/>
  <c r="K132" i="17"/>
  <c r="L132" i="17"/>
  <c r="M132" i="17"/>
  <c r="N132" i="17"/>
  <c r="O132" i="17"/>
  <c r="P132" i="17"/>
  <c r="Q132" i="17"/>
  <c r="R132" i="17"/>
  <c r="S132" i="17"/>
  <c r="T132" i="17"/>
  <c r="U132" i="17"/>
  <c r="V132" i="17"/>
  <c r="W132" i="17"/>
  <c r="X132" i="17"/>
  <c r="Y132" i="17"/>
  <c r="Z132" i="17"/>
  <c r="AA132" i="17"/>
  <c r="AB132" i="17"/>
  <c r="AC132" i="17"/>
  <c r="AD132" i="17"/>
  <c r="AE132" i="17"/>
  <c r="AF132" i="17"/>
  <c r="AG132" i="17"/>
  <c r="AH132" i="17"/>
  <c r="AI132" i="17"/>
  <c r="AJ132" i="17"/>
  <c r="AK132" i="17"/>
  <c r="AL132" i="17"/>
  <c r="AM132" i="17"/>
  <c r="AN132" i="17"/>
  <c r="E133" i="17"/>
  <c r="F133" i="17"/>
  <c r="G133" i="17"/>
  <c r="H133" i="17"/>
  <c r="I133" i="17"/>
  <c r="J133" i="17"/>
  <c r="K133" i="17"/>
  <c r="L133" i="17"/>
  <c r="M133" i="17"/>
  <c r="N133" i="17"/>
  <c r="O133" i="17"/>
  <c r="P133" i="17"/>
  <c r="Q133" i="17"/>
  <c r="R133" i="17"/>
  <c r="S133" i="17"/>
  <c r="T133" i="17"/>
  <c r="U133" i="17"/>
  <c r="V133" i="17"/>
  <c r="W133" i="17"/>
  <c r="X133" i="17"/>
  <c r="Y133" i="17"/>
  <c r="Z133" i="17"/>
  <c r="AA133" i="17"/>
  <c r="AB133" i="17"/>
  <c r="AC133" i="17"/>
  <c r="AD133" i="17"/>
  <c r="AE133" i="17"/>
  <c r="AF133" i="17"/>
  <c r="AG133" i="17"/>
  <c r="AH133" i="17"/>
  <c r="AI133" i="17"/>
  <c r="AJ133" i="17"/>
  <c r="AK133" i="17"/>
  <c r="AL133" i="17"/>
  <c r="AM133" i="17"/>
  <c r="AN133" i="17"/>
  <c r="E134" i="17"/>
  <c r="F134" i="17"/>
  <c r="G134" i="17"/>
  <c r="H134" i="17"/>
  <c r="I134" i="17"/>
  <c r="J134" i="17"/>
  <c r="K134" i="17"/>
  <c r="L134" i="17"/>
  <c r="M134" i="17"/>
  <c r="N134" i="17"/>
  <c r="O134" i="17"/>
  <c r="P134" i="17"/>
  <c r="Q134" i="17"/>
  <c r="R134" i="17"/>
  <c r="S134" i="17"/>
  <c r="T134" i="17"/>
  <c r="U134" i="17"/>
  <c r="V134" i="17"/>
  <c r="W134" i="17"/>
  <c r="X134" i="17"/>
  <c r="Y134" i="17"/>
  <c r="Z134" i="17"/>
  <c r="AA134" i="17"/>
  <c r="AB134" i="17"/>
  <c r="AC134" i="17"/>
  <c r="AD134" i="17"/>
  <c r="AE134" i="17"/>
  <c r="AF134" i="17"/>
  <c r="AG134" i="17"/>
  <c r="AH134" i="17"/>
  <c r="AI134" i="17"/>
  <c r="AJ134" i="17"/>
  <c r="AK134" i="17"/>
  <c r="AL134" i="17"/>
  <c r="AM134" i="17"/>
  <c r="AN134" i="17"/>
  <c r="E135" i="17"/>
  <c r="F135" i="17"/>
  <c r="G135" i="17"/>
  <c r="H135" i="17"/>
  <c r="I135" i="17"/>
  <c r="J135" i="17"/>
  <c r="K135" i="17"/>
  <c r="L135" i="17"/>
  <c r="M135" i="17"/>
  <c r="N135" i="17"/>
  <c r="O135" i="17"/>
  <c r="P135" i="17"/>
  <c r="Q135" i="17"/>
  <c r="R135" i="17"/>
  <c r="S135" i="17"/>
  <c r="T135" i="17"/>
  <c r="U135" i="17"/>
  <c r="V135" i="17"/>
  <c r="W135" i="17"/>
  <c r="X135" i="17"/>
  <c r="Y135" i="17"/>
  <c r="Z135" i="17"/>
  <c r="AA135" i="17"/>
  <c r="AB135" i="17"/>
  <c r="AC135" i="17"/>
  <c r="AD135" i="17"/>
  <c r="AE135" i="17"/>
  <c r="AF135" i="17"/>
  <c r="AG135" i="17"/>
  <c r="AH135" i="17"/>
  <c r="AI135" i="17"/>
  <c r="AJ135" i="17"/>
  <c r="AK135" i="17"/>
  <c r="AL135" i="17"/>
  <c r="AM135" i="17"/>
  <c r="AN135" i="17"/>
  <c r="E136" i="17"/>
  <c r="F136" i="17"/>
  <c r="G136" i="17"/>
  <c r="H136" i="17"/>
  <c r="I136" i="17"/>
  <c r="J136" i="17"/>
  <c r="K136" i="17"/>
  <c r="L136" i="17"/>
  <c r="M136" i="17"/>
  <c r="N136" i="17"/>
  <c r="O136" i="17"/>
  <c r="P136" i="17"/>
  <c r="Q136" i="17"/>
  <c r="R136" i="17"/>
  <c r="S136" i="17"/>
  <c r="T136" i="17"/>
  <c r="U136" i="17"/>
  <c r="V136" i="17"/>
  <c r="W136" i="17"/>
  <c r="X136" i="17"/>
  <c r="Y136" i="17"/>
  <c r="Z136" i="17"/>
  <c r="AA136" i="17"/>
  <c r="AB136" i="17"/>
  <c r="AC136" i="17"/>
  <c r="AD136" i="17"/>
  <c r="AE136" i="17"/>
  <c r="AF136" i="17"/>
  <c r="AG136" i="17"/>
  <c r="AH136" i="17"/>
  <c r="AI136" i="17"/>
  <c r="AJ136" i="17"/>
  <c r="AK136" i="17"/>
  <c r="AL136" i="17"/>
  <c r="AM136" i="17"/>
  <c r="AN136" i="17"/>
  <c r="E137" i="17"/>
  <c r="F137" i="17"/>
  <c r="G137" i="17"/>
  <c r="H137" i="17"/>
  <c r="I137" i="17"/>
  <c r="J137" i="17"/>
  <c r="K137" i="17"/>
  <c r="L137" i="17"/>
  <c r="M137" i="17"/>
  <c r="N137" i="17"/>
  <c r="O137" i="17"/>
  <c r="P137" i="17"/>
  <c r="Q137" i="17"/>
  <c r="R137" i="17"/>
  <c r="S137" i="17"/>
  <c r="T137" i="17"/>
  <c r="U137" i="17"/>
  <c r="V137" i="17"/>
  <c r="W137" i="17"/>
  <c r="X137" i="17"/>
  <c r="Y137" i="17"/>
  <c r="Z137" i="17"/>
  <c r="AA137" i="17"/>
  <c r="AB137" i="17"/>
  <c r="AC137" i="17"/>
  <c r="AD137" i="17"/>
  <c r="AE137" i="17"/>
  <c r="AF137" i="17"/>
  <c r="AG137" i="17"/>
  <c r="AH137" i="17"/>
  <c r="AI137" i="17"/>
  <c r="AJ137" i="17"/>
  <c r="AK137" i="17"/>
  <c r="AL137" i="17"/>
  <c r="AM137" i="17"/>
  <c r="AN137" i="17"/>
  <c r="E138" i="17"/>
  <c r="F138" i="17"/>
  <c r="G138" i="17"/>
  <c r="H138" i="17"/>
  <c r="I138" i="17"/>
  <c r="J138" i="17"/>
  <c r="K138" i="17"/>
  <c r="L138" i="17"/>
  <c r="M138" i="17"/>
  <c r="N138" i="17"/>
  <c r="O138" i="17"/>
  <c r="P138" i="17"/>
  <c r="Q138" i="17"/>
  <c r="R138" i="17"/>
  <c r="S138" i="17"/>
  <c r="T138" i="17"/>
  <c r="U138" i="17"/>
  <c r="V138" i="17"/>
  <c r="W138" i="17"/>
  <c r="X138" i="17"/>
  <c r="Y138" i="17"/>
  <c r="Z138" i="17"/>
  <c r="AA138" i="17"/>
  <c r="AB138" i="17"/>
  <c r="AC138" i="17"/>
  <c r="AD138" i="17"/>
  <c r="AE138" i="17"/>
  <c r="AF138" i="17"/>
  <c r="AG138" i="17"/>
  <c r="AH138" i="17"/>
  <c r="AI138" i="17"/>
  <c r="AJ138" i="17"/>
  <c r="AK138" i="17"/>
  <c r="AL138" i="17"/>
  <c r="AM138" i="17"/>
  <c r="AN138" i="17"/>
  <c r="E139" i="17"/>
  <c r="F139" i="17"/>
  <c r="G139" i="17"/>
  <c r="H139" i="17"/>
  <c r="I139" i="17"/>
  <c r="J139" i="17"/>
  <c r="K139" i="17"/>
  <c r="L139" i="17"/>
  <c r="M139" i="17"/>
  <c r="N139" i="17"/>
  <c r="O139" i="17"/>
  <c r="P139" i="17"/>
  <c r="Q139" i="17"/>
  <c r="R139" i="17"/>
  <c r="S139" i="17"/>
  <c r="T139" i="17"/>
  <c r="U139" i="17"/>
  <c r="V139" i="17"/>
  <c r="W139" i="17"/>
  <c r="X139" i="17"/>
  <c r="Y139" i="17"/>
  <c r="Z139" i="17"/>
  <c r="AA139" i="17"/>
  <c r="AB139" i="17"/>
  <c r="AC139" i="17"/>
  <c r="AD139" i="17"/>
  <c r="AE139" i="17"/>
  <c r="AF139" i="17"/>
  <c r="AG139" i="17"/>
  <c r="AH139" i="17"/>
  <c r="AI139" i="17"/>
  <c r="AJ139" i="17"/>
  <c r="AK139" i="17"/>
  <c r="AL139" i="17"/>
  <c r="AM139" i="17"/>
  <c r="AN139" i="17"/>
  <c r="E140" i="17"/>
  <c r="F140" i="17"/>
  <c r="G140" i="17"/>
  <c r="H140" i="17"/>
  <c r="I140" i="17"/>
  <c r="J140" i="17"/>
  <c r="K140" i="17"/>
  <c r="L140" i="17"/>
  <c r="M140" i="17"/>
  <c r="N140" i="17"/>
  <c r="O140" i="17"/>
  <c r="P140" i="17"/>
  <c r="Q140" i="17"/>
  <c r="R140" i="17"/>
  <c r="S140" i="17"/>
  <c r="T140" i="17"/>
  <c r="U140" i="17"/>
  <c r="V140" i="17"/>
  <c r="W140" i="17"/>
  <c r="X140" i="17"/>
  <c r="Y140" i="17"/>
  <c r="Z140" i="17"/>
  <c r="AA140" i="17"/>
  <c r="AB140" i="17"/>
  <c r="AC140" i="17"/>
  <c r="AD140" i="17"/>
  <c r="AE140" i="17"/>
  <c r="AF140" i="17"/>
  <c r="AG140" i="17"/>
  <c r="AH140" i="17"/>
  <c r="AI140" i="17"/>
  <c r="AJ140" i="17"/>
  <c r="AK140" i="17"/>
  <c r="AL140" i="17"/>
  <c r="AM140" i="17"/>
  <c r="AN140" i="17"/>
  <c r="E141" i="17"/>
  <c r="F141" i="17"/>
  <c r="G141" i="17"/>
  <c r="H141" i="17"/>
  <c r="I141" i="17"/>
  <c r="J141" i="17"/>
  <c r="K141" i="17"/>
  <c r="L141" i="17"/>
  <c r="M141" i="17"/>
  <c r="N141" i="17"/>
  <c r="O141" i="17"/>
  <c r="P141" i="17"/>
  <c r="Q141" i="17"/>
  <c r="R141" i="17"/>
  <c r="S141" i="17"/>
  <c r="T141" i="17"/>
  <c r="U141" i="17"/>
  <c r="V141" i="17"/>
  <c r="W141" i="17"/>
  <c r="X141" i="17"/>
  <c r="Y141" i="17"/>
  <c r="Z141" i="17"/>
  <c r="AA141" i="17"/>
  <c r="AB141" i="17"/>
  <c r="AC141" i="17"/>
  <c r="AD141" i="17"/>
  <c r="AE141" i="17"/>
  <c r="AF141" i="17"/>
  <c r="AG141" i="17"/>
  <c r="AH141" i="17"/>
  <c r="AI141" i="17"/>
  <c r="AJ141" i="17"/>
  <c r="AK141" i="17"/>
  <c r="AL141" i="17"/>
  <c r="AM141" i="17"/>
  <c r="AN141" i="17"/>
  <c r="E142" i="17"/>
  <c r="F142" i="17"/>
  <c r="G142" i="17"/>
  <c r="H142" i="17"/>
  <c r="I142" i="17"/>
  <c r="J142" i="17"/>
  <c r="K142" i="17"/>
  <c r="L142" i="17"/>
  <c r="M142" i="17"/>
  <c r="N142" i="17"/>
  <c r="O142" i="17"/>
  <c r="P142" i="17"/>
  <c r="Q142" i="17"/>
  <c r="R142" i="17"/>
  <c r="S142" i="17"/>
  <c r="T142" i="17"/>
  <c r="U142" i="17"/>
  <c r="V142" i="17"/>
  <c r="W142" i="17"/>
  <c r="X142" i="17"/>
  <c r="Y142" i="17"/>
  <c r="Z142" i="17"/>
  <c r="AA142" i="17"/>
  <c r="AB142" i="17"/>
  <c r="AC142" i="17"/>
  <c r="AD142" i="17"/>
  <c r="AE142" i="17"/>
  <c r="AF142" i="17"/>
  <c r="AG142" i="17"/>
  <c r="AH142" i="17"/>
  <c r="AI142" i="17"/>
  <c r="AJ142" i="17"/>
  <c r="AK142" i="17"/>
  <c r="AL142" i="17"/>
  <c r="AM142" i="17"/>
  <c r="AN142" i="17"/>
  <c r="E143" i="17"/>
  <c r="F143" i="17"/>
  <c r="G143" i="17"/>
  <c r="H143" i="17"/>
  <c r="I143" i="17"/>
  <c r="J143" i="17"/>
  <c r="K143" i="17"/>
  <c r="L143" i="17"/>
  <c r="M143" i="17"/>
  <c r="N143" i="17"/>
  <c r="O143" i="17"/>
  <c r="P143" i="17"/>
  <c r="Q143" i="17"/>
  <c r="R143" i="17"/>
  <c r="S143" i="17"/>
  <c r="T143" i="17"/>
  <c r="U143" i="17"/>
  <c r="V143" i="17"/>
  <c r="W143" i="17"/>
  <c r="X143" i="17"/>
  <c r="Y143" i="17"/>
  <c r="Z143" i="17"/>
  <c r="AA143" i="17"/>
  <c r="AB143" i="17"/>
  <c r="AC143" i="17"/>
  <c r="AD143" i="17"/>
  <c r="AE143" i="17"/>
  <c r="AF143" i="17"/>
  <c r="AG143" i="17"/>
  <c r="AH143" i="17"/>
  <c r="AI143" i="17"/>
  <c r="AJ143" i="17"/>
  <c r="AK143" i="17"/>
  <c r="AL143" i="17"/>
  <c r="AM143" i="17"/>
  <c r="AN143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AK4" i="17"/>
  <c r="AL4" i="17"/>
  <c r="AM4" i="17"/>
  <c r="AN4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AK5" i="17"/>
  <c r="AL5" i="17"/>
  <c r="AM5" i="17"/>
  <c r="AN5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AL7" i="17"/>
  <c r="AM7" i="17"/>
  <c r="AN7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J13" i="17"/>
  <c r="AK13" i="17"/>
  <c r="AL13" i="17"/>
  <c r="AM13" i="17"/>
  <c r="AN13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S29" i="17"/>
  <c r="T29" i="17"/>
  <c r="U29" i="17"/>
  <c r="V29" i="17"/>
  <c r="W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J29" i="17"/>
  <c r="AK29" i="17"/>
  <c r="AL29" i="17"/>
  <c r="AM29" i="17"/>
  <c r="AN29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J30" i="17"/>
  <c r="AK30" i="17"/>
  <c r="AL30" i="17"/>
  <c r="AM30" i="17"/>
  <c r="AN30" i="17"/>
  <c r="S31" i="17"/>
  <c r="T31" i="17"/>
  <c r="U31" i="17"/>
  <c r="V31" i="17"/>
  <c r="W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J31" i="17"/>
  <c r="AK31" i="17"/>
  <c r="AL31" i="17"/>
  <c r="AM31" i="17"/>
  <c r="AN31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E4" i="17"/>
  <c r="AX104" i="16"/>
  <c r="AY104" i="16"/>
  <c r="AZ104" i="16"/>
  <c r="BA104" i="16"/>
  <c r="BB104" i="16"/>
  <c r="BC104" i="16"/>
  <c r="AX105" i="16"/>
  <c r="AY105" i="16"/>
  <c r="AZ105" i="16"/>
  <c r="BA105" i="16"/>
  <c r="BB105" i="16"/>
  <c r="BC105" i="16"/>
  <c r="AX106" i="16"/>
  <c r="AY106" i="16"/>
  <c r="AZ106" i="16"/>
  <c r="BA106" i="16"/>
  <c r="BB106" i="16"/>
  <c r="BC106" i="16"/>
  <c r="AX107" i="16"/>
  <c r="AY107" i="16"/>
  <c r="AZ107" i="16"/>
  <c r="BA107" i="16"/>
  <c r="BB107" i="16"/>
  <c r="BC107" i="16"/>
  <c r="AX108" i="16"/>
  <c r="AY108" i="16"/>
  <c r="AZ108" i="16"/>
  <c r="BA108" i="16"/>
  <c r="BB108" i="16"/>
  <c r="BC108" i="16"/>
  <c r="AX109" i="16"/>
  <c r="AY109" i="16"/>
  <c r="AZ109" i="16"/>
  <c r="BA109" i="16"/>
  <c r="BB109" i="16"/>
  <c r="BC109" i="16"/>
  <c r="AX110" i="16"/>
  <c r="AY110" i="16"/>
  <c r="AZ110" i="16"/>
  <c r="BA110" i="16"/>
  <c r="BB110" i="16"/>
  <c r="BC110" i="16"/>
  <c r="AX111" i="16"/>
  <c r="AY111" i="16"/>
  <c r="AZ111" i="16"/>
  <c r="BA111" i="16"/>
  <c r="BB111" i="16"/>
  <c r="BC111" i="16"/>
  <c r="AX112" i="16"/>
  <c r="AY112" i="16"/>
  <c r="AZ112" i="16"/>
  <c r="BA112" i="16"/>
  <c r="BB112" i="16"/>
  <c r="BC112" i="16"/>
  <c r="AX113" i="16"/>
  <c r="AY113" i="16"/>
  <c r="AZ113" i="16"/>
  <c r="BA113" i="16"/>
  <c r="BB113" i="16"/>
  <c r="BC113" i="16"/>
  <c r="AX114" i="16"/>
  <c r="AY114" i="16"/>
  <c r="AZ114" i="16"/>
  <c r="BA114" i="16"/>
  <c r="BB114" i="16"/>
  <c r="BC114" i="16"/>
  <c r="AX115" i="16"/>
  <c r="AY115" i="16"/>
  <c r="AZ115" i="16"/>
  <c r="BA115" i="16"/>
  <c r="BB115" i="16"/>
  <c r="BC115" i="16"/>
  <c r="AX116" i="16"/>
  <c r="AY116" i="16"/>
  <c r="AZ116" i="16"/>
  <c r="BA116" i="16"/>
  <c r="BB116" i="16"/>
  <c r="BC116" i="16"/>
  <c r="AX117" i="16"/>
  <c r="AY117" i="16"/>
  <c r="AZ117" i="16"/>
  <c r="BA117" i="16"/>
  <c r="BB117" i="16"/>
  <c r="BC117" i="16"/>
  <c r="AX118" i="16"/>
  <c r="AY118" i="16"/>
  <c r="AZ118" i="16"/>
  <c r="BA118" i="16"/>
  <c r="BB118" i="16"/>
  <c r="BC118" i="16"/>
  <c r="AX119" i="16"/>
  <c r="AY119" i="16"/>
  <c r="AZ119" i="16"/>
  <c r="BA119" i="16"/>
  <c r="BB119" i="16"/>
  <c r="BC119" i="16"/>
  <c r="AX120" i="16"/>
  <c r="AY120" i="16"/>
  <c r="AZ120" i="16"/>
  <c r="BA120" i="16"/>
  <c r="BB120" i="16"/>
  <c r="BC120" i="16"/>
  <c r="AX121" i="16"/>
  <c r="AY121" i="16"/>
  <c r="AZ121" i="16"/>
  <c r="BA121" i="16"/>
  <c r="BB121" i="16"/>
  <c r="BC121" i="16"/>
  <c r="AX122" i="16"/>
  <c r="AY122" i="16"/>
  <c r="AZ122" i="16"/>
  <c r="BA122" i="16"/>
  <c r="BB122" i="16"/>
  <c r="BC122" i="16"/>
  <c r="AX123" i="16"/>
  <c r="AY123" i="16"/>
  <c r="AZ123" i="16"/>
  <c r="BA123" i="16"/>
  <c r="BB123" i="16"/>
  <c r="BC123" i="16"/>
  <c r="AX124" i="16"/>
  <c r="AY124" i="16"/>
  <c r="AZ124" i="16"/>
  <c r="BA124" i="16"/>
  <c r="BB124" i="16"/>
  <c r="BC124" i="16"/>
  <c r="AX125" i="16"/>
  <c r="AY125" i="16"/>
  <c r="AZ125" i="16"/>
  <c r="BA125" i="16"/>
  <c r="BB125" i="16"/>
  <c r="BC125" i="16"/>
  <c r="AX126" i="16"/>
  <c r="AY126" i="16"/>
  <c r="AZ126" i="16"/>
  <c r="BA126" i="16"/>
  <c r="BB126" i="16"/>
  <c r="BC126" i="16"/>
  <c r="AX127" i="16"/>
  <c r="AY127" i="16"/>
  <c r="AZ127" i="16"/>
  <c r="BA127" i="16"/>
  <c r="BB127" i="16"/>
  <c r="BC127" i="16"/>
  <c r="AX128" i="16"/>
  <c r="AY128" i="16"/>
  <c r="AZ128" i="16"/>
  <c r="BA128" i="16"/>
  <c r="BB128" i="16"/>
  <c r="BC128" i="16"/>
  <c r="AX129" i="16"/>
  <c r="AY129" i="16"/>
  <c r="AZ129" i="16"/>
  <c r="BA129" i="16"/>
  <c r="BB129" i="16"/>
  <c r="BC129" i="16"/>
  <c r="AX130" i="16"/>
  <c r="AY130" i="16"/>
  <c r="AZ130" i="16"/>
  <c r="BA130" i="16"/>
  <c r="BB130" i="16"/>
  <c r="BC130" i="16"/>
  <c r="AX131" i="16"/>
  <c r="AY131" i="16"/>
  <c r="AZ131" i="16"/>
  <c r="BA131" i="16"/>
  <c r="BB131" i="16"/>
  <c r="BC131" i="16"/>
  <c r="AX132" i="16"/>
  <c r="AY132" i="16"/>
  <c r="AZ132" i="16"/>
  <c r="BA132" i="16"/>
  <c r="BB132" i="16"/>
  <c r="BC132" i="16"/>
  <c r="AX133" i="16"/>
  <c r="AY133" i="16"/>
  <c r="AZ133" i="16"/>
  <c r="BA133" i="16"/>
  <c r="BB133" i="16"/>
  <c r="BC133" i="16"/>
  <c r="AX134" i="16"/>
  <c r="AY134" i="16"/>
  <c r="AZ134" i="16"/>
  <c r="BA134" i="16"/>
  <c r="BB134" i="16"/>
  <c r="BC134" i="16"/>
  <c r="AX135" i="16"/>
  <c r="AY135" i="16"/>
  <c r="AZ135" i="16"/>
  <c r="BA135" i="16"/>
  <c r="BB135" i="16"/>
  <c r="BC135" i="16"/>
  <c r="AX136" i="16"/>
  <c r="AY136" i="16"/>
  <c r="AZ136" i="16"/>
  <c r="BA136" i="16"/>
  <c r="BB136" i="16"/>
  <c r="BC136" i="16"/>
  <c r="AX137" i="16"/>
  <c r="AY137" i="16"/>
  <c r="AZ137" i="16"/>
  <c r="BA137" i="16"/>
  <c r="BB137" i="16"/>
  <c r="BC137" i="16"/>
  <c r="AX138" i="16"/>
  <c r="AY138" i="16"/>
  <c r="AZ138" i="16"/>
  <c r="BA138" i="16"/>
  <c r="BB138" i="16"/>
  <c r="BC138" i="16"/>
  <c r="AX139" i="16"/>
  <c r="AY139" i="16"/>
  <c r="AZ139" i="16"/>
  <c r="BA139" i="16"/>
  <c r="BB139" i="16"/>
  <c r="BC139" i="16"/>
  <c r="AX140" i="16"/>
  <c r="AY140" i="16"/>
  <c r="AZ140" i="16"/>
  <c r="BA140" i="16"/>
  <c r="BB140" i="16"/>
  <c r="BC140" i="16"/>
  <c r="AX141" i="16"/>
  <c r="AY141" i="16"/>
  <c r="AZ141" i="16"/>
  <c r="BA141" i="16"/>
  <c r="BB141" i="16"/>
  <c r="BC141" i="16"/>
  <c r="AX142" i="16"/>
  <c r="AY142" i="16"/>
  <c r="AZ142" i="16"/>
  <c r="BA142" i="16"/>
  <c r="BB142" i="16"/>
  <c r="BC142" i="16"/>
  <c r="AX143" i="16"/>
  <c r="AY143" i="16"/>
  <c r="AZ143" i="16"/>
  <c r="BA143" i="16"/>
  <c r="BB143" i="16"/>
  <c r="BC143" i="16"/>
  <c r="AX144" i="16"/>
  <c r="AY144" i="16"/>
  <c r="AZ144" i="16"/>
  <c r="BA144" i="16"/>
  <c r="BB144" i="16"/>
  <c r="BC144" i="16"/>
  <c r="AX145" i="16"/>
  <c r="AY145" i="16"/>
  <c r="AZ145" i="16"/>
  <c r="BA145" i="16"/>
  <c r="BB145" i="16"/>
  <c r="BC145" i="16"/>
  <c r="AX146" i="16"/>
  <c r="AY146" i="16"/>
  <c r="AZ146" i="16"/>
  <c r="BA146" i="16"/>
  <c r="BB146" i="16"/>
  <c r="BC146" i="16"/>
  <c r="AX147" i="16"/>
  <c r="AY147" i="16"/>
  <c r="AZ147" i="16"/>
  <c r="BA147" i="16"/>
  <c r="BB147" i="16"/>
  <c r="BC147" i="16"/>
  <c r="AX148" i="16"/>
  <c r="AY148" i="16"/>
  <c r="AZ148" i="16"/>
  <c r="BA148" i="16"/>
  <c r="BB148" i="16"/>
  <c r="BC148" i="16"/>
  <c r="AX149" i="16"/>
  <c r="AY149" i="16"/>
  <c r="AZ149" i="16"/>
  <c r="BA149" i="16"/>
  <c r="BB149" i="16"/>
  <c r="BC149" i="16"/>
  <c r="AX150" i="16"/>
  <c r="AY150" i="16"/>
  <c r="AZ150" i="16"/>
  <c r="BA150" i="16"/>
  <c r="BB150" i="16"/>
  <c r="BC150" i="16"/>
  <c r="AX151" i="16"/>
  <c r="AY151" i="16"/>
  <c r="AZ151" i="16"/>
  <c r="BA151" i="16"/>
  <c r="BB151" i="16"/>
  <c r="BC151" i="16"/>
  <c r="AX152" i="16"/>
  <c r="AY152" i="16"/>
  <c r="AZ152" i="16"/>
  <c r="BA152" i="16"/>
  <c r="BB152" i="16"/>
  <c r="BC152" i="16"/>
  <c r="AX153" i="16"/>
  <c r="AY153" i="16"/>
  <c r="AZ153" i="16"/>
  <c r="BA153" i="16"/>
  <c r="BB153" i="16"/>
  <c r="BC153" i="16"/>
  <c r="AX154" i="16"/>
  <c r="AY154" i="16"/>
  <c r="AZ154" i="16"/>
  <c r="BA154" i="16"/>
  <c r="BB154" i="16"/>
  <c r="BC154" i="16"/>
  <c r="AX155" i="16"/>
  <c r="AY155" i="16"/>
  <c r="AZ155" i="16"/>
  <c r="BA155" i="16"/>
  <c r="BB155" i="16"/>
  <c r="BC155" i="16"/>
  <c r="AX156" i="16"/>
  <c r="AY156" i="16"/>
  <c r="AZ156" i="16"/>
  <c r="BA156" i="16"/>
  <c r="BB156" i="16"/>
  <c r="BC156" i="16"/>
  <c r="AX157" i="16"/>
  <c r="AY157" i="16"/>
  <c r="AZ157" i="16"/>
  <c r="BA157" i="16"/>
  <c r="BB157" i="16"/>
  <c r="BC157" i="16"/>
  <c r="AX158" i="16"/>
  <c r="AY158" i="16"/>
  <c r="AZ158" i="16"/>
  <c r="BA158" i="16"/>
  <c r="BB158" i="16"/>
  <c r="BC158" i="16"/>
  <c r="AX159" i="16"/>
  <c r="AY159" i="16"/>
  <c r="AZ159" i="16"/>
  <c r="BA159" i="16"/>
  <c r="BB159" i="16"/>
  <c r="BC159" i="16"/>
  <c r="AX160" i="16"/>
  <c r="AY160" i="16"/>
  <c r="AZ160" i="16"/>
  <c r="BA160" i="16"/>
  <c r="BB160" i="16"/>
  <c r="BC160" i="16"/>
  <c r="AX161" i="16"/>
  <c r="AY161" i="16"/>
  <c r="AZ161" i="16"/>
  <c r="BA161" i="16"/>
  <c r="BB161" i="16"/>
  <c r="BC161" i="16"/>
  <c r="AX162" i="16"/>
  <c r="AY162" i="16"/>
  <c r="AZ162" i="16"/>
  <c r="BA162" i="16"/>
  <c r="BB162" i="16"/>
  <c r="BC162" i="16"/>
  <c r="AX163" i="16"/>
  <c r="AY163" i="16"/>
  <c r="AZ163" i="16"/>
  <c r="BA163" i="16"/>
  <c r="BB163" i="16"/>
  <c r="BC163" i="16"/>
  <c r="AX164" i="16"/>
  <c r="AY164" i="16"/>
  <c r="AZ164" i="16"/>
  <c r="BA164" i="16"/>
  <c r="BB164" i="16"/>
  <c r="BC164" i="16"/>
  <c r="AX165" i="16"/>
  <c r="AY165" i="16"/>
  <c r="AZ165" i="16"/>
  <c r="BA165" i="16"/>
  <c r="BB165" i="16"/>
  <c r="BC165" i="16"/>
  <c r="AX166" i="16"/>
  <c r="AY166" i="16"/>
  <c r="AZ166" i="16"/>
  <c r="BA166" i="16"/>
  <c r="BB166" i="16"/>
  <c r="BC166" i="16"/>
  <c r="AX167" i="16"/>
  <c r="AY167" i="16"/>
  <c r="AZ167" i="16"/>
  <c r="BA167" i="16"/>
  <c r="BB167" i="16"/>
  <c r="BC167" i="16"/>
  <c r="AX168" i="16"/>
  <c r="AY168" i="16"/>
  <c r="AZ168" i="16"/>
  <c r="BA168" i="16"/>
  <c r="BB168" i="16"/>
  <c r="BC168" i="16"/>
  <c r="AX169" i="16"/>
  <c r="AY169" i="16"/>
  <c r="AZ169" i="16"/>
  <c r="BA169" i="16"/>
  <c r="BB169" i="16"/>
  <c r="BC169" i="16"/>
  <c r="AX170" i="16"/>
  <c r="AY170" i="16"/>
  <c r="AZ170" i="16"/>
  <c r="BA170" i="16"/>
  <c r="BB170" i="16"/>
  <c r="BC170" i="16"/>
  <c r="AX171" i="16"/>
  <c r="AY171" i="16"/>
  <c r="AZ171" i="16"/>
  <c r="BA171" i="16"/>
  <c r="BB171" i="16"/>
  <c r="BC171" i="16"/>
  <c r="AX172" i="16"/>
  <c r="AY172" i="16"/>
  <c r="AZ172" i="16"/>
  <c r="BA172" i="16"/>
  <c r="BB172" i="16"/>
  <c r="BC172" i="16"/>
  <c r="AX173" i="16"/>
  <c r="AY173" i="16"/>
  <c r="AZ173" i="16"/>
  <c r="BA173" i="16"/>
  <c r="BB173" i="16"/>
  <c r="BC173" i="16"/>
  <c r="AX174" i="16"/>
  <c r="AY174" i="16"/>
  <c r="AZ174" i="16"/>
  <c r="BA174" i="16"/>
  <c r="BB174" i="16"/>
  <c r="BC174" i="16"/>
  <c r="AX175" i="16"/>
  <c r="AY175" i="16"/>
  <c r="AZ175" i="16"/>
  <c r="BA175" i="16"/>
  <c r="BB175" i="16"/>
  <c r="BC175" i="16"/>
  <c r="AX176" i="16"/>
  <c r="AY176" i="16"/>
  <c r="AZ176" i="16"/>
  <c r="BA176" i="16"/>
  <c r="BB176" i="16"/>
  <c r="BC176" i="16"/>
  <c r="AX177" i="16"/>
  <c r="AY177" i="16"/>
  <c r="AZ177" i="16"/>
  <c r="BA177" i="16"/>
  <c r="BB177" i="16"/>
  <c r="BC177" i="16"/>
  <c r="AX178" i="16"/>
  <c r="AY178" i="16"/>
  <c r="AZ178" i="16"/>
  <c r="BA178" i="16"/>
  <c r="BB178" i="16"/>
  <c r="BC178" i="16"/>
  <c r="AX179" i="16"/>
  <c r="AY179" i="16"/>
  <c r="AZ179" i="16"/>
  <c r="BA179" i="16"/>
  <c r="BB179" i="16"/>
  <c r="BC179" i="16"/>
  <c r="AX180" i="16"/>
  <c r="AY180" i="16"/>
  <c r="AZ180" i="16"/>
  <c r="BA180" i="16"/>
  <c r="BB180" i="16"/>
  <c r="BC180" i="16"/>
  <c r="AX181" i="16"/>
  <c r="AY181" i="16"/>
  <c r="AZ181" i="16"/>
  <c r="BA181" i="16"/>
  <c r="BB181" i="16"/>
  <c r="BC181" i="16"/>
  <c r="AX182" i="16"/>
  <c r="AY182" i="16"/>
  <c r="AZ182" i="16"/>
  <c r="BA182" i="16"/>
  <c r="BB182" i="16"/>
  <c r="BC182" i="16"/>
  <c r="AX183" i="16"/>
  <c r="AY183" i="16"/>
  <c r="AZ183" i="16"/>
  <c r="BA183" i="16"/>
  <c r="BB183" i="16"/>
  <c r="BC183" i="16"/>
  <c r="AX184" i="16"/>
  <c r="AY184" i="16"/>
  <c r="AZ184" i="16"/>
  <c r="BA184" i="16"/>
  <c r="BB184" i="16"/>
  <c r="BC184" i="16"/>
  <c r="AX185" i="16"/>
  <c r="AY185" i="16"/>
  <c r="AZ185" i="16"/>
  <c r="BA185" i="16"/>
  <c r="BB185" i="16"/>
  <c r="BC185" i="16"/>
  <c r="AX186" i="16"/>
  <c r="AY186" i="16"/>
  <c r="AZ186" i="16"/>
  <c r="BA186" i="16"/>
  <c r="BB186" i="16"/>
  <c r="BC186" i="16"/>
  <c r="AX187" i="16"/>
  <c r="AY187" i="16"/>
  <c r="AZ187" i="16"/>
  <c r="BA187" i="16"/>
  <c r="BB187" i="16"/>
  <c r="BC187" i="16"/>
  <c r="AX188" i="16"/>
  <c r="AY188" i="16"/>
  <c r="AZ188" i="16"/>
  <c r="BA188" i="16"/>
  <c r="BB188" i="16"/>
  <c r="BC188" i="16"/>
  <c r="AX189" i="16"/>
  <c r="AY189" i="16"/>
  <c r="AZ189" i="16"/>
  <c r="BA189" i="16"/>
  <c r="BB189" i="16"/>
  <c r="BC189" i="16"/>
  <c r="AX190" i="16"/>
  <c r="AY190" i="16"/>
  <c r="AZ190" i="16"/>
  <c r="BA190" i="16"/>
  <c r="BB190" i="16"/>
  <c r="BC190" i="16"/>
  <c r="AX191" i="16"/>
  <c r="AY191" i="16"/>
  <c r="AZ191" i="16"/>
  <c r="BA191" i="16"/>
  <c r="BB191" i="16"/>
  <c r="BC191" i="16"/>
  <c r="AX192" i="16"/>
  <c r="AY192" i="16"/>
  <c r="AZ192" i="16"/>
  <c r="BA192" i="16"/>
  <c r="BB192" i="16"/>
  <c r="BC192" i="16"/>
  <c r="AX193" i="16"/>
  <c r="AY193" i="16"/>
  <c r="AZ193" i="16"/>
  <c r="BA193" i="16"/>
  <c r="BB193" i="16"/>
  <c r="BC193" i="16"/>
  <c r="AX194" i="16"/>
  <c r="AY194" i="16"/>
  <c r="AZ194" i="16"/>
  <c r="BA194" i="16"/>
  <c r="BB194" i="16"/>
  <c r="BC194" i="16"/>
  <c r="AX195" i="16"/>
  <c r="AY195" i="16"/>
  <c r="AZ195" i="16"/>
  <c r="BA195" i="16"/>
  <c r="BB195" i="16"/>
  <c r="BC195" i="16"/>
  <c r="AX196" i="16"/>
  <c r="AY196" i="16"/>
  <c r="AZ196" i="16"/>
  <c r="BA196" i="16"/>
  <c r="BB196" i="16"/>
  <c r="BC196" i="16"/>
  <c r="AX197" i="16"/>
  <c r="AY197" i="16"/>
  <c r="AZ197" i="16"/>
  <c r="BA197" i="16"/>
  <c r="BB197" i="16"/>
  <c r="BC197" i="16"/>
  <c r="AX198" i="16"/>
  <c r="AY198" i="16"/>
  <c r="AZ198" i="16"/>
  <c r="BA198" i="16"/>
  <c r="BB198" i="16"/>
  <c r="BC198" i="16"/>
  <c r="AX199" i="16"/>
  <c r="AY199" i="16"/>
  <c r="AZ199" i="16"/>
  <c r="BA199" i="16"/>
  <c r="BB199" i="16"/>
  <c r="BC199" i="16"/>
  <c r="AX200" i="16"/>
  <c r="AY200" i="16"/>
  <c r="AZ200" i="16"/>
  <c r="BA200" i="16"/>
  <c r="BB200" i="16"/>
  <c r="BC200" i="16"/>
  <c r="AX201" i="16"/>
  <c r="AY201" i="16"/>
  <c r="AZ201" i="16"/>
  <c r="BA201" i="16"/>
  <c r="BB201" i="16"/>
  <c r="BC201" i="16"/>
  <c r="AX202" i="16"/>
  <c r="AY202" i="16"/>
  <c r="AZ202" i="16"/>
  <c r="BA202" i="16"/>
  <c r="BB202" i="16"/>
  <c r="BC202" i="16"/>
  <c r="AX203" i="16"/>
  <c r="AY203" i="16"/>
  <c r="AZ203" i="16"/>
  <c r="BA203" i="16"/>
  <c r="BB203" i="16"/>
  <c r="BC203" i="16"/>
  <c r="AX204" i="16"/>
  <c r="AY204" i="16"/>
  <c r="AZ204" i="16"/>
  <c r="BA204" i="16"/>
  <c r="BB204" i="16"/>
  <c r="BC204" i="16"/>
  <c r="AX205" i="16"/>
  <c r="AY205" i="16"/>
  <c r="AZ205" i="16"/>
  <c r="BA205" i="16"/>
  <c r="BB205" i="16"/>
  <c r="BC205" i="16"/>
  <c r="AX206" i="16"/>
  <c r="AY206" i="16"/>
  <c r="AZ206" i="16"/>
  <c r="BA206" i="16"/>
  <c r="BB206" i="16"/>
  <c r="BC206" i="16"/>
  <c r="AX207" i="16"/>
  <c r="AY207" i="16"/>
  <c r="AZ207" i="16"/>
  <c r="BA207" i="16"/>
  <c r="BB207" i="16"/>
  <c r="BC207" i="16"/>
  <c r="AX208" i="16"/>
  <c r="AY208" i="16"/>
  <c r="AZ208" i="16"/>
  <c r="BA208" i="16"/>
  <c r="BB208" i="16"/>
  <c r="BC208" i="16"/>
  <c r="AX209" i="16"/>
  <c r="AY209" i="16"/>
  <c r="AZ209" i="16"/>
  <c r="BA209" i="16"/>
  <c r="BB209" i="16"/>
  <c r="BC209" i="16"/>
  <c r="AX210" i="16"/>
  <c r="AY210" i="16"/>
  <c r="AZ210" i="16"/>
  <c r="BA210" i="16"/>
  <c r="BB210" i="16"/>
  <c r="BC210" i="16"/>
  <c r="AX211" i="16"/>
  <c r="AY211" i="16"/>
  <c r="AZ211" i="16"/>
  <c r="BA211" i="16"/>
  <c r="BB211" i="16"/>
  <c r="BC211" i="16"/>
  <c r="AX212" i="16"/>
  <c r="AY212" i="16"/>
  <c r="AZ212" i="16"/>
  <c r="BA212" i="16"/>
  <c r="BB212" i="16"/>
  <c r="BC212" i="16"/>
  <c r="AX213" i="16"/>
  <c r="AY213" i="16"/>
  <c r="AZ213" i="16"/>
  <c r="BA213" i="16"/>
  <c r="BB213" i="16"/>
  <c r="BC213" i="16"/>
  <c r="AX214" i="16"/>
  <c r="AY214" i="16"/>
  <c r="AZ214" i="16"/>
  <c r="BA214" i="16"/>
  <c r="BB214" i="16"/>
  <c r="BC214" i="16"/>
  <c r="AX215" i="16"/>
  <c r="AY215" i="16"/>
  <c r="AZ215" i="16"/>
  <c r="BA215" i="16"/>
  <c r="BB215" i="16"/>
  <c r="BC215" i="16"/>
  <c r="AX216" i="16"/>
  <c r="AY216" i="16"/>
  <c r="AZ216" i="16"/>
  <c r="BA216" i="16"/>
  <c r="BB216" i="16"/>
  <c r="BC216" i="16"/>
  <c r="AX217" i="16"/>
  <c r="AY217" i="16"/>
  <c r="AZ217" i="16"/>
  <c r="BA217" i="16"/>
  <c r="BB217" i="16"/>
  <c r="BC217" i="16"/>
  <c r="AX218" i="16"/>
  <c r="AY218" i="16"/>
  <c r="AZ218" i="16"/>
  <c r="BA218" i="16"/>
  <c r="BB218" i="16"/>
  <c r="BC218" i="16"/>
  <c r="AX219" i="16"/>
  <c r="AY219" i="16"/>
  <c r="AZ219" i="16"/>
  <c r="BA219" i="16"/>
  <c r="BB219" i="16"/>
  <c r="BC219" i="16"/>
  <c r="AX220" i="16"/>
  <c r="AY220" i="16"/>
  <c r="AZ220" i="16"/>
  <c r="BA220" i="16"/>
  <c r="BB220" i="16"/>
  <c r="BC220" i="16"/>
  <c r="AX221" i="16"/>
  <c r="AY221" i="16"/>
  <c r="AZ221" i="16"/>
  <c r="BA221" i="16"/>
  <c r="BB221" i="16"/>
  <c r="BC221" i="16"/>
  <c r="AX222" i="16"/>
  <c r="AY222" i="16"/>
  <c r="AZ222" i="16"/>
  <c r="BA222" i="16"/>
  <c r="BB222" i="16"/>
  <c r="BC222" i="16"/>
  <c r="AX223" i="16"/>
  <c r="AY223" i="16"/>
  <c r="AZ223" i="16"/>
  <c r="BA223" i="16"/>
  <c r="BB223" i="16"/>
  <c r="BC223" i="16"/>
  <c r="AX224" i="16"/>
  <c r="AY224" i="16"/>
  <c r="AZ224" i="16"/>
  <c r="BA224" i="16"/>
  <c r="BB224" i="16"/>
  <c r="BC224" i="16"/>
  <c r="AX225" i="16"/>
  <c r="AY225" i="16"/>
  <c r="AZ225" i="16"/>
  <c r="BA225" i="16"/>
  <c r="BB225" i="16"/>
  <c r="BC225" i="16"/>
  <c r="AX226" i="16"/>
  <c r="AY226" i="16"/>
  <c r="AZ226" i="16"/>
  <c r="BA226" i="16"/>
  <c r="BB226" i="16"/>
  <c r="BC226" i="16"/>
  <c r="AX227" i="16"/>
  <c r="AY227" i="16"/>
  <c r="AZ227" i="16"/>
  <c r="BA227" i="16"/>
  <c r="BB227" i="16"/>
  <c r="BC227" i="16"/>
  <c r="AX228" i="16"/>
  <c r="AY228" i="16"/>
  <c r="AZ228" i="16"/>
  <c r="BA228" i="16"/>
  <c r="BB228" i="16"/>
  <c r="BC228" i="16"/>
  <c r="AX229" i="16"/>
  <c r="AY229" i="16"/>
  <c r="AZ229" i="16"/>
  <c r="BA229" i="16"/>
  <c r="BB229" i="16"/>
  <c r="BC229" i="16"/>
  <c r="AX230" i="16"/>
  <c r="AY230" i="16"/>
  <c r="AZ230" i="16"/>
  <c r="BA230" i="16"/>
  <c r="BB230" i="16"/>
  <c r="BC230" i="16"/>
  <c r="AX231" i="16"/>
  <c r="AY231" i="16"/>
  <c r="AZ231" i="16"/>
  <c r="BA231" i="16"/>
  <c r="BB231" i="16"/>
  <c r="BC231" i="16"/>
  <c r="AX232" i="16"/>
  <c r="AY232" i="16"/>
  <c r="AZ232" i="16"/>
  <c r="BA232" i="16"/>
  <c r="BB232" i="16"/>
  <c r="BC232" i="16"/>
  <c r="AX233" i="16"/>
  <c r="AY233" i="16"/>
  <c r="AZ233" i="16"/>
  <c r="BA233" i="16"/>
  <c r="BB233" i="16"/>
  <c r="BC233" i="16"/>
  <c r="AX234" i="16"/>
  <c r="AY234" i="16"/>
  <c r="AZ234" i="16"/>
  <c r="BA234" i="16"/>
  <c r="BB234" i="16"/>
  <c r="BC234" i="16"/>
  <c r="AX235" i="16"/>
  <c r="AY235" i="16"/>
  <c r="AZ235" i="16"/>
  <c r="BA235" i="16"/>
  <c r="BB235" i="16"/>
  <c r="BC235" i="16"/>
  <c r="AX236" i="16"/>
  <c r="AY236" i="16"/>
  <c r="AZ236" i="16"/>
  <c r="BA236" i="16"/>
  <c r="BB236" i="16"/>
  <c r="BC236" i="16"/>
  <c r="AX237" i="16"/>
  <c r="AY237" i="16"/>
  <c r="AZ237" i="16"/>
  <c r="BA237" i="16"/>
  <c r="BB237" i="16"/>
  <c r="BC237" i="16"/>
  <c r="AX238" i="16"/>
  <c r="AY238" i="16"/>
  <c r="AZ238" i="16"/>
  <c r="BA238" i="16"/>
  <c r="BB238" i="16"/>
  <c r="BC238" i="16"/>
  <c r="AX239" i="16"/>
  <c r="AY239" i="16"/>
  <c r="AZ239" i="16"/>
  <c r="BA239" i="16"/>
  <c r="BB239" i="16"/>
  <c r="BC239" i="16"/>
  <c r="AX240" i="16"/>
  <c r="AY240" i="16"/>
  <c r="AZ240" i="16"/>
  <c r="BA240" i="16"/>
  <c r="BB240" i="16"/>
  <c r="BC240" i="16"/>
  <c r="AX241" i="16"/>
  <c r="AY241" i="16"/>
  <c r="AZ241" i="16"/>
  <c r="BA241" i="16"/>
  <c r="BB241" i="16"/>
  <c r="BC241" i="16"/>
  <c r="AX242" i="16"/>
  <c r="AY242" i="16"/>
  <c r="AZ242" i="16"/>
  <c r="BA242" i="16"/>
  <c r="BB242" i="16"/>
  <c r="BC242" i="16"/>
  <c r="AX243" i="16"/>
  <c r="AY243" i="16"/>
  <c r="AZ243" i="16"/>
  <c r="BA243" i="16"/>
  <c r="BB243" i="16"/>
  <c r="BC243" i="16"/>
  <c r="AX244" i="16"/>
  <c r="AY244" i="16"/>
  <c r="AZ244" i="16"/>
  <c r="BA244" i="16"/>
  <c r="BB244" i="16"/>
  <c r="BC244" i="16"/>
  <c r="AX245" i="16"/>
  <c r="AY245" i="16"/>
  <c r="AZ245" i="16"/>
  <c r="BA245" i="16"/>
  <c r="BB245" i="16"/>
  <c r="BC245" i="16"/>
  <c r="AX246" i="16"/>
  <c r="AY246" i="16"/>
  <c r="AZ246" i="16"/>
  <c r="BA246" i="16"/>
  <c r="BB246" i="16"/>
  <c r="BC246" i="16"/>
  <c r="AX247" i="16"/>
  <c r="AY247" i="16"/>
  <c r="AZ247" i="16"/>
  <c r="BA247" i="16"/>
  <c r="BB247" i="16"/>
  <c r="BC247" i="16"/>
  <c r="AX248" i="16"/>
  <c r="AY248" i="16"/>
  <c r="AZ248" i="16"/>
  <c r="BA248" i="16"/>
  <c r="BB248" i="16"/>
  <c r="BC248" i="16"/>
  <c r="B9" i="14"/>
  <c r="D7" i="11"/>
  <c r="B5" i="16"/>
  <c r="C5" i="16"/>
  <c r="D5" i="16"/>
  <c r="E5" i="16"/>
  <c r="F5" i="16"/>
  <c r="G5" i="16"/>
  <c r="B6" i="16"/>
  <c r="C6" i="16"/>
  <c r="D6" i="16"/>
  <c r="E6" i="16"/>
  <c r="F6" i="16"/>
  <c r="G6" i="16"/>
  <c r="B7" i="16"/>
  <c r="C7" i="16"/>
  <c r="D7" i="16"/>
  <c r="E7" i="16"/>
  <c r="F7" i="16"/>
  <c r="G7" i="16"/>
  <c r="B8" i="16"/>
  <c r="C8" i="16"/>
  <c r="D8" i="16"/>
  <c r="E8" i="16"/>
  <c r="F8" i="16"/>
  <c r="G8" i="16"/>
  <c r="B9" i="16"/>
  <c r="C9" i="16"/>
  <c r="D9" i="16"/>
  <c r="E9" i="16"/>
  <c r="F9" i="16"/>
  <c r="G9" i="16"/>
  <c r="B10" i="16"/>
  <c r="C10" i="16"/>
  <c r="D10" i="16"/>
  <c r="E10" i="16"/>
  <c r="F10" i="16"/>
  <c r="G10" i="16"/>
  <c r="B11" i="16"/>
  <c r="C11" i="16"/>
  <c r="D11" i="16"/>
  <c r="E11" i="16"/>
  <c r="F11" i="16"/>
  <c r="G11" i="16"/>
  <c r="B12" i="16"/>
  <c r="C12" i="16"/>
  <c r="D12" i="16"/>
  <c r="E12" i="16"/>
  <c r="F12" i="16"/>
  <c r="G12" i="16"/>
  <c r="B13" i="16"/>
  <c r="C13" i="16"/>
  <c r="D13" i="16"/>
  <c r="E13" i="16"/>
  <c r="F13" i="16"/>
  <c r="G13" i="16"/>
  <c r="B14" i="16"/>
  <c r="C14" i="16"/>
  <c r="D14" i="16"/>
  <c r="E14" i="16"/>
  <c r="F14" i="16"/>
  <c r="G14" i="16"/>
  <c r="B15" i="16"/>
  <c r="C15" i="16"/>
  <c r="D15" i="16"/>
  <c r="E15" i="16"/>
  <c r="F15" i="16"/>
  <c r="G15" i="16"/>
  <c r="B16" i="16"/>
  <c r="C16" i="16"/>
  <c r="D16" i="16"/>
  <c r="E16" i="16"/>
  <c r="F16" i="16"/>
  <c r="G16" i="16"/>
  <c r="B17" i="16"/>
  <c r="C17" i="16"/>
  <c r="D17" i="16"/>
  <c r="E17" i="16"/>
  <c r="F17" i="16"/>
  <c r="G17" i="16"/>
  <c r="B18" i="16"/>
  <c r="C18" i="16"/>
  <c r="D18" i="16"/>
  <c r="E18" i="16"/>
  <c r="F18" i="16"/>
  <c r="G18" i="16"/>
  <c r="B19" i="16"/>
  <c r="C19" i="16"/>
  <c r="D19" i="16"/>
  <c r="E19" i="16"/>
  <c r="F19" i="16"/>
  <c r="G19" i="16"/>
  <c r="B20" i="16"/>
  <c r="C20" i="16"/>
  <c r="D20" i="16"/>
  <c r="E20" i="16"/>
  <c r="F20" i="16"/>
  <c r="G20" i="16"/>
  <c r="B21" i="16"/>
  <c r="C21" i="16"/>
  <c r="D21" i="16"/>
  <c r="E21" i="16"/>
  <c r="F21" i="16"/>
  <c r="G21" i="16"/>
  <c r="B22" i="16"/>
  <c r="C22" i="16"/>
  <c r="D22" i="16"/>
  <c r="E22" i="16"/>
  <c r="F22" i="16"/>
  <c r="G22" i="16"/>
  <c r="B23" i="16"/>
  <c r="C23" i="16"/>
  <c r="D23" i="16"/>
  <c r="E23" i="16"/>
  <c r="F23" i="16"/>
  <c r="G23" i="16"/>
  <c r="B24" i="16"/>
  <c r="C24" i="16"/>
  <c r="D24" i="16"/>
  <c r="E24" i="16"/>
  <c r="F24" i="16"/>
  <c r="G24" i="16"/>
  <c r="B25" i="16"/>
  <c r="C25" i="16"/>
  <c r="D25" i="16"/>
  <c r="E25" i="16"/>
  <c r="F25" i="16"/>
  <c r="G25" i="16"/>
  <c r="B26" i="16"/>
  <c r="C26" i="16"/>
  <c r="D26" i="16"/>
  <c r="E26" i="16"/>
  <c r="F26" i="16"/>
  <c r="G26" i="16"/>
  <c r="B27" i="16"/>
  <c r="C27" i="16"/>
  <c r="D27" i="16"/>
  <c r="E27" i="16"/>
  <c r="F27" i="16"/>
  <c r="G27" i="16"/>
  <c r="B28" i="16"/>
  <c r="C28" i="16"/>
  <c r="D28" i="16"/>
  <c r="E28" i="16"/>
  <c r="F28" i="16"/>
  <c r="G28" i="16"/>
  <c r="B29" i="16"/>
  <c r="C29" i="16"/>
  <c r="D29" i="16"/>
  <c r="E29" i="16"/>
  <c r="F29" i="16"/>
  <c r="G29" i="16"/>
  <c r="B30" i="16"/>
  <c r="C30" i="16"/>
  <c r="D30" i="16"/>
  <c r="E30" i="16"/>
  <c r="F30" i="16"/>
  <c r="G30" i="16"/>
  <c r="B31" i="16"/>
  <c r="C31" i="16"/>
  <c r="D31" i="16"/>
  <c r="E31" i="16"/>
  <c r="F31" i="16"/>
  <c r="G31" i="16"/>
  <c r="B32" i="16"/>
  <c r="C32" i="16"/>
  <c r="D32" i="16"/>
  <c r="E32" i="16"/>
  <c r="F32" i="16"/>
  <c r="G32" i="16"/>
  <c r="B33" i="16"/>
  <c r="C33" i="16"/>
  <c r="D33" i="16"/>
  <c r="E33" i="16"/>
  <c r="F33" i="16"/>
  <c r="G33" i="16"/>
  <c r="B34" i="16"/>
  <c r="C34" i="16"/>
  <c r="D34" i="16"/>
  <c r="E34" i="16"/>
  <c r="F34" i="16"/>
  <c r="G34" i="16"/>
  <c r="C4" i="16"/>
  <c r="D4" i="16"/>
  <c r="E4" i="16"/>
  <c r="F4" i="16"/>
  <c r="G4" i="16"/>
  <c r="B4" i="16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58" i="15"/>
  <c r="AC59" i="15"/>
  <c r="AC60" i="15"/>
  <c r="AC61" i="15"/>
  <c r="AC62" i="15"/>
  <c r="AC63" i="15"/>
  <c r="AC64" i="15"/>
  <c r="AC65" i="15"/>
  <c r="AC66" i="15"/>
  <c r="AC67" i="15"/>
  <c r="AC68" i="15"/>
  <c r="AC69" i="15"/>
  <c r="AC70" i="15"/>
  <c r="AC71" i="15"/>
  <c r="AC72" i="15"/>
  <c r="AC73" i="15"/>
  <c r="AC74" i="15"/>
  <c r="AC75" i="15"/>
  <c r="AC76" i="15"/>
  <c r="AC77" i="15"/>
  <c r="AC78" i="15"/>
  <c r="AC79" i="15"/>
  <c r="AC80" i="15"/>
  <c r="AC81" i="15"/>
  <c r="AC82" i="15"/>
  <c r="AC83" i="15"/>
  <c r="AC84" i="15"/>
  <c r="AC85" i="15"/>
  <c r="AC86" i="15"/>
  <c r="AC87" i="15"/>
  <c r="AC88" i="15"/>
  <c r="AC89" i="15"/>
  <c r="AC90" i="15"/>
  <c r="AC91" i="15"/>
  <c r="AC92" i="15"/>
  <c r="AC93" i="15"/>
  <c r="AC94" i="15"/>
  <c r="AC95" i="15"/>
  <c r="AC96" i="15"/>
  <c r="AC97" i="15"/>
  <c r="AC98" i="15"/>
  <c r="AC99" i="15"/>
  <c r="AC100" i="15"/>
  <c r="AC101" i="15"/>
  <c r="AC102" i="15"/>
  <c r="AC103" i="15"/>
  <c r="AC104" i="15"/>
  <c r="AC105" i="15"/>
  <c r="AC106" i="15"/>
  <c r="AC107" i="15"/>
  <c r="AC108" i="15"/>
  <c r="AC109" i="15"/>
  <c r="AC110" i="15"/>
  <c r="AC111" i="15"/>
  <c r="AC112" i="15"/>
  <c r="AC113" i="15"/>
  <c r="AC114" i="15"/>
  <c r="AC115" i="15"/>
  <c r="AC116" i="15"/>
  <c r="AC117" i="15"/>
  <c r="AC118" i="15"/>
  <c r="AC119" i="15"/>
  <c r="AC120" i="15"/>
  <c r="AC121" i="15"/>
  <c r="AC122" i="15"/>
  <c r="AC123" i="15"/>
  <c r="AC124" i="15"/>
  <c r="AC125" i="15"/>
  <c r="AC126" i="15"/>
  <c r="AC127" i="15"/>
  <c r="AC128" i="15"/>
  <c r="AC129" i="15"/>
  <c r="AC130" i="15"/>
  <c r="AC131" i="15"/>
  <c r="AC132" i="15"/>
  <c r="AC133" i="15"/>
  <c r="AC134" i="15"/>
  <c r="AC135" i="15"/>
  <c r="AC136" i="15"/>
  <c r="AC137" i="15"/>
  <c r="AC138" i="15"/>
  <c r="AC139" i="15"/>
  <c r="AC140" i="15"/>
  <c r="AC141" i="15"/>
  <c r="AC142" i="15"/>
  <c r="AC143" i="15"/>
  <c r="AC144" i="15"/>
  <c r="AC145" i="15"/>
  <c r="AC146" i="15"/>
  <c r="AC147" i="15"/>
  <c r="AC148" i="15"/>
  <c r="AC149" i="15"/>
  <c r="AC150" i="15"/>
  <c r="AC151" i="15"/>
  <c r="AC152" i="15"/>
  <c r="AC153" i="15"/>
  <c r="AC154" i="15"/>
  <c r="AC155" i="15"/>
  <c r="AC156" i="15"/>
  <c r="AC157" i="15"/>
  <c r="AC158" i="15"/>
  <c r="AC159" i="15"/>
  <c r="AC160" i="15"/>
  <c r="AC161" i="15"/>
  <c r="AC162" i="15"/>
  <c r="AC163" i="15"/>
  <c r="AC164" i="15"/>
  <c r="AC165" i="15"/>
  <c r="AC166" i="15"/>
  <c r="AC167" i="15"/>
  <c r="AC168" i="15"/>
  <c r="AC169" i="15"/>
  <c r="AC170" i="15"/>
  <c r="AC171" i="15"/>
  <c r="AC172" i="15"/>
  <c r="AC173" i="15"/>
  <c r="AC174" i="15"/>
  <c r="AC175" i="15"/>
  <c r="AC176" i="15"/>
  <c r="AC177" i="15"/>
  <c r="AC178" i="15"/>
  <c r="AC179" i="15"/>
  <c r="AC180" i="15"/>
  <c r="AC181" i="15"/>
  <c r="AC182" i="15"/>
  <c r="AC183" i="15"/>
  <c r="AC184" i="15"/>
  <c r="AC185" i="15"/>
  <c r="AC186" i="15"/>
  <c r="AC187" i="15"/>
  <c r="AC188" i="15"/>
  <c r="AC189" i="15"/>
  <c r="AC190" i="15"/>
  <c r="AC191" i="15"/>
  <c r="AC192" i="15"/>
  <c r="AC193" i="15"/>
  <c r="AC2" i="15"/>
  <c r="J3" i="14"/>
  <c r="J5" i="14"/>
  <c r="J6" i="14"/>
  <c r="J7" i="14"/>
  <c r="J13" i="14"/>
  <c r="J12" i="14"/>
  <c r="J14" i="14"/>
  <c r="J15" i="14"/>
  <c r="J17" i="14"/>
  <c r="J20" i="14"/>
  <c r="J23" i="14"/>
  <c r="J25" i="14"/>
  <c r="J24" i="14"/>
  <c r="J26" i="14"/>
  <c r="J2" i="14"/>
  <c r="J8" i="14"/>
  <c r="J9" i="14"/>
  <c r="J10" i="14"/>
  <c r="J16" i="14"/>
  <c r="J18" i="14"/>
  <c r="J19" i="14"/>
  <c r="J27" i="14"/>
  <c r="J28" i="14"/>
  <c r="J4" i="14"/>
  <c r="J21" i="14"/>
  <c r="J22" i="14"/>
  <c r="J64" i="14"/>
  <c r="J65" i="14"/>
  <c r="J42" i="14"/>
  <c r="J66" i="14"/>
  <c r="J67" i="14"/>
  <c r="J68" i="14"/>
  <c r="J126" i="14"/>
  <c r="J130" i="14"/>
  <c r="J127" i="14"/>
  <c r="J128" i="14"/>
  <c r="J129" i="14"/>
  <c r="J131" i="14"/>
  <c r="J110" i="14"/>
  <c r="J109" i="14"/>
  <c r="J106" i="14"/>
  <c r="J107" i="14"/>
  <c r="J108" i="14"/>
  <c r="J105" i="14"/>
  <c r="J111" i="14"/>
  <c r="J113" i="14"/>
  <c r="J114" i="14"/>
  <c r="J115" i="14"/>
  <c r="J112" i="14"/>
  <c r="J116" i="14"/>
  <c r="J117" i="14"/>
  <c r="J118" i="14"/>
  <c r="J119" i="14"/>
  <c r="J120" i="14"/>
  <c r="J45" i="14"/>
  <c r="J43" i="14"/>
  <c r="J44" i="14"/>
  <c r="J86" i="14"/>
  <c r="J90" i="14"/>
  <c r="J89" i="14"/>
  <c r="J88" i="14"/>
  <c r="J87" i="14"/>
  <c r="J30" i="14"/>
  <c r="J29" i="14"/>
  <c r="J92" i="14"/>
  <c r="J91" i="14"/>
  <c r="J93" i="14"/>
  <c r="J95" i="14"/>
  <c r="J96" i="14"/>
  <c r="J94" i="14"/>
  <c r="J97" i="14"/>
  <c r="J98" i="14"/>
  <c r="J99" i="14"/>
  <c r="J100" i="14"/>
  <c r="J101" i="14"/>
  <c r="J31" i="14"/>
  <c r="J32" i="14"/>
  <c r="J33" i="14"/>
  <c r="J34" i="14"/>
  <c r="J69" i="14"/>
  <c r="J70" i="14"/>
  <c r="J71" i="14"/>
  <c r="J72" i="14"/>
  <c r="J102" i="14"/>
  <c r="J103" i="14"/>
  <c r="J104" i="14"/>
  <c r="J36" i="14"/>
  <c r="J35" i="14"/>
  <c r="J38" i="14"/>
  <c r="J37" i="14"/>
  <c r="J47" i="14"/>
  <c r="J50" i="14"/>
  <c r="J48" i="14"/>
  <c r="J49" i="14"/>
  <c r="J51" i="14"/>
  <c r="J52" i="14"/>
  <c r="J46" i="14"/>
  <c r="J39" i="14"/>
  <c r="J40" i="14"/>
  <c r="J41" i="14"/>
  <c r="J132" i="14"/>
  <c r="J133" i="14"/>
  <c r="J134" i="14"/>
  <c r="J135" i="14"/>
  <c r="J136" i="14"/>
  <c r="J137" i="14"/>
  <c r="J138" i="14"/>
  <c r="J53" i="14"/>
  <c r="J54" i="14"/>
  <c r="J55" i="14"/>
  <c r="J56" i="14"/>
  <c r="J57" i="14"/>
  <c r="J58" i="14"/>
  <c r="J59" i="14"/>
  <c r="J61" i="14"/>
  <c r="J62" i="14"/>
  <c r="J63" i="14"/>
  <c r="J60" i="14"/>
  <c r="J139" i="14"/>
  <c r="J140" i="14"/>
  <c r="J141" i="14"/>
  <c r="J142" i="14"/>
  <c r="J143" i="14"/>
  <c r="J144" i="14"/>
  <c r="J145" i="14"/>
  <c r="J73" i="14"/>
  <c r="J74" i="14"/>
  <c r="J75" i="14"/>
  <c r="J76" i="14"/>
  <c r="J77" i="14"/>
  <c r="J78" i="14"/>
  <c r="J79" i="14"/>
  <c r="J148" i="14"/>
  <c r="J150" i="14"/>
  <c r="J149" i="14"/>
  <c r="J151" i="14"/>
  <c r="J152" i="14"/>
  <c r="J153" i="14"/>
  <c r="J154" i="14"/>
  <c r="J147" i="14"/>
  <c r="J146" i="14"/>
  <c r="J124" i="14"/>
  <c r="J125" i="14"/>
  <c r="J121" i="14"/>
  <c r="J122" i="14"/>
  <c r="J123" i="14"/>
  <c r="J80" i="14"/>
  <c r="J83" i="14"/>
  <c r="J81" i="14"/>
  <c r="J82" i="14"/>
  <c r="J84" i="14"/>
  <c r="J85" i="14"/>
  <c r="J155" i="14"/>
  <c r="J156" i="14"/>
  <c r="J157" i="14"/>
  <c r="J158" i="14"/>
  <c r="J11" i="14"/>
  <c r="AW34" i="16"/>
  <c r="AW99" i="16" s="1"/>
  <c r="AV34" i="16"/>
  <c r="AV99" i="16" s="1"/>
  <c r="AU34" i="16"/>
  <c r="AU99" i="16" s="1"/>
  <c r="AT34" i="16"/>
  <c r="AT99" i="16" s="1"/>
  <c r="AS34" i="16"/>
  <c r="AS99" i="16" s="1"/>
  <c r="AR34" i="16"/>
  <c r="AR99" i="16" s="1"/>
  <c r="AQ34" i="16"/>
  <c r="AQ99" i="16" s="1"/>
  <c r="AP34" i="16"/>
  <c r="AP99" i="16" s="1"/>
  <c r="AO34" i="16"/>
  <c r="AO99" i="16" s="1"/>
  <c r="AN34" i="16"/>
  <c r="AN99" i="16" s="1"/>
  <c r="AM34" i="16"/>
  <c r="AM99" i="16" s="1"/>
  <c r="AL34" i="16"/>
  <c r="AL99" i="16" s="1"/>
  <c r="AK34" i="16"/>
  <c r="AK99" i="16" s="1"/>
  <c r="AJ34" i="16"/>
  <c r="AJ99" i="16" s="1"/>
  <c r="AI34" i="16"/>
  <c r="AI99" i="16" s="1"/>
  <c r="AH34" i="16"/>
  <c r="AH99" i="16" s="1"/>
  <c r="AG34" i="16"/>
  <c r="AG99" i="16" s="1"/>
  <c r="AF34" i="16"/>
  <c r="AF99" i="16" s="1"/>
  <c r="AE34" i="16"/>
  <c r="AE99" i="16" s="1"/>
  <c r="AD34" i="16"/>
  <c r="AD99" i="16" s="1"/>
  <c r="AC34" i="16"/>
  <c r="AC99" i="16" s="1"/>
  <c r="AB34" i="16"/>
  <c r="AB99" i="16" s="1"/>
  <c r="AA34" i="16"/>
  <c r="AA99" i="16" s="1"/>
  <c r="Z34" i="16"/>
  <c r="Z99" i="16" s="1"/>
  <c r="Y34" i="16"/>
  <c r="Y99" i="16" s="1"/>
  <c r="X34" i="16"/>
  <c r="X99" i="16" s="1"/>
  <c r="W34" i="16"/>
  <c r="W99" i="16" s="1"/>
  <c r="V34" i="16"/>
  <c r="V99" i="16" s="1"/>
  <c r="U34" i="16"/>
  <c r="U99" i="16" s="1"/>
  <c r="T34" i="16"/>
  <c r="T99" i="16" s="1"/>
  <c r="S34" i="16"/>
  <c r="S99" i="16" s="1"/>
  <c r="R34" i="16"/>
  <c r="R99" i="16" s="1"/>
  <c r="Q34" i="16"/>
  <c r="Q99" i="16" s="1"/>
  <c r="P34" i="16"/>
  <c r="P99" i="16" s="1"/>
  <c r="O34" i="16"/>
  <c r="O99" i="16" s="1"/>
  <c r="N34" i="16"/>
  <c r="N99" i="16" s="1"/>
  <c r="M34" i="16"/>
  <c r="M99" i="16" s="1"/>
  <c r="L34" i="16"/>
  <c r="L99" i="16" s="1"/>
  <c r="K34" i="16"/>
  <c r="K99" i="16" s="1"/>
  <c r="J34" i="16"/>
  <c r="J99" i="16" s="1"/>
  <c r="I34" i="16"/>
  <c r="I99" i="16" s="1"/>
  <c r="H34" i="16"/>
  <c r="H99" i="16" s="1"/>
  <c r="AW33" i="16"/>
  <c r="AW98" i="16" s="1"/>
  <c r="AV33" i="16"/>
  <c r="AV98" i="16" s="1"/>
  <c r="AU33" i="16"/>
  <c r="AU98" i="16" s="1"/>
  <c r="AT33" i="16"/>
  <c r="AT98" i="16" s="1"/>
  <c r="AS33" i="16"/>
  <c r="AS98" i="16" s="1"/>
  <c r="AR33" i="16"/>
  <c r="AR98" i="16" s="1"/>
  <c r="AQ33" i="16"/>
  <c r="AQ98" i="16" s="1"/>
  <c r="AP33" i="16"/>
  <c r="AP98" i="16" s="1"/>
  <c r="AO33" i="16"/>
  <c r="AO98" i="16" s="1"/>
  <c r="AN33" i="16"/>
  <c r="AN98" i="16" s="1"/>
  <c r="AM33" i="16"/>
  <c r="AM98" i="16" s="1"/>
  <c r="AL33" i="16"/>
  <c r="AL98" i="16" s="1"/>
  <c r="AK33" i="16"/>
  <c r="AK98" i="16" s="1"/>
  <c r="AJ33" i="16"/>
  <c r="AJ98" i="16" s="1"/>
  <c r="AI33" i="16"/>
  <c r="AI98" i="16" s="1"/>
  <c r="AH33" i="16"/>
  <c r="AH98" i="16" s="1"/>
  <c r="AG33" i="16"/>
  <c r="AG98" i="16" s="1"/>
  <c r="AF33" i="16"/>
  <c r="AF98" i="16" s="1"/>
  <c r="AE33" i="16"/>
  <c r="AE98" i="16" s="1"/>
  <c r="AD33" i="16"/>
  <c r="AD98" i="16" s="1"/>
  <c r="AC33" i="16"/>
  <c r="AC98" i="16" s="1"/>
  <c r="AB33" i="16"/>
  <c r="AB98" i="16" s="1"/>
  <c r="AA33" i="16"/>
  <c r="AA98" i="16" s="1"/>
  <c r="Z33" i="16"/>
  <c r="Z98" i="16" s="1"/>
  <c r="Y33" i="16"/>
  <c r="Y98" i="16" s="1"/>
  <c r="X33" i="16"/>
  <c r="X98" i="16" s="1"/>
  <c r="W33" i="16"/>
  <c r="W98" i="16" s="1"/>
  <c r="V33" i="16"/>
  <c r="V98" i="16" s="1"/>
  <c r="U33" i="16"/>
  <c r="U98" i="16" s="1"/>
  <c r="T33" i="16"/>
  <c r="T98" i="16" s="1"/>
  <c r="S33" i="16"/>
  <c r="S98" i="16" s="1"/>
  <c r="R33" i="16"/>
  <c r="R98" i="16" s="1"/>
  <c r="Q33" i="16"/>
  <c r="Q98" i="16" s="1"/>
  <c r="P33" i="16"/>
  <c r="P98" i="16" s="1"/>
  <c r="O33" i="16"/>
  <c r="O98" i="16" s="1"/>
  <c r="N33" i="16"/>
  <c r="N98" i="16" s="1"/>
  <c r="M33" i="16"/>
  <c r="M98" i="16" s="1"/>
  <c r="L33" i="16"/>
  <c r="L98" i="16" s="1"/>
  <c r="K33" i="16"/>
  <c r="K98" i="16" s="1"/>
  <c r="J33" i="16"/>
  <c r="J98" i="16" s="1"/>
  <c r="I33" i="16"/>
  <c r="I98" i="16" s="1"/>
  <c r="H33" i="16"/>
  <c r="H98" i="16" s="1"/>
  <c r="AW32" i="16"/>
  <c r="AW97" i="16" s="1"/>
  <c r="AV32" i="16"/>
  <c r="AV97" i="16" s="1"/>
  <c r="AU32" i="16"/>
  <c r="AU97" i="16" s="1"/>
  <c r="AT32" i="16"/>
  <c r="AT97" i="16" s="1"/>
  <c r="AS32" i="16"/>
  <c r="AS97" i="16" s="1"/>
  <c r="AR32" i="16"/>
  <c r="AR97" i="16" s="1"/>
  <c r="AQ32" i="16"/>
  <c r="AP32" i="16"/>
  <c r="AO32" i="16"/>
  <c r="AN32" i="16"/>
  <c r="AM32" i="16"/>
  <c r="AL32" i="16"/>
  <c r="AK32" i="16"/>
  <c r="AK97" i="16" s="1"/>
  <c r="AJ32" i="16"/>
  <c r="AJ97" i="16" s="1"/>
  <c r="AI32" i="16"/>
  <c r="AI97" i="16" s="1"/>
  <c r="AH32" i="16"/>
  <c r="AH97" i="16" s="1"/>
  <c r="AG32" i="16"/>
  <c r="AG97" i="16" s="1"/>
  <c r="AF32" i="16"/>
  <c r="AF97" i="16" s="1"/>
  <c r="AE32" i="16"/>
  <c r="AE97" i="16" s="1"/>
  <c r="AD32" i="16"/>
  <c r="AD97" i="16" s="1"/>
  <c r="AC32" i="16"/>
  <c r="AC97" i="16" s="1"/>
  <c r="AB32" i="16"/>
  <c r="AB97" i="16" s="1"/>
  <c r="AA32" i="16"/>
  <c r="AA97" i="16" s="1"/>
  <c r="Z32" i="16"/>
  <c r="Z97" i="16" s="1"/>
  <c r="Y32" i="16"/>
  <c r="Y97" i="16" s="1"/>
  <c r="X32" i="16"/>
  <c r="X97" i="16" s="1"/>
  <c r="W32" i="16"/>
  <c r="W97" i="16" s="1"/>
  <c r="V32" i="16"/>
  <c r="V97" i="16" s="1"/>
  <c r="U32" i="16"/>
  <c r="U97" i="16" s="1"/>
  <c r="T32" i="16"/>
  <c r="T97" i="16" s="1"/>
  <c r="S32" i="16"/>
  <c r="R32" i="16"/>
  <c r="Q32" i="16"/>
  <c r="P32" i="16"/>
  <c r="O32" i="16"/>
  <c r="N32" i="16"/>
  <c r="M32" i="16"/>
  <c r="L32" i="16"/>
  <c r="K32" i="16"/>
  <c r="J32" i="16"/>
  <c r="I32" i="16"/>
  <c r="H32" i="16"/>
  <c r="AW31" i="16"/>
  <c r="AW96" i="16" s="1"/>
  <c r="AV31" i="16"/>
  <c r="AV96" i="16" s="1"/>
  <c r="AU31" i="16"/>
  <c r="AU96" i="16" s="1"/>
  <c r="AT31" i="16"/>
  <c r="AT96" i="16" s="1"/>
  <c r="AS31" i="16"/>
  <c r="AS96" i="16" s="1"/>
  <c r="AR31" i="16"/>
  <c r="AR96" i="16" s="1"/>
  <c r="AQ31" i="16"/>
  <c r="AP31" i="16"/>
  <c r="AO31" i="16"/>
  <c r="AN31" i="16"/>
  <c r="AM31" i="16"/>
  <c r="AL31" i="16"/>
  <c r="AK31" i="16"/>
  <c r="AK96" i="16" s="1"/>
  <c r="AJ31" i="16"/>
  <c r="AJ96" i="16" s="1"/>
  <c r="AI31" i="16"/>
  <c r="AI96" i="16" s="1"/>
  <c r="AH31" i="16"/>
  <c r="AH96" i="16" s="1"/>
  <c r="AG31" i="16"/>
  <c r="AG96" i="16" s="1"/>
  <c r="AF31" i="16"/>
  <c r="AF96" i="16" s="1"/>
  <c r="AE31" i="16"/>
  <c r="AE96" i="16" s="1"/>
  <c r="AD31" i="16"/>
  <c r="AD96" i="16" s="1"/>
  <c r="AC31" i="16"/>
  <c r="AC96" i="16" s="1"/>
  <c r="AB31" i="16"/>
  <c r="AB96" i="16" s="1"/>
  <c r="AA31" i="16"/>
  <c r="AA96" i="16" s="1"/>
  <c r="Z31" i="16"/>
  <c r="Z96" i="16" s="1"/>
  <c r="Y31" i="16"/>
  <c r="Y96" i="16" s="1"/>
  <c r="X31" i="16"/>
  <c r="X96" i="16" s="1"/>
  <c r="W31" i="16"/>
  <c r="W96" i="16" s="1"/>
  <c r="V31" i="16"/>
  <c r="V96" i="16" s="1"/>
  <c r="U31" i="16"/>
  <c r="U96" i="16" s="1"/>
  <c r="T31" i="16"/>
  <c r="T96" i="16" s="1"/>
  <c r="S31" i="16"/>
  <c r="R31" i="16"/>
  <c r="Q31" i="16"/>
  <c r="P31" i="16"/>
  <c r="O31" i="16"/>
  <c r="N31" i="16"/>
  <c r="M31" i="16"/>
  <c r="L31" i="16"/>
  <c r="K31" i="16"/>
  <c r="J31" i="16"/>
  <c r="I31" i="16"/>
  <c r="H31" i="16"/>
  <c r="AW30" i="16"/>
  <c r="AW95" i="16" s="1"/>
  <c r="AV30" i="16"/>
  <c r="AV95" i="16" s="1"/>
  <c r="AU30" i="16"/>
  <c r="AU95" i="16" s="1"/>
  <c r="AT30" i="16"/>
  <c r="AT95" i="16" s="1"/>
  <c r="AS30" i="16"/>
  <c r="AS95" i="16" s="1"/>
  <c r="AR30" i="16"/>
  <c r="AR95" i="16" s="1"/>
  <c r="AQ30" i="16"/>
  <c r="AQ95" i="16" s="1"/>
  <c r="AP30" i="16"/>
  <c r="AP95" i="16" s="1"/>
  <c r="AO30" i="16"/>
  <c r="AO95" i="16" s="1"/>
  <c r="AN30" i="16"/>
  <c r="AN95" i="16" s="1"/>
  <c r="AM30" i="16"/>
  <c r="AM95" i="16" s="1"/>
  <c r="AL30" i="16"/>
  <c r="AL95" i="16" s="1"/>
  <c r="AK30" i="16"/>
  <c r="AK95" i="16" s="1"/>
  <c r="AJ30" i="16"/>
  <c r="AJ95" i="16" s="1"/>
  <c r="AI30" i="16"/>
  <c r="AI95" i="16" s="1"/>
  <c r="AH30" i="16"/>
  <c r="AH95" i="16" s="1"/>
  <c r="AG30" i="16"/>
  <c r="AG95" i="16" s="1"/>
  <c r="AF30" i="16"/>
  <c r="AF95" i="16" s="1"/>
  <c r="AE30" i="16"/>
  <c r="AE95" i="16" s="1"/>
  <c r="AD30" i="16"/>
  <c r="AD95" i="16" s="1"/>
  <c r="AC30" i="16"/>
  <c r="AC95" i="16" s="1"/>
  <c r="AB30" i="16"/>
  <c r="AB95" i="16" s="1"/>
  <c r="AA30" i="16"/>
  <c r="AA95" i="16" s="1"/>
  <c r="Z30" i="16"/>
  <c r="Z95" i="16" s="1"/>
  <c r="Y30" i="16"/>
  <c r="Y95" i="16" s="1"/>
  <c r="X30" i="16"/>
  <c r="X95" i="16" s="1"/>
  <c r="W30" i="16"/>
  <c r="W95" i="16" s="1"/>
  <c r="V30" i="16"/>
  <c r="V95" i="16" s="1"/>
  <c r="U30" i="16"/>
  <c r="U95" i="16" s="1"/>
  <c r="T30" i="16"/>
  <c r="T95" i="16" s="1"/>
  <c r="S30" i="16"/>
  <c r="S95" i="16" s="1"/>
  <c r="R30" i="16"/>
  <c r="R95" i="16" s="1"/>
  <c r="Q30" i="16"/>
  <c r="Q95" i="16" s="1"/>
  <c r="P30" i="16"/>
  <c r="P95" i="16" s="1"/>
  <c r="O30" i="16"/>
  <c r="O95" i="16" s="1"/>
  <c r="N30" i="16"/>
  <c r="N95" i="16" s="1"/>
  <c r="M30" i="16"/>
  <c r="M95" i="16" s="1"/>
  <c r="L30" i="16"/>
  <c r="L95" i="16" s="1"/>
  <c r="K30" i="16"/>
  <c r="K95" i="16" s="1"/>
  <c r="J30" i="16"/>
  <c r="J95" i="16" s="1"/>
  <c r="I30" i="16"/>
  <c r="I95" i="16" s="1"/>
  <c r="H30" i="16"/>
  <c r="H95" i="16" s="1"/>
  <c r="AW29" i="16"/>
  <c r="AW94" i="16" s="1"/>
  <c r="AV29" i="16"/>
  <c r="AV94" i="16" s="1"/>
  <c r="AU29" i="16"/>
  <c r="AU94" i="16" s="1"/>
  <c r="AT29" i="16"/>
  <c r="AT94" i="16" s="1"/>
  <c r="AS29" i="16"/>
  <c r="AS94" i="16" s="1"/>
  <c r="AR29" i="16"/>
  <c r="AR94" i="16" s="1"/>
  <c r="AQ29" i="16"/>
  <c r="AQ94" i="16" s="1"/>
  <c r="AP29" i="16"/>
  <c r="AP94" i="16" s="1"/>
  <c r="AO29" i="16"/>
  <c r="AO94" i="16" s="1"/>
  <c r="AN29" i="16"/>
  <c r="AN94" i="16" s="1"/>
  <c r="AM29" i="16"/>
  <c r="AM94" i="16" s="1"/>
  <c r="AL29" i="16"/>
  <c r="AL94" i="16" s="1"/>
  <c r="AK29" i="16"/>
  <c r="AK94" i="16" s="1"/>
  <c r="AJ29" i="16"/>
  <c r="AJ94" i="16" s="1"/>
  <c r="AI29" i="16"/>
  <c r="AI94" i="16" s="1"/>
  <c r="AH29" i="16"/>
  <c r="AH94" i="16" s="1"/>
  <c r="AG29" i="16"/>
  <c r="AG94" i="16" s="1"/>
  <c r="AF29" i="16"/>
  <c r="AF94" i="16" s="1"/>
  <c r="AE29" i="16"/>
  <c r="AE94" i="16" s="1"/>
  <c r="AD29" i="16"/>
  <c r="AD94" i="16" s="1"/>
  <c r="AC29" i="16"/>
  <c r="AC94" i="16" s="1"/>
  <c r="AB29" i="16"/>
  <c r="AB94" i="16" s="1"/>
  <c r="AA29" i="16"/>
  <c r="AA94" i="16" s="1"/>
  <c r="Z29" i="16"/>
  <c r="Z94" i="16" s="1"/>
  <c r="Y29" i="16"/>
  <c r="Y94" i="16" s="1"/>
  <c r="X29" i="16"/>
  <c r="X94" i="16" s="1"/>
  <c r="W29" i="16"/>
  <c r="W94" i="16" s="1"/>
  <c r="V29" i="16"/>
  <c r="V94" i="16" s="1"/>
  <c r="U29" i="16"/>
  <c r="U94" i="16" s="1"/>
  <c r="T29" i="16"/>
  <c r="T94" i="16" s="1"/>
  <c r="S29" i="16"/>
  <c r="S94" i="16" s="1"/>
  <c r="R29" i="16"/>
  <c r="R94" i="16" s="1"/>
  <c r="Q29" i="16"/>
  <c r="Q94" i="16" s="1"/>
  <c r="P29" i="16"/>
  <c r="P94" i="16" s="1"/>
  <c r="O29" i="16"/>
  <c r="O94" i="16" s="1"/>
  <c r="N29" i="16"/>
  <c r="N94" i="16" s="1"/>
  <c r="M29" i="16"/>
  <c r="M94" i="16" s="1"/>
  <c r="L29" i="16"/>
  <c r="L94" i="16" s="1"/>
  <c r="K29" i="16"/>
  <c r="K94" i="16" s="1"/>
  <c r="J29" i="16"/>
  <c r="J94" i="16" s="1"/>
  <c r="I29" i="16"/>
  <c r="I94" i="16" s="1"/>
  <c r="H29" i="16"/>
  <c r="H94" i="16" s="1"/>
  <c r="AW28" i="16"/>
  <c r="AW93" i="16" s="1"/>
  <c r="AV28" i="16"/>
  <c r="AV93" i="16" s="1"/>
  <c r="AU28" i="16"/>
  <c r="AU93" i="16" s="1"/>
  <c r="AT28" i="16"/>
  <c r="AT93" i="16" s="1"/>
  <c r="AS28" i="16"/>
  <c r="AS93" i="16" s="1"/>
  <c r="AR28" i="16"/>
  <c r="AR93" i="16" s="1"/>
  <c r="AQ28" i="16"/>
  <c r="AP28" i="16"/>
  <c r="AO28" i="16"/>
  <c r="AN28" i="16"/>
  <c r="AM28" i="16"/>
  <c r="AL28" i="16"/>
  <c r="AK28" i="16"/>
  <c r="AK93" i="16" s="1"/>
  <c r="AJ28" i="16"/>
  <c r="AJ93" i="16" s="1"/>
  <c r="AI28" i="16"/>
  <c r="AI93" i="16" s="1"/>
  <c r="AH28" i="16"/>
  <c r="AH93" i="16" s="1"/>
  <c r="AG28" i="16"/>
  <c r="AG93" i="16" s="1"/>
  <c r="AF28" i="16"/>
  <c r="AF93" i="16" s="1"/>
  <c r="AE28" i="16"/>
  <c r="AE93" i="16" s="1"/>
  <c r="AD28" i="16"/>
  <c r="AD93" i="16" s="1"/>
  <c r="AC28" i="16"/>
  <c r="AC93" i="16" s="1"/>
  <c r="AB28" i="16"/>
  <c r="AB93" i="16" s="1"/>
  <c r="AA28" i="16"/>
  <c r="AA93" i="16" s="1"/>
  <c r="Z28" i="16"/>
  <c r="Z93" i="16" s="1"/>
  <c r="Y28" i="16"/>
  <c r="Y93" i="16" s="1"/>
  <c r="X28" i="16"/>
  <c r="X93" i="16" s="1"/>
  <c r="W28" i="16"/>
  <c r="W93" i="16" s="1"/>
  <c r="V28" i="16"/>
  <c r="V93" i="16" s="1"/>
  <c r="U28" i="16"/>
  <c r="U93" i="16" s="1"/>
  <c r="T28" i="16"/>
  <c r="T93" i="16" s="1"/>
  <c r="S28" i="16"/>
  <c r="R28" i="16"/>
  <c r="Q28" i="16"/>
  <c r="P28" i="16"/>
  <c r="O28" i="16"/>
  <c r="N28" i="16"/>
  <c r="M28" i="16"/>
  <c r="L28" i="16"/>
  <c r="K28" i="16"/>
  <c r="J28" i="16"/>
  <c r="I28" i="16"/>
  <c r="H28" i="16"/>
  <c r="AW27" i="16"/>
  <c r="AW92" i="16" s="1"/>
  <c r="AV27" i="16"/>
  <c r="AV92" i="16" s="1"/>
  <c r="AU27" i="16"/>
  <c r="AU92" i="16" s="1"/>
  <c r="AT27" i="16"/>
  <c r="AT92" i="16" s="1"/>
  <c r="AS27" i="16"/>
  <c r="AS92" i="16" s="1"/>
  <c r="AR27" i="16"/>
  <c r="AR92" i="16" s="1"/>
  <c r="AQ27" i="16"/>
  <c r="AQ92" i="16" s="1"/>
  <c r="AP27" i="16"/>
  <c r="AP92" i="16" s="1"/>
  <c r="AO27" i="16"/>
  <c r="AO92" i="16" s="1"/>
  <c r="AN27" i="16"/>
  <c r="AN92" i="16" s="1"/>
  <c r="AM27" i="16"/>
  <c r="AM92" i="16" s="1"/>
  <c r="AL27" i="16"/>
  <c r="AL92" i="16" s="1"/>
  <c r="AK27" i="16"/>
  <c r="AK92" i="16" s="1"/>
  <c r="AJ27" i="16"/>
  <c r="AJ92" i="16" s="1"/>
  <c r="AI27" i="16"/>
  <c r="AI92" i="16" s="1"/>
  <c r="AH27" i="16"/>
  <c r="AH92" i="16" s="1"/>
  <c r="AG27" i="16"/>
  <c r="AG92" i="16" s="1"/>
  <c r="AF27" i="16"/>
  <c r="AF92" i="16" s="1"/>
  <c r="AE27" i="16"/>
  <c r="AE92" i="16" s="1"/>
  <c r="AD27" i="16"/>
  <c r="AD92" i="16" s="1"/>
  <c r="AC27" i="16"/>
  <c r="AC92" i="16" s="1"/>
  <c r="AB27" i="16"/>
  <c r="AB92" i="16" s="1"/>
  <c r="AA27" i="16"/>
  <c r="AA92" i="16" s="1"/>
  <c r="Z27" i="16"/>
  <c r="Z92" i="16" s="1"/>
  <c r="Y27" i="16"/>
  <c r="Y92" i="16" s="1"/>
  <c r="X27" i="16"/>
  <c r="X92" i="16" s="1"/>
  <c r="W27" i="16"/>
  <c r="W92" i="16" s="1"/>
  <c r="V27" i="16"/>
  <c r="V92" i="16" s="1"/>
  <c r="U27" i="16"/>
  <c r="U92" i="16" s="1"/>
  <c r="T27" i="16"/>
  <c r="T92" i="16" s="1"/>
  <c r="S27" i="16"/>
  <c r="S92" i="16" s="1"/>
  <c r="R27" i="16"/>
  <c r="R92" i="16" s="1"/>
  <c r="Q27" i="16"/>
  <c r="Q92" i="16" s="1"/>
  <c r="P27" i="16"/>
  <c r="P92" i="16" s="1"/>
  <c r="O27" i="16"/>
  <c r="O92" i="16" s="1"/>
  <c r="N27" i="16"/>
  <c r="N92" i="16" s="1"/>
  <c r="M27" i="16"/>
  <c r="M92" i="16" s="1"/>
  <c r="L27" i="16"/>
  <c r="L92" i="16" s="1"/>
  <c r="K27" i="16"/>
  <c r="K92" i="16" s="1"/>
  <c r="J27" i="16"/>
  <c r="J92" i="16" s="1"/>
  <c r="I27" i="16"/>
  <c r="I92" i="16" s="1"/>
  <c r="H27" i="16"/>
  <c r="H92" i="16" s="1"/>
  <c r="AW26" i="16"/>
  <c r="AW91" i="16" s="1"/>
  <c r="AV26" i="16"/>
  <c r="AV91" i="16" s="1"/>
  <c r="AU26" i="16"/>
  <c r="AU91" i="16" s="1"/>
  <c r="AT26" i="16"/>
  <c r="AT91" i="16" s="1"/>
  <c r="AS26" i="16"/>
  <c r="AS91" i="16" s="1"/>
  <c r="AR26" i="16"/>
  <c r="AR91" i="16" s="1"/>
  <c r="AQ26" i="16"/>
  <c r="AP26" i="16"/>
  <c r="AO26" i="16"/>
  <c r="AN26" i="16"/>
  <c r="AM26" i="16"/>
  <c r="AL26" i="16"/>
  <c r="AK26" i="16"/>
  <c r="AK91" i="16" s="1"/>
  <c r="AJ26" i="16"/>
  <c r="AJ91" i="16" s="1"/>
  <c r="AI26" i="16"/>
  <c r="AI91" i="16" s="1"/>
  <c r="AH26" i="16"/>
  <c r="AH91" i="16" s="1"/>
  <c r="AG26" i="16"/>
  <c r="AG91" i="16" s="1"/>
  <c r="AF26" i="16"/>
  <c r="AF91" i="16" s="1"/>
  <c r="AE26" i="16"/>
  <c r="AE91" i="16" s="1"/>
  <c r="AD26" i="16"/>
  <c r="AD91" i="16" s="1"/>
  <c r="AC26" i="16"/>
  <c r="AC91" i="16" s="1"/>
  <c r="AB26" i="16"/>
  <c r="AB91" i="16" s="1"/>
  <c r="AA26" i="16"/>
  <c r="AA91" i="16" s="1"/>
  <c r="Z26" i="16"/>
  <c r="Z91" i="16" s="1"/>
  <c r="Y26" i="16"/>
  <c r="Y91" i="16" s="1"/>
  <c r="X26" i="16"/>
  <c r="X91" i="16" s="1"/>
  <c r="W26" i="16"/>
  <c r="W91" i="16" s="1"/>
  <c r="V26" i="16"/>
  <c r="V91" i="16" s="1"/>
  <c r="U26" i="16"/>
  <c r="U91" i="16" s="1"/>
  <c r="T26" i="16"/>
  <c r="T91" i="16" s="1"/>
  <c r="S26" i="16"/>
  <c r="R26" i="16"/>
  <c r="Q26" i="16"/>
  <c r="P26" i="16"/>
  <c r="O26" i="16"/>
  <c r="N26" i="16"/>
  <c r="M26" i="16"/>
  <c r="L26" i="16"/>
  <c r="K26" i="16"/>
  <c r="J26" i="16"/>
  <c r="I26" i="16"/>
  <c r="H26" i="16"/>
  <c r="AW25" i="16"/>
  <c r="AW90" i="16" s="1"/>
  <c r="AV25" i="16"/>
  <c r="AV90" i="16" s="1"/>
  <c r="AU25" i="16"/>
  <c r="AU90" i="16" s="1"/>
  <c r="AT25" i="16"/>
  <c r="AT90" i="16" s="1"/>
  <c r="AS25" i="16"/>
  <c r="AS90" i="16" s="1"/>
  <c r="AR25" i="16"/>
  <c r="AR90" i="16" s="1"/>
  <c r="AQ25" i="16"/>
  <c r="AP25" i="16"/>
  <c r="AO25" i="16"/>
  <c r="AN25" i="16"/>
  <c r="AM25" i="16"/>
  <c r="AL25" i="16"/>
  <c r="AK25" i="16"/>
  <c r="AK90" i="16" s="1"/>
  <c r="AJ25" i="16"/>
  <c r="AJ90" i="16" s="1"/>
  <c r="AI25" i="16"/>
  <c r="AI90" i="16" s="1"/>
  <c r="AH25" i="16"/>
  <c r="AH90" i="16" s="1"/>
  <c r="AG25" i="16"/>
  <c r="AG90" i="16" s="1"/>
  <c r="AF25" i="16"/>
  <c r="AF90" i="16" s="1"/>
  <c r="AE25" i="16"/>
  <c r="AE90" i="16" s="1"/>
  <c r="AD25" i="16"/>
  <c r="AD90" i="16" s="1"/>
  <c r="AC25" i="16"/>
  <c r="AC90" i="16" s="1"/>
  <c r="AB25" i="16"/>
  <c r="AB90" i="16" s="1"/>
  <c r="AA25" i="16"/>
  <c r="AA90" i="16" s="1"/>
  <c r="Z25" i="16"/>
  <c r="Z90" i="16" s="1"/>
  <c r="Y25" i="16"/>
  <c r="Y90" i="16" s="1"/>
  <c r="X25" i="16"/>
  <c r="X90" i="16" s="1"/>
  <c r="W25" i="16"/>
  <c r="W90" i="16" s="1"/>
  <c r="V25" i="16"/>
  <c r="V90" i="16" s="1"/>
  <c r="U25" i="16"/>
  <c r="U90" i="16" s="1"/>
  <c r="T25" i="16"/>
  <c r="T90" i="16" s="1"/>
  <c r="S25" i="16"/>
  <c r="R25" i="16"/>
  <c r="Q25" i="16"/>
  <c r="P25" i="16"/>
  <c r="O25" i="16"/>
  <c r="N25" i="16"/>
  <c r="M25" i="16"/>
  <c r="L25" i="16"/>
  <c r="K25" i="16"/>
  <c r="J25" i="16"/>
  <c r="I25" i="16"/>
  <c r="H25" i="16"/>
  <c r="AW24" i="16"/>
  <c r="AW89" i="16" s="1"/>
  <c r="AV24" i="16"/>
  <c r="AV89" i="16" s="1"/>
  <c r="AU24" i="16"/>
  <c r="AU89" i="16" s="1"/>
  <c r="AT24" i="16"/>
  <c r="AT89" i="16" s="1"/>
  <c r="AS24" i="16"/>
  <c r="AS89" i="16" s="1"/>
  <c r="AR24" i="16"/>
  <c r="AR89" i="16" s="1"/>
  <c r="AQ24" i="16"/>
  <c r="AQ89" i="16" s="1"/>
  <c r="AP24" i="16"/>
  <c r="AP89" i="16" s="1"/>
  <c r="AO24" i="16"/>
  <c r="AO89" i="16" s="1"/>
  <c r="AN24" i="16"/>
  <c r="AN89" i="16" s="1"/>
  <c r="AM24" i="16"/>
  <c r="AM89" i="16" s="1"/>
  <c r="AL24" i="16"/>
  <c r="AL89" i="16" s="1"/>
  <c r="AK24" i="16"/>
  <c r="AK89" i="16" s="1"/>
  <c r="AJ24" i="16"/>
  <c r="AJ89" i="16" s="1"/>
  <c r="AI24" i="16"/>
  <c r="AI89" i="16" s="1"/>
  <c r="AH24" i="16"/>
  <c r="AH89" i="16" s="1"/>
  <c r="AG24" i="16"/>
  <c r="AG89" i="16" s="1"/>
  <c r="AF24" i="16"/>
  <c r="AF89" i="16" s="1"/>
  <c r="AE24" i="16"/>
  <c r="AE89" i="16" s="1"/>
  <c r="AD24" i="16"/>
  <c r="AD89" i="16" s="1"/>
  <c r="AC24" i="16"/>
  <c r="AC89" i="16" s="1"/>
  <c r="AB24" i="16"/>
  <c r="AB89" i="16" s="1"/>
  <c r="AA24" i="16"/>
  <c r="AA89" i="16" s="1"/>
  <c r="Z24" i="16"/>
  <c r="Z89" i="16" s="1"/>
  <c r="Y24" i="16"/>
  <c r="Y89" i="16" s="1"/>
  <c r="X24" i="16"/>
  <c r="X89" i="16" s="1"/>
  <c r="W24" i="16"/>
  <c r="W89" i="16" s="1"/>
  <c r="V24" i="16"/>
  <c r="V89" i="16" s="1"/>
  <c r="U24" i="16"/>
  <c r="U89" i="16" s="1"/>
  <c r="T24" i="16"/>
  <c r="T89" i="16" s="1"/>
  <c r="S24" i="16"/>
  <c r="S89" i="16" s="1"/>
  <c r="R24" i="16"/>
  <c r="R89" i="16" s="1"/>
  <c r="Q24" i="16"/>
  <c r="Q89" i="16" s="1"/>
  <c r="P24" i="16"/>
  <c r="P89" i="16" s="1"/>
  <c r="O24" i="16"/>
  <c r="O89" i="16" s="1"/>
  <c r="N24" i="16"/>
  <c r="N89" i="16" s="1"/>
  <c r="M24" i="16"/>
  <c r="M89" i="16" s="1"/>
  <c r="L24" i="16"/>
  <c r="L89" i="16" s="1"/>
  <c r="K24" i="16"/>
  <c r="K89" i="16" s="1"/>
  <c r="J24" i="16"/>
  <c r="J89" i="16" s="1"/>
  <c r="I24" i="16"/>
  <c r="I89" i="16" s="1"/>
  <c r="H24" i="16"/>
  <c r="H89" i="16" s="1"/>
  <c r="AW23" i="16"/>
  <c r="AW88" i="16" s="1"/>
  <c r="AV23" i="16"/>
  <c r="AV88" i="16" s="1"/>
  <c r="AU23" i="16"/>
  <c r="AU88" i="16" s="1"/>
  <c r="AT23" i="16"/>
  <c r="AT88" i="16" s="1"/>
  <c r="AS23" i="16"/>
  <c r="AS88" i="16" s="1"/>
  <c r="AR23" i="16"/>
  <c r="AR88" i="16" s="1"/>
  <c r="AQ23" i="16"/>
  <c r="AP23" i="16"/>
  <c r="AO23" i="16"/>
  <c r="AN23" i="16"/>
  <c r="AM23" i="16"/>
  <c r="AL23" i="16"/>
  <c r="AK23" i="16"/>
  <c r="AK88" i="16" s="1"/>
  <c r="AJ23" i="16"/>
  <c r="AJ88" i="16" s="1"/>
  <c r="AI23" i="16"/>
  <c r="AI88" i="16" s="1"/>
  <c r="AH23" i="16"/>
  <c r="AH88" i="16" s="1"/>
  <c r="AG23" i="16"/>
  <c r="AG88" i="16" s="1"/>
  <c r="AF23" i="16"/>
  <c r="AF88" i="16" s="1"/>
  <c r="AE23" i="16"/>
  <c r="AE88" i="16" s="1"/>
  <c r="AD23" i="16"/>
  <c r="AD88" i="16" s="1"/>
  <c r="AC23" i="16"/>
  <c r="AC88" i="16" s="1"/>
  <c r="AB23" i="16"/>
  <c r="AB88" i="16" s="1"/>
  <c r="AA23" i="16"/>
  <c r="AA88" i="16" s="1"/>
  <c r="Z23" i="16"/>
  <c r="Z88" i="16" s="1"/>
  <c r="Y23" i="16"/>
  <c r="Y88" i="16" s="1"/>
  <c r="X23" i="16"/>
  <c r="X88" i="16" s="1"/>
  <c r="W23" i="16"/>
  <c r="W88" i="16" s="1"/>
  <c r="V23" i="16"/>
  <c r="V88" i="16" s="1"/>
  <c r="U23" i="16"/>
  <c r="U88" i="16" s="1"/>
  <c r="T23" i="16"/>
  <c r="T88" i="16" s="1"/>
  <c r="S23" i="16"/>
  <c r="R23" i="16"/>
  <c r="Q23" i="16"/>
  <c r="P23" i="16"/>
  <c r="O23" i="16"/>
  <c r="N23" i="16"/>
  <c r="M23" i="16"/>
  <c r="L23" i="16"/>
  <c r="K23" i="16"/>
  <c r="J23" i="16"/>
  <c r="I23" i="16"/>
  <c r="H23" i="16"/>
  <c r="AW22" i="16"/>
  <c r="AW87" i="16" s="1"/>
  <c r="AV22" i="16"/>
  <c r="AV87" i="16" s="1"/>
  <c r="AU22" i="16"/>
  <c r="AU87" i="16" s="1"/>
  <c r="AT22" i="16"/>
  <c r="AT87" i="16" s="1"/>
  <c r="AS22" i="16"/>
  <c r="AS87" i="16" s="1"/>
  <c r="AR22" i="16"/>
  <c r="AR87" i="16" s="1"/>
  <c r="AQ22" i="16"/>
  <c r="AP22" i="16"/>
  <c r="AO22" i="16"/>
  <c r="AN22" i="16"/>
  <c r="AM22" i="16"/>
  <c r="AL22" i="16"/>
  <c r="AK22" i="16"/>
  <c r="AK87" i="16" s="1"/>
  <c r="AJ22" i="16"/>
  <c r="AJ87" i="16" s="1"/>
  <c r="AI22" i="16"/>
  <c r="AI87" i="16" s="1"/>
  <c r="AH22" i="16"/>
  <c r="AH87" i="16" s="1"/>
  <c r="AG22" i="16"/>
  <c r="AG87" i="16" s="1"/>
  <c r="AF22" i="16"/>
  <c r="AF87" i="16" s="1"/>
  <c r="AE22" i="16"/>
  <c r="AE87" i="16" s="1"/>
  <c r="AD22" i="16"/>
  <c r="AD87" i="16" s="1"/>
  <c r="AC22" i="16"/>
  <c r="AC87" i="16" s="1"/>
  <c r="AB22" i="16"/>
  <c r="AB87" i="16" s="1"/>
  <c r="AA22" i="16"/>
  <c r="AA87" i="16" s="1"/>
  <c r="Z22" i="16"/>
  <c r="Z87" i="16" s="1"/>
  <c r="Y22" i="16"/>
  <c r="Y87" i="16" s="1"/>
  <c r="X22" i="16"/>
  <c r="X87" i="16" s="1"/>
  <c r="W22" i="16"/>
  <c r="W87" i="16" s="1"/>
  <c r="V22" i="16"/>
  <c r="V87" i="16" s="1"/>
  <c r="U22" i="16"/>
  <c r="U87" i="16" s="1"/>
  <c r="T22" i="16"/>
  <c r="T87" i="16" s="1"/>
  <c r="S22" i="16"/>
  <c r="R22" i="16"/>
  <c r="Q22" i="16"/>
  <c r="P22" i="16"/>
  <c r="O22" i="16"/>
  <c r="N22" i="16"/>
  <c r="M22" i="16"/>
  <c r="L22" i="16"/>
  <c r="K22" i="16"/>
  <c r="J22" i="16"/>
  <c r="I22" i="16"/>
  <c r="H22" i="16"/>
  <c r="AW21" i="16"/>
  <c r="AW86" i="16" s="1"/>
  <c r="AV21" i="16"/>
  <c r="AV86" i="16" s="1"/>
  <c r="AU21" i="16"/>
  <c r="AU86" i="16" s="1"/>
  <c r="AT21" i="16"/>
  <c r="AT86" i="16" s="1"/>
  <c r="AS21" i="16"/>
  <c r="AS86" i="16" s="1"/>
  <c r="AR21" i="16"/>
  <c r="AR86" i="16" s="1"/>
  <c r="AQ21" i="16"/>
  <c r="AP21" i="16"/>
  <c r="AO21" i="16"/>
  <c r="AN21" i="16"/>
  <c r="AM21" i="16"/>
  <c r="AL21" i="16"/>
  <c r="AK21" i="16"/>
  <c r="AK86" i="16" s="1"/>
  <c r="AJ21" i="16"/>
  <c r="AJ86" i="16" s="1"/>
  <c r="AI21" i="16"/>
  <c r="AI86" i="16" s="1"/>
  <c r="AH21" i="16"/>
  <c r="AH86" i="16" s="1"/>
  <c r="AG21" i="16"/>
  <c r="AG86" i="16" s="1"/>
  <c r="AF21" i="16"/>
  <c r="AF86" i="16" s="1"/>
  <c r="AE21" i="16"/>
  <c r="AE86" i="16" s="1"/>
  <c r="AD21" i="16"/>
  <c r="AD86" i="16" s="1"/>
  <c r="AC21" i="16"/>
  <c r="AC86" i="16" s="1"/>
  <c r="AB21" i="16"/>
  <c r="AB86" i="16" s="1"/>
  <c r="AA21" i="16"/>
  <c r="AA86" i="16" s="1"/>
  <c r="Z21" i="16"/>
  <c r="Z86" i="16" s="1"/>
  <c r="Y21" i="16"/>
  <c r="Y86" i="16" s="1"/>
  <c r="X21" i="16"/>
  <c r="X86" i="16" s="1"/>
  <c r="W21" i="16"/>
  <c r="W86" i="16" s="1"/>
  <c r="V21" i="16"/>
  <c r="V86" i="16" s="1"/>
  <c r="U21" i="16"/>
  <c r="U86" i="16" s="1"/>
  <c r="T21" i="16"/>
  <c r="T86" i="16" s="1"/>
  <c r="S21" i="16"/>
  <c r="R21" i="16"/>
  <c r="Q21" i="16"/>
  <c r="P21" i="16"/>
  <c r="O21" i="16"/>
  <c r="N21" i="16"/>
  <c r="M21" i="16"/>
  <c r="L21" i="16"/>
  <c r="K21" i="16"/>
  <c r="J21" i="16"/>
  <c r="I21" i="16"/>
  <c r="H21" i="16"/>
  <c r="AW20" i="16"/>
  <c r="AW85" i="16" s="1"/>
  <c r="AV20" i="16"/>
  <c r="AV85" i="16" s="1"/>
  <c r="AU20" i="16"/>
  <c r="AU85" i="16" s="1"/>
  <c r="AT20" i="16"/>
  <c r="AT85" i="16" s="1"/>
  <c r="AS20" i="16"/>
  <c r="AS85" i="16" s="1"/>
  <c r="AR20" i="16"/>
  <c r="AR85" i="16" s="1"/>
  <c r="AQ20" i="16"/>
  <c r="AP20" i="16"/>
  <c r="AO20" i="16"/>
  <c r="AN20" i="16"/>
  <c r="AM20" i="16"/>
  <c r="AL20" i="16"/>
  <c r="AK20" i="16"/>
  <c r="AK85" i="16" s="1"/>
  <c r="AJ20" i="16"/>
  <c r="AJ85" i="16" s="1"/>
  <c r="AI20" i="16"/>
  <c r="AI85" i="16" s="1"/>
  <c r="AH20" i="16"/>
  <c r="AH85" i="16" s="1"/>
  <c r="AG20" i="16"/>
  <c r="AG85" i="16" s="1"/>
  <c r="AF20" i="16"/>
  <c r="AF85" i="16" s="1"/>
  <c r="AE20" i="16"/>
  <c r="AE85" i="16" s="1"/>
  <c r="AD20" i="16"/>
  <c r="AD85" i="16" s="1"/>
  <c r="AC20" i="16"/>
  <c r="AC85" i="16" s="1"/>
  <c r="AB20" i="16"/>
  <c r="AB85" i="16" s="1"/>
  <c r="AA20" i="16"/>
  <c r="AA85" i="16" s="1"/>
  <c r="Z20" i="16"/>
  <c r="Z85" i="16" s="1"/>
  <c r="Y20" i="16"/>
  <c r="Y85" i="16" s="1"/>
  <c r="X20" i="16"/>
  <c r="X85" i="16" s="1"/>
  <c r="W20" i="16"/>
  <c r="W85" i="16" s="1"/>
  <c r="V20" i="16"/>
  <c r="V85" i="16" s="1"/>
  <c r="U20" i="16"/>
  <c r="U85" i="16" s="1"/>
  <c r="T20" i="16"/>
  <c r="T85" i="16" s="1"/>
  <c r="S20" i="16"/>
  <c r="R20" i="16"/>
  <c r="Q20" i="16"/>
  <c r="P20" i="16"/>
  <c r="O20" i="16"/>
  <c r="N20" i="16"/>
  <c r="M20" i="16"/>
  <c r="L20" i="16"/>
  <c r="K20" i="16"/>
  <c r="J20" i="16"/>
  <c r="I20" i="16"/>
  <c r="H20" i="16"/>
  <c r="AW19" i="16"/>
  <c r="AW84" i="16" s="1"/>
  <c r="AV19" i="16"/>
  <c r="AV84" i="16" s="1"/>
  <c r="AU19" i="16"/>
  <c r="AU84" i="16" s="1"/>
  <c r="AT19" i="16"/>
  <c r="AT84" i="16" s="1"/>
  <c r="AS19" i="16"/>
  <c r="AS84" i="16" s="1"/>
  <c r="AR19" i="16"/>
  <c r="AR84" i="16" s="1"/>
  <c r="AQ19" i="16"/>
  <c r="AQ84" i="16" s="1"/>
  <c r="AP19" i="16"/>
  <c r="AP84" i="16" s="1"/>
  <c r="AO19" i="16"/>
  <c r="AO84" i="16" s="1"/>
  <c r="AN19" i="16"/>
  <c r="AN84" i="16" s="1"/>
  <c r="AM19" i="16"/>
  <c r="AM84" i="16" s="1"/>
  <c r="AL19" i="16"/>
  <c r="AL84" i="16" s="1"/>
  <c r="AK19" i="16"/>
  <c r="AK84" i="16" s="1"/>
  <c r="AJ19" i="16"/>
  <c r="AJ84" i="16" s="1"/>
  <c r="AI19" i="16"/>
  <c r="AI84" i="16" s="1"/>
  <c r="AH19" i="16"/>
  <c r="AH84" i="16" s="1"/>
  <c r="AG19" i="16"/>
  <c r="AG84" i="16" s="1"/>
  <c r="AF19" i="16"/>
  <c r="AF84" i="16" s="1"/>
  <c r="AE19" i="16"/>
  <c r="AE84" i="16" s="1"/>
  <c r="AD19" i="16"/>
  <c r="AD84" i="16" s="1"/>
  <c r="AC19" i="16"/>
  <c r="AC84" i="16" s="1"/>
  <c r="AB19" i="16"/>
  <c r="AB84" i="16" s="1"/>
  <c r="AA19" i="16"/>
  <c r="AA84" i="16" s="1"/>
  <c r="Z19" i="16"/>
  <c r="Z84" i="16" s="1"/>
  <c r="Y19" i="16"/>
  <c r="Y84" i="16" s="1"/>
  <c r="X19" i="16"/>
  <c r="X84" i="16" s="1"/>
  <c r="W19" i="16"/>
  <c r="W84" i="16" s="1"/>
  <c r="V19" i="16"/>
  <c r="V84" i="16" s="1"/>
  <c r="U19" i="16"/>
  <c r="U84" i="16" s="1"/>
  <c r="T19" i="16"/>
  <c r="T84" i="16" s="1"/>
  <c r="S19" i="16"/>
  <c r="S84" i="16" s="1"/>
  <c r="R19" i="16"/>
  <c r="R84" i="16" s="1"/>
  <c r="Q19" i="16"/>
  <c r="Q84" i="16" s="1"/>
  <c r="P19" i="16"/>
  <c r="P84" i="16" s="1"/>
  <c r="O19" i="16"/>
  <c r="O84" i="16" s="1"/>
  <c r="N19" i="16"/>
  <c r="N84" i="16" s="1"/>
  <c r="M19" i="16"/>
  <c r="M84" i="16" s="1"/>
  <c r="L19" i="16"/>
  <c r="L84" i="16" s="1"/>
  <c r="K19" i="16"/>
  <c r="K84" i="16" s="1"/>
  <c r="J19" i="16"/>
  <c r="J84" i="16" s="1"/>
  <c r="I19" i="16"/>
  <c r="I84" i="16" s="1"/>
  <c r="H19" i="16"/>
  <c r="H84" i="16" s="1"/>
  <c r="AW18" i="16"/>
  <c r="AW83" i="16" s="1"/>
  <c r="AV18" i="16"/>
  <c r="AV83" i="16" s="1"/>
  <c r="AU18" i="16"/>
  <c r="AU83" i="16" s="1"/>
  <c r="AT18" i="16"/>
  <c r="AT83" i="16" s="1"/>
  <c r="AS18" i="16"/>
  <c r="AS83" i="16" s="1"/>
  <c r="AR18" i="16"/>
  <c r="AR83" i="16" s="1"/>
  <c r="AQ18" i="16"/>
  <c r="AQ83" i="16" s="1"/>
  <c r="AP18" i="16"/>
  <c r="AP83" i="16" s="1"/>
  <c r="AO18" i="16"/>
  <c r="AO83" i="16" s="1"/>
  <c r="AN18" i="16"/>
  <c r="AN83" i="16" s="1"/>
  <c r="AM18" i="16"/>
  <c r="AM83" i="16" s="1"/>
  <c r="AL18" i="16"/>
  <c r="AL83" i="16" s="1"/>
  <c r="AK18" i="16"/>
  <c r="AK83" i="16" s="1"/>
  <c r="AJ18" i="16"/>
  <c r="AJ83" i="16" s="1"/>
  <c r="AI18" i="16"/>
  <c r="AI83" i="16" s="1"/>
  <c r="AH18" i="16"/>
  <c r="AH83" i="16" s="1"/>
  <c r="AG18" i="16"/>
  <c r="AG83" i="16" s="1"/>
  <c r="AF18" i="16"/>
  <c r="AF83" i="16" s="1"/>
  <c r="AE18" i="16"/>
  <c r="AE83" i="16" s="1"/>
  <c r="AD18" i="16"/>
  <c r="AD83" i="16" s="1"/>
  <c r="AC18" i="16"/>
  <c r="AC83" i="16" s="1"/>
  <c r="AB18" i="16"/>
  <c r="AB83" i="16" s="1"/>
  <c r="AA18" i="16"/>
  <c r="AA83" i="16" s="1"/>
  <c r="Z18" i="16"/>
  <c r="Z83" i="16" s="1"/>
  <c r="Y18" i="16"/>
  <c r="Y83" i="16" s="1"/>
  <c r="X18" i="16"/>
  <c r="X83" i="16" s="1"/>
  <c r="W18" i="16"/>
  <c r="W83" i="16" s="1"/>
  <c r="V18" i="16"/>
  <c r="V83" i="16" s="1"/>
  <c r="U18" i="16"/>
  <c r="U83" i="16" s="1"/>
  <c r="T18" i="16"/>
  <c r="T83" i="16" s="1"/>
  <c r="S18" i="16"/>
  <c r="S83" i="16" s="1"/>
  <c r="R18" i="16"/>
  <c r="R83" i="16" s="1"/>
  <c r="Q18" i="16"/>
  <c r="Q83" i="16" s="1"/>
  <c r="P18" i="16"/>
  <c r="P83" i="16" s="1"/>
  <c r="O18" i="16"/>
  <c r="O83" i="16" s="1"/>
  <c r="N18" i="16"/>
  <c r="N83" i="16" s="1"/>
  <c r="M18" i="16"/>
  <c r="M83" i="16" s="1"/>
  <c r="L18" i="16"/>
  <c r="L83" i="16" s="1"/>
  <c r="K18" i="16"/>
  <c r="K83" i="16" s="1"/>
  <c r="J18" i="16"/>
  <c r="J83" i="16" s="1"/>
  <c r="I18" i="16"/>
  <c r="I83" i="16" s="1"/>
  <c r="H18" i="16"/>
  <c r="H83" i="16" s="1"/>
  <c r="AW17" i="16"/>
  <c r="AW82" i="16" s="1"/>
  <c r="AV17" i="16"/>
  <c r="AV82" i="16" s="1"/>
  <c r="AU17" i="16"/>
  <c r="AU82" i="16" s="1"/>
  <c r="AT17" i="16"/>
  <c r="AT82" i="16" s="1"/>
  <c r="AS17" i="16"/>
  <c r="AS82" i="16" s="1"/>
  <c r="AR17" i="16"/>
  <c r="AR82" i="16" s="1"/>
  <c r="AQ17" i="16"/>
  <c r="AQ82" i="16" s="1"/>
  <c r="AP17" i="16"/>
  <c r="AP82" i="16" s="1"/>
  <c r="AO17" i="16"/>
  <c r="AO82" i="16" s="1"/>
  <c r="AN17" i="16"/>
  <c r="AN82" i="16" s="1"/>
  <c r="AM17" i="16"/>
  <c r="AM82" i="16" s="1"/>
  <c r="AL17" i="16"/>
  <c r="AL82" i="16" s="1"/>
  <c r="AK17" i="16"/>
  <c r="AK82" i="16" s="1"/>
  <c r="AJ17" i="16"/>
  <c r="AJ82" i="16" s="1"/>
  <c r="AI17" i="16"/>
  <c r="AI82" i="16" s="1"/>
  <c r="AH17" i="16"/>
  <c r="AH82" i="16" s="1"/>
  <c r="AG17" i="16"/>
  <c r="AG82" i="16" s="1"/>
  <c r="AF17" i="16"/>
  <c r="AF82" i="16" s="1"/>
  <c r="AE17" i="16"/>
  <c r="AE82" i="16" s="1"/>
  <c r="AD17" i="16"/>
  <c r="AD82" i="16" s="1"/>
  <c r="AC17" i="16"/>
  <c r="AC82" i="16" s="1"/>
  <c r="AB17" i="16"/>
  <c r="AB82" i="16" s="1"/>
  <c r="AA17" i="16"/>
  <c r="AA82" i="16" s="1"/>
  <c r="Z17" i="16"/>
  <c r="Z82" i="16" s="1"/>
  <c r="Y17" i="16"/>
  <c r="Y82" i="16" s="1"/>
  <c r="X17" i="16"/>
  <c r="X82" i="16" s="1"/>
  <c r="W17" i="16"/>
  <c r="W82" i="16" s="1"/>
  <c r="V17" i="16"/>
  <c r="V82" i="16" s="1"/>
  <c r="U17" i="16"/>
  <c r="U82" i="16" s="1"/>
  <c r="T17" i="16"/>
  <c r="T82" i="16" s="1"/>
  <c r="S17" i="16"/>
  <c r="S82" i="16" s="1"/>
  <c r="R17" i="16"/>
  <c r="R82" i="16" s="1"/>
  <c r="Q17" i="16"/>
  <c r="Q82" i="16" s="1"/>
  <c r="P17" i="16"/>
  <c r="P82" i="16" s="1"/>
  <c r="O17" i="16"/>
  <c r="O82" i="16" s="1"/>
  <c r="N17" i="16"/>
  <c r="N82" i="16" s="1"/>
  <c r="M17" i="16"/>
  <c r="M82" i="16" s="1"/>
  <c r="L17" i="16"/>
  <c r="L82" i="16" s="1"/>
  <c r="K17" i="16"/>
  <c r="K82" i="16" s="1"/>
  <c r="J17" i="16"/>
  <c r="J82" i="16" s="1"/>
  <c r="I17" i="16"/>
  <c r="I82" i="16" s="1"/>
  <c r="H17" i="16"/>
  <c r="H82" i="16" s="1"/>
  <c r="AW16" i="16"/>
  <c r="AW81" i="16" s="1"/>
  <c r="AV16" i="16"/>
  <c r="AV81" i="16" s="1"/>
  <c r="AU16" i="16"/>
  <c r="AU81" i="16" s="1"/>
  <c r="AT16" i="16"/>
  <c r="AT81" i="16" s="1"/>
  <c r="AS16" i="16"/>
  <c r="AS81" i="16" s="1"/>
  <c r="AR16" i="16"/>
  <c r="AR81" i="16" s="1"/>
  <c r="AQ16" i="16"/>
  <c r="AP16" i="16"/>
  <c r="AO16" i="16"/>
  <c r="AN16" i="16"/>
  <c r="AM16" i="16"/>
  <c r="AL16" i="16"/>
  <c r="AK16" i="16"/>
  <c r="AK81" i="16" s="1"/>
  <c r="AJ16" i="16"/>
  <c r="AJ81" i="16" s="1"/>
  <c r="AI16" i="16"/>
  <c r="AI81" i="16" s="1"/>
  <c r="AH16" i="16"/>
  <c r="AH81" i="16" s="1"/>
  <c r="AG16" i="16"/>
  <c r="AG81" i="16" s="1"/>
  <c r="AF16" i="16"/>
  <c r="AF81" i="16" s="1"/>
  <c r="AE16" i="16"/>
  <c r="AE81" i="16" s="1"/>
  <c r="AD16" i="16"/>
  <c r="AD81" i="16" s="1"/>
  <c r="AC16" i="16"/>
  <c r="AC81" i="16" s="1"/>
  <c r="AB16" i="16"/>
  <c r="AB81" i="16" s="1"/>
  <c r="AA16" i="16"/>
  <c r="AA81" i="16" s="1"/>
  <c r="Z16" i="16"/>
  <c r="Z81" i="16" s="1"/>
  <c r="Y16" i="16"/>
  <c r="Y81" i="16" s="1"/>
  <c r="X16" i="16"/>
  <c r="X81" i="16" s="1"/>
  <c r="W16" i="16"/>
  <c r="W81" i="16" s="1"/>
  <c r="V16" i="16"/>
  <c r="V81" i="16" s="1"/>
  <c r="U16" i="16"/>
  <c r="U81" i="16" s="1"/>
  <c r="T16" i="16"/>
  <c r="T81" i="16" s="1"/>
  <c r="S16" i="16"/>
  <c r="R16" i="16"/>
  <c r="Q16" i="16"/>
  <c r="P16" i="16"/>
  <c r="O16" i="16"/>
  <c r="N16" i="16"/>
  <c r="M16" i="16"/>
  <c r="L16" i="16"/>
  <c r="K16" i="16"/>
  <c r="J16" i="16"/>
  <c r="I16" i="16"/>
  <c r="H16" i="16"/>
  <c r="AW15" i="16"/>
  <c r="AW80" i="16" s="1"/>
  <c r="AV15" i="16"/>
  <c r="AV80" i="16" s="1"/>
  <c r="AU15" i="16"/>
  <c r="AU80" i="16" s="1"/>
  <c r="AT15" i="16"/>
  <c r="AT80" i="16" s="1"/>
  <c r="AS15" i="16"/>
  <c r="AS80" i="16" s="1"/>
  <c r="AR15" i="16"/>
  <c r="AR80" i="16" s="1"/>
  <c r="AQ15" i="16"/>
  <c r="AP15" i="16"/>
  <c r="AO15" i="16"/>
  <c r="AN15" i="16"/>
  <c r="AM15" i="16"/>
  <c r="AL15" i="16"/>
  <c r="AK15" i="16"/>
  <c r="AK80" i="16" s="1"/>
  <c r="AJ15" i="16"/>
  <c r="AJ80" i="16" s="1"/>
  <c r="AI15" i="16"/>
  <c r="AI80" i="16" s="1"/>
  <c r="AH15" i="16"/>
  <c r="AH80" i="16" s="1"/>
  <c r="AG15" i="16"/>
  <c r="AG80" i="16" s="1"/>
  <c r="AF15" i="16"/>
  <c r="AF80" i="16" s="1"/>
  <c r="AE15" i="16"/>
  <c r="AE80" i="16" s="1"/>
  <c r="AD15" i="16"/>
  <c r="AD80" i="16" s="1"/>
  <c r="AC15" i="16"/>
  <c r="AC80" i="16" s="1"/>
  <c r="AB15" i="16"/>
  <c r="AB80" i="16" s="1"/>
  <c r="AA15" i="16"/>
  <c r="AA80" i="16" s="1"/>
  <c r="Z15" i="16"/>
  <c r="Z80" i="16" s="1"/>
  <c r="Y15" i="16"/>
  <c r="Y80" i="16" s="1"/>
  <c r="X15" i="16"/>
  <c r="X80" i="16" s="1"/>
  <c r="W15" i="16"/>
  <c r="W80" i="16" s="1"/>
  <c r="V15" i="16"/>
  <c r="V80" i="16" s="1"/>
  <c r="U15" i="16"/>
  <c r="U80" i="16" s="1"/>
  <c r="T15" i="16"/>
  <c r="T80" i="16" s="1"/>
  <c r="S15" i="16"/>
  <c r="R15" i="16"/>
  <c r="Q15" i="16"/>
  <c r="P15" i="16"/>
  <c r="O15" i="16"/>
  <c r="N15" i="16"/>
  <c r="M15" i="16"/>
  <c r="L15" i="16"/>
  <c r="K15" i="16"/>
  <c r="J15" i="16"/>
  <c r="I15" i="16"/>
  <c r="H15" i="16"/>
  <c r="AW14" i="16"/>
  <c r="AW79" i="16" s="1"/>
  <c r="AV14" i="16"/>
  <c r="AV79" i="16" s="1"/>
  <c r="AU14" i="16"/>
  <c r="AU79" i="16" s="1"/>
  <c r="AT14" i="16"/>
  <c r="AT79" i="16" s="1"/>
  <c r="AS14" i="16"/>
  <c r="AS79" i="16" s="1"/>
  <c r="AR14" i="16"/>
  <c r="AR79" i="16" s="1"/>
  <c r="AQ14" i="16"/>
  <c r="AQ79" i="16" s="1"/>
  <c r="AP14" i="16"/>
  <c r="AP79" i="16" s="1"/>
  <c r="AO14" i="16"/>
  <c r="AO79" i="16" s="1"/>
  <c r="AN14" i="16"/>
  <c r="AN79" i="16" s="1"/>
  <c r="AM14" i="16"/>
  <c r="AM79" i="16" s="1"/>
  <c r="AL14" i="16"/>
  <c r="AL79" i="16" s="1"/>
  <c r="AK14" i="16"/>
  <c r="AK79" i="16" s="1"/>
  <c r="AJ14" i="16"/>
  <c r="AJ79" i="16" s="1"/>
  <c r="AI14" i="16"/>
  <c r="AI79" i="16" s="1"/>
  <c r="AH14" i="16"/>
  <c r="AH79" i="16" s="1"/>
  <c r="AG14" i="16"/>
  <c r="AG79" i="16" s="1"/>
  <c r="AF14" i="16"/>
  <c r="AF79" i="16" s="1"/>
  <c r="AE14" i="16"/>
  <c r="AE79" i="16" s="1"/>
  <c r="AD14" i="16"/>
  <c r="AD79" i="16" s="1"/>
  <c r="AC14" i="16"/>
  <c r="AC79" i="16" s="1"/>
  <c r="AB14" i="16"/>
  <c r="AB79" i="16" s="1"/>
  <c r="AA14" i="16"/>
  <c r="AA79" i="16" s="1"/>
  <c r="Z14" i="16"/>
  <c r="Z79" i="16" s="1"/>
  <c r="Y14" i="16"/>
  <c r="Y79" i="16" s="1"/>
  <c r="X14" i="16"/>
  <c r="X79" i="16" s="1"/>
  <c r="W14" i="16"/>
  <c r="W79" i="16" s="1"/>
  <c r="V14" i="16"/>
  <c r="V79" i="16" s="1"/>
  <c r="U14" i="16"/>
  <c r="U79" i="16" s="1"/>
  <c r="T14" i="16"/>
  <c r="T79" i="16" s="1"/>
  <c r="S14" i="16"/>
  <c r="S79" i="16" s="1"/>
  <c r="R14" i="16"/>
  <c r="R79" i="16" s="1"/>
  <c r="Q14" i="16"/>
  <c r="Q79" i="16" s="1"/>
  <c r="P14" i="16"/>
  <c r="P79" i="16" s="1"/>
  <c r="O14" i="16"/>
  <c r="O79" i="16" s="1"/>
  <c r="N14" i="16"/>
  <c r="N79" i="16" s="1"/>
  <c r="M14" i="16"/>
  <c r="M79" i="16" s="1"/>
  <c r="L14" i="16"/>
  <c r="L79" i="16" s="1"/>
  <c r="K14" i="16"/>
  <c r="K79" i="16" s="1"/>
  <c r="J14" i="16"/>
  <c r="J79" i="16" s="1"/>
  <c r="I14" i="16"/>
  <c r="I79" i="16" s="1"/>
  <c r="H14" i="16"/>
  <c r="H79" i="16" s="1"/>
  <c r="AW13" i="16"/>
  <c r="AW78" i="16" s="1"/>
  <c r="AV13" i="16"/>
  <c r="AV78" i="16" s="1"/>
  <c r="AU13" i="16"/>
  <c r="AU78" i="16" s="1"/>
  <c r="AT13" i="16"/>
  <c r="AT78" i="16" s="1"/>
  <c r="AS13" i="16"/>
  <c r="AS78" i="16" s="1"/>
  <c r="AR13" i="16"/>
  <c r="AR78" i="16" s="1"/>
  <c r="AQ13" i="16"/>
  <c r="AQ78" i="16" s="1"/>
  <c r="AP13" i="16"/>
  <c r="AP78" i="16" s="1"/>
  <c r="AO13" i="16"/>
  <c r="AO78" i="16" s="1"/>
  <c r="AN13" i="16"/>
  <c r="AN78" i="16" s="1"/>
  <c r="AM13" i="16"/>
  <c r="AM78" i="16" s="1"/>
  <c r="AL13" i="16"/>
  <c r="AL78" i="16" s="1"/>
  <c r="AK13" i="16"/>
  <c r="AK78" i="16" s="1"/>
  <c r="AJ13" i="16"/>
  <c r="AJ78" i="16" s="1"/>
  <c r="AI13" i="16"/>
  <c r="AI78" i="16" s="1"/>
  <c r="AH13" i="16"/>
  <c r="AH78" i="16" s="1"/>
  <c r="AG13" i="16"/>
  <c r="AG78" i="16" s="1"/>
  <c r="AF13" i="16"/>
  <c r="AF78" i="16" s="1"/>
  <c r="AE13" i="16"/>
  <c r="AE78" i="16" s="1"/>
  <c r="AD13" i="16"/>
  <c r="AD78" i="16" s="1"/>
  <c r="AC13" i="16"/>
  <c r="AC78" i="16" s="1"/>
  <c r="AB13" i="16"/>
  <c r="AB78" i="16" s="1"/>
  <c r="AA13" i="16"/>
  <c r="AA78" i="16" s="1"/>
  <c r="Z13" i="16"/>
  <c r="Z78" i="16" s="1"/>
  <c r="Y13" i="16"/>
  <c r="Y78" i="16" s="1"/>
  <c r="X13" i="16"/>
  <c r="X78" i="16" s="1"/>
  <c r="W13" i="16"/>
  <c r="W78" i="16" s="1"/>
  <c r="V13" i="16"/>
  <c r="V78" i="16" s="1"/>
  <c r="U13" i="16"/>
  <c r="U78" i="16" s="1"/>
  <c r="T13" i="16"/>
  <c r="T78" i="16" s="1"/>
  <c r="S13" i="16"/>
  <c r="S78" i="16" s="1"/>
  <c r="R13" i="16"/>
  <c r="R78" i="16" s="1"/>
  <c r="Q13" i="16"/>
  <c r="Q78" i="16" s="1"/>
  <c r="P13" i="16"/>
  <c r="P78" i="16" s="1"/>
  <c r="O13" i="16"/>
  <c r="O78" i="16" s="1"/>
  <c r="N13" i="16"/>
  <c r="N78" i="16" s="1"/>
  <c r="M13" i="16"/>
  <c r="M78" i="16" s="1"/>
  <c r="L13" i="16"/>
  <c r="L78" i="16" s="1"/>
  <c r="K13" i="16"/>
  <c r="K78" i="16" s="1"/>
  <c r="J13" i="16"/>
  <c r="J78" i="16" s="1"/>
  <c r="I13" i="16"/>
  <c r="I78" i="16" s="1"/>
  <c r="H13" i="16"/>
  <c r="H78" i="16" s="1"/>
  <c r="AW12" i="16"/>
  <c r="AW77" i="16" s="1"/>
  <c r="AV12" i="16"/>
  <c r="AV77" i="16" s="1"/>
  <c r="AU12" i="16"/>
  <c r="AU77" i="16" s="1"/>
  <c r="AT12" i="16"/>
  <c r="AT77" i="16" s="1"/>
  <c r="AS12" i="16"/>
  <c r="AS77" i="16" s="1"/>
  <c r="AR12" i="16"/>
  <c r="AR77" i="16" s="1"/>
  <c r="AQ12" i="16"/>
  <c r="AQ77" i="16" s="1"/>
  <c r="AP12" i="16"/>
  <c r="AP77" i="16" s="1"/>
  <c r="AO12" i="16"/>
  <c r="AO77" i="16" s="1"/>
  <c r="AN12" i="16"/>
  <c r="AN77" i="16" s="1"/>
  <c r="AM12" i="16"/>
  <c r="AM77" i="16" s="1"/>
  <c r="AL12" i="16"/>
  <c r="AL77" i="16" s="1"/>
  <c r="AK12" i="16"/>
  <c r="AK77" i="16" s="1"/>
  <c r="AJ12" i="16"/>
  <c r="AJ77" i="16" s="1"/>
  <c r="AI12" i="16"/>
  <c r="AI77" i="16" s="1"/>
  <c r="AH12" i="16"/>
  <c r="AH77" i="16" s="1"/>
  <c r="AG12" i="16"/>
  <c r="AG77" i="16" s="1"/>
  <c r="AF12" i="16"/>
  <c r="AF77" i="16" s="1"/>
  <c r="AE12" i="16"/>
  <c r="AE77" i="16" s="1"/>
  <c r="AD12" i="16"/>
  <c r="AD77" i="16" s="1"/>
  <c r="AC12" i="16"/>
  <c r="AC77" i="16" s="1"/>
  <c r="AB12" i="16"/>
  <c r="AB77" i="16" s="1"/>
  <c r="AA12" i="16"/>
  <c r="AA77" i="16" s="1"/>
  <c r="Z12" i="16"/>
  <c r="Z77" i="16" s="1"/>
  <c r="Y12" i="16"/>
  <c r="Y77" i="16" s="1"/>
  <c r="X12" i="16"/>
  <c r="X77" i="16" s="1"/>
  <c r="W12" i="16"/>
  <c r="W77" i="16" s="1"/>
  <c r="V12" i="16"/>
  <c r="V77" i="16" s="1"/>
  <c r="U12" i="16"/>
  <c r="U77" i="16" s="1"/>
  <c r="T12" i="16"/>
  <c r="T77" i="16" s="1"/>
  <c r="S12" i="16"/>
  <c r="S77" i="16" s="1"/>
  <c r="R12" i="16"/>
  <c r="R77" i="16" s="1"/>
  <c r="Q12" i="16"/>
  <c r="Q77" i="16" s="1"/>
  <c r="P12" i="16"/>
  <c r="P77" i="16" s="1"/>
  <c r="O12" i="16"/>
  <c r="O77" i="16" s="1"/>
  <c r="N12" i="16"/>
  <c r="N77" i="16" s="1"/>
  <c r="M12" i="16"/>
  <c r="M77" i="16" s="1"/>
  <c r="L12" i="16"/>
  <c r="L77" i="16" s="1"/>
  <c r="K12" i="16"/>
  <c r="K77" i="16" s="1"/>
  <c r="J12" i="16"/>
  <c r="J77" i="16" s="1"/>
  <c r="I12" i="16"/>
  <c r="I77" i="16" s="1"/>
  <c r="H12" i="16"/>
  <c r="H77" i="16" s="1"/>
  <c r="AW11" i="16"/>
  <c r="AW76" i="16" s="1"/>
  <c r="AV11" i="16"/>
  <c r="AV76" i="16" s="1"/>
  <c r="AU11" i="16"/>
  <c r="AU76" i="16" s="1"/>
  <c r="AT11" i="16"/>
  <c r="AT76" i="16" s="1"/>
  <c r="AS11" i="16"/>
  <c r="AS76" i="16" s="1"/>
  <c r="AR11" i="16"/>
  <c r="AR76" i="16" s="1"/>
  <c r="AQ11" i="16"/>
  <c r="AQ76" i="16" s="1"/>
  <c r="AP11" i="16"/>
  <c r="AP76" i="16" s="1"/>
  <c r="AO11" i="16"/>
  <c r="AO76" i="16" s="1"/>
  <c r="AN11" i="16"/>
  <c r="AN76" i="16" s="1"/>
  <c r="AM11" i="16"/>
  <c r="AM76" i="16" s="1"/>
  <c r="AL11" i="16"/>
  <c r="AL76" i="16" s="1"/>
  <c r="AK11" i="16"/>
  <c r="AK76" i="16" s="1"/>
  <c r="AJ11" i="16"/>
  <c r="AJ76" i="16" s="1"/>
  <c r="AI11" i="16"/>
  <c r="AI76" i="16" s="1"/>
  <c r="AH11" i="16"/>
  <c r="AH76" i="16" s="1"/>
  <c r="AG11" i="16"/>
  <c r="AG76" i="16" s="1"/>
  <c r="AF11" i="16"/>
  <c r="AF76" i="16" s="1"/>
  <c r="AE11" i="16"/>
  <c r="AE76" i="16" s="1"/>
  <c r="AD11" i="16"/>
  <c r="AD76" i="16" s="1"/>
  <c r="AC11" i="16"/>
  <c r="AC76" i="16" s="1"/>
  <c r="AB11" i="16"/>
  <c r="AB76" i="16" s="1"/>
  <c r="AA11" i="16"/>
  <c r="AA76" i="16" s="1"/>
  <c r="Z11" i="16"/>
  <c r="Z76" i="16" s="1"/>
  <c r="Y11" i="16"/>
  <c r="Y76" i="16" s="1"/>
  <c r="X11" i="16"/>
  <c r="X76" i="16" s="1"/>
  <c r="W11" i="16"/>
  <c r="W76" i="16" s="1"/>
  <c r="V11" i="16"/>
  <c r="V76" i="16" s="1"/>
  <c r="U11" i="16"/>
  <c r="U76" i="16" s="1"/>
  <c r="T11" i="16"/>
  <c r="T76" i="16" s="1"/>
  <c r="S11" i="16"/>
  <c r="S76" i="16" s="1"/>
  <c r="R11" i="16"/>
  <c r="R76" i="16" s="1"/>
  <c r="Q11" i="16"/>
  <c r="Q76" i="16" s="1"/>
  <c r="P11" i="16"/>
  <c r="P76" i="16" s="1"/>
  <c r="O11" i="16"/>
  <c r="O76" i="16" s="1"/>
  <c r="N11" i="16"/>
  <c r="N76" i="16" s="1"/>
  <c r="M11" i="16"/>
  <c r="M76" i="16" s="1"/>
  <c r="L11" i="16"/>
  <c r="L76" i="16" s="1"/>
  <c r="K11" i="16"/>
  <c r="K76" i="16" s="1"/>
  <c r="J11" i="16"/>
  <c r="J76" i="16" s="1"/>
  <c r="I11" i="16"/>
  <c r="I76" i="16" s="1"/>
  <c r="H11" i="16"/>
  <c r="H76" i="16" s="1"/>
  <c r="AW10" i="16"/>
  <c r="AW75" i="16" s="1"/>
  <c r="AV10" i="16"/>
  <c r="AV75" i="16" s="1"/>
  <c r="AU10" i="16"/>
  <c r="AU75" i="16" s="1"/>
  <c r="AT10" i="16"/>
  <c r="AT75" i="16" s="1"/>
  <c r="AS10" i="16"/>
  <c r="AS75" i="16" s="1"/>
  <c r="AR10" i="16"/>
  <c r="AR75" i="16" s="1"/>
  <c r="AQ10" i="16"/>
  <c r="AQ75" i="16" s="1"/>
  <c r="AP10" i="16"/>
  <c r="AP75" i="16" s="1"/>
  <c r="AO10" i="16"/>
  <c r="AO75" i="16" s="1"/>
  <c r="AN10" i="16"/>
  <c r="AN75" i="16" s="1"/>
  <c r="AM10" i="16"/>
  <c r="AM75" i="16" s="1"/>
  <c r="AL10" i="16"/>
  <c r="AL75" i="16" s="1"/>
  <c r="AK10" i="16"/>
  <c r="AK75" i="16" s="1"/>
  <c r="AJ10" i="16"/>
  <c r="AJ75" i="16" s="1"/>
  <c r="AI10" i="16"/>
  <c r="AI75" i="16" s="1"/>
  <c r="AH10" i="16"/>
  <c r="AH75" i="16" s="1"/>
  <c r="AG10" i="16"/>
  <c r="AG75" i="16" s="1"/>
  <c r="AF10" i="16"/>
  <c r="AF75" i="16" s="1"/>
  <c r="AE10" i="16"/>
  <c r="AE75" i="16" s="1"/>
  <c r="AD10" i="16"/>
  <c r="AD75" i="16" s="1"/>
  <c r="AC10" i="16"/>
  <c r="AC75" i="16" s="1"/>
  <c r="AB10" i="16"/>
  <c r="AB75" i="16" s="1"/>
  <c r="AA10" i="16"/>
  <c r="AA75" i="16" s="1"/>
  <c r="Z10" i="16"/>
  <c r="Z75" i="16" s="1"/>
  <c r="Y10" i="16"/>
  <c r="Y75" i="16" s="1"/>
  <c r="X10" i="16"/>
  <c r="X75" i="16" s="1"/>
  <c r="W10" i="16"/>
  <c r="W75" i="16" s="1"/>
  <c r="V10" i="16"/>
  <c r="V75" i="16" s="1"/>
  <c r="U10" i="16"/>
  <c r="U75" i="16" s="1"/>
  <c r="T10" i="16"/>
  <c r="T75" i="16" s="1"/>
  <c r="S10" i="16"/>
  <c r="S75" i="16" s="1"/>
  <c r="R10" i="16"/>
  <c r="R75" i="16" s="1"/>
  <c r="Q10" i="16"/>
  <c r="Q75" i="16" s="1"/>
  <c r="P10" i="16"/>
  <c r="P75" i="16" s="1"/>
  <c r="O10" i="16"/>
  <c r="O75" i="16" s="1"/>
  <c r="N10" i="16"/>
  <c r="N75" i="16" s="1"/>
  <c r="M10" i="16"/>
  <c r="M75" i="16" s="1"/>
  <c r="L10" i="16"/>
  <c r="L75" i="16" s="1"/>
  <c r="K10" i="16"/>
  <c r="K75" i="16" s="1"/>
  <c r="J10" i="16"/>
  <c r="J75" i="16" s="1"/>
  <c r="I10" i="16"/>
  <c r="I75" i="16" s="1"/>
  <c r="H10" i="16"/>
  <c r="H75" i="16" s="1"/>
  <c r="AW9" i="16"/>
  <c r="AW74" i="16" s="1"/>
  <c r="AV9" i="16"/>
  <c r="AV74" i="16" s="1"/>
  <c r="AU9" i="16"/>
  <c r="AU74" i="16" s="1"/>
  <c r="AT9" i="16"/>
  <c r="AT74" i="16" s="1"/>
  <c r="AS9" i="16"/>
  <c r="AS74" i="16" s="1"/>
  <c r="AR9" i="16"/>
  <c r="AR74" i="16" s="1"/>
  <c r="AQ9" i="16"/>
  <c r="AP9" i="16"/>
  <c r="AO9" i="16"/>
  <c r="AN9" i="16"/>
  <c r="AM9" i="16"/>
  <c r="AL9" i="16"/>
  <c r="AK9" i="16"/>
  <c r="AK74" i="16" s="1"/>
  <c r="AJ9" i="16"/>
  <c r="AJ74" i="16" s="1"/>
  <c r="AI9" i="16"/>
  <c r="AI74" i="16" s="1"/>
  <c r="AH9" i="16"/>
  <c r="AH74" i="16" s="1"/>
  <c r="AG9" i="16"/>
  <c r="AG74" i="16" s="1"/>
  <c r="AF9" i="16"/>
  <c r="AF74" i="16" s="1"/>
  <c r="AE9" i="16"/>
  <c r="AE74" i="16" s="1"/>
  <c r="AD9" i="16"/>
  <c r="AD74" i="16" s="1"/>
  <c r="AC9" i="16"/>
  <c r="AC74" i="16" s="1"/>
  <c r="AB9" i="16"/>
  <c r="AB74" i="16" s="1"/>
  <c r="AA9" i="16"/>
  <c r="AA74" i="16" s="1"/>
  <c r="Z9" i="16"/>
  <c r="Z74" i="16" s="1"/>
  <c r="Y9" i="16"/>
  <c r="Y74" i="16" s="1"/>
  <c r="X9" i="16"/>
  <c r="X74" i="16" s="1"/>
  <c r="W9" i="16"/>
  <c r="W74" i="16" s="1"/>
  <c r="V9" i="16"/>
  <c r="V74" i="16" s="1"/>
  <c r="U9" i="16"/>
  <c r="U74" i="16" s="1"/>
  <c r="T9" i="16"/>
  <c r="T74" i="16" s="1"/>
  <c r="S9" i="16"/>
  <c r="R9" i="16"/>
  <c r="Q9" i="16"/>
  <c r="P9" i="16"/>
  <c r="O9" i="16"/>
  <c r="N9" i="16"/>
  <c r="M9" i="16"/>
  <c r="L9" i="16"/>
  <c r="K9" i="16"/>
  <c r="J9" i="16"/>
  <c r="I9" i="16"/>
  <c r="H9" i="16"/>
  <c r="AW8" i="16"/>
  <c r="AW73" i="16" s="1"/>
  <c r="AV8" i="16"/>
  <c r="AV73" i="16" s="1"/>
  <c r="AU8" i="16"/>
  <c r="AU73" i="16" s="1"/>
  <c r="AT8" i="16"/>
  <c r="AT73" i="16" s="1"/>
  <c r="AS8" i="16"/>
  <c r="AS73" i="16" s="1"/>
  <c r="AR8" i="16"/>
  <c r="AR73" i="16" s="1"/>
  <c r="AQ8" i="16"/>
  <c r="AQ73" i="16" s="1"/>
  <c r="AP8" i="16"/>
  <c r="AP73" i="16" s="1"/>
  <c r="AO8" i="16"/>
  <c r="AO73" i="16" s="1"/>
  <c r="AN8" i="16"/>
  <c r="AN73" i="16" s="1"/>
  <c r="AM8" i="16"/>
  <c r="AM73" i="16" s="1"/>
  <c r="AL8" i="16"/>
  <c r="AL73" i="16" s="1"/>
  <c r="AK8" i="16"/>
  <c r="AK73" i="16" s="1"/>
  <c r="AJ8" i="16"/>
  <c r="AJ73" i="16" s="1"/>
  <c r="AI8" i="16"/>
  <c r="AI73" i="16" s="1"/>
  <c r="AH8" i="16"/>
  <c r="AH73" i="16" s="1"/>
  <c r="AG8" i="16"/>
  <c r="AG73" i="16" s="1"/>
  <c r="AF8" i="16"/>
  <c r="AF73" i="16" s="1"/>
  <c r="AE8" i="16"/>
  <c r="AE73" i="16" s="1"/>
  <c r="AD8" i="16"/>
  <c r="AD73" i="16" s="1"/>
  <c r="AC8" i="16"/>
  <c r="AC73" i="16" s="1"/>
  <c r="AB8" i="16"/>
  <c r="AB73" i="16" s="1"/>
  <c r="AA8" i="16"/>
  <c r="AA73" i="16" s="1"/>
  <c r="Z8" i="16"/>
  <c r="Z73" i="16" s="1"/>
  <c r="Y8" i="16"/>
  <c r="Y73" i="16" s="1"/>
  <c r="X8" i="16"/>
  <c r="X73" i="16" s="1"/>
  <c r="W8" i="16"/>
  <c r="W73" i="16" s="1"/>
  <c r="V8" i="16"/>
  <c r="V73" i="16" s="1"/>
  <c r="U8" i="16"/>
  <c r="U73" i="16" s="1"/>
  <c r="T8" i="16"/>
  <c r="T73" i="16" s="1"/>
  <c r="S8" i="16"/>
  <c r="S73" i="16" s="1"/>
  <c r="R8" i="16"/>
  <c r="R73" i="16" s="1"/>
  <c r="Q8" i="16"/>
  <c r="Q73" i="16" s="1"/>
  <c r="P8" i="16"/>
  <c r="P73" i="16" s="1"/>
  <c r="O8" i="16"/>
  <c r="O73" i="16" s="1"/>
  <c r="N8" i="16"/>
  <c r="N73" i="16" s="1"/>
  <c r="M8" i="16"/>
  <c r="M73" i="16" s="1"/>
  <c r="L8" i="16"/>
  <c r="L73" i="16" s="1"/>
  <c r="K8" i="16"/>
  <c r="K73" i="16" s="1"/>
  <c r="J8" i="16"/>
  <c r="J73" i="16" s="1"/>
  <c r="I8" i="16"/>
  <c r="I73" i="16" s="1"/>
  <c r="H8" i="16"/>
  <c r="H73" i="16" s="1"/>
  <c r="AW7" i="16"/>
  <c r="AW72" i="16" s="1"/>
  <c r="AV7" i="16"/>
  <c r="AV72" i="16" s="1"/>
  <c r="AU7" i="16"/>
  <c r="AU72" i="16" s="1"/>
  <c r="AT7" i="16"/>
  <c r="AT72" i="16" s="1"/>
  <c r="AS7" i="16"/>
  <c r="AS72" i="16" s="1"/>
  <c r="AR7" i="16"/>
  <c r="AR72" i="16" s="1"/>
  <c r="AQ7" i="16"/>
  <c r="AQ72" i="16" s="1"/>
  <c r="AP7" i="16"/>
  <c r="AP72" i="16" s="1"/>
  <c r="AO7" i="16"/>
  <c r="AO72" i="16" s="1"/>
  <c r="AN7" i="16"/>
  <c r="AN72" i="16" s="1"/>
  <c r="AM7" i="16"/>
  <c r="AM72" i="16" s="1"/>
  <c r="AL7" i="16"/>
  <c r="AL72" i="16" s="1"/>
  <c r="AK7" i="16"/>
  <c r="AK72" i="16" s="1"/>
  <c r="AJ7" i="16"/>
  <c r="AJ72" i="16" s="1"/>
  <c r="AI7" i="16"/>
  <c r="AI72" i="16" s="1"/>
  <c r="AH7" i="16"/>
  <c r="AH72" i="16" s="1"/>
  <c r="AG7" i="16"/>
  <c r="AG72" i="16" s="1"/>
  <c r="AF7" i="16"/>
  <c r="AF72" i="16" s="1"/>
  <c r="AE7" i="16"/>
  <c r="AE72" i="16" s="1"/>
  <c r="AD7" i="16"/>
  <c r="AD72" i="16" s="1"/>
  <c r="AC7" i="16"/>
  <c r="AC72" i="16" s="1"/>
  <c r="AB7" i="16"/>
  <c r="AB72" i="16" s="1"/>
  <c r="AA7" i="16"/>
  <c r="AA72" i="16" s="1"/>
  <c r="Z7" i="16"/>
  <c r="Z72" i="16" s="1"/>
  <c r="Y7" i="16"/>
  <c r="Y72" i="16" s="1"/>
  <c r="X7" i="16"/>
  <c r="X72" i="16" s="1"/>
  <c r="W7" i="16"/>
  <c r="W72" i="16" s="1"/>
  <c r="V7" i="16"/>
  <c r="V72" i="16" s="1"/>
  <c r="U7" i="16"/>
  <c r="U72" i="16" s="1"/>
  <c r="T7" i="16"/>
  <c r="T72" i="16" s="1"/>
  <c r="S7" i="16"/>
  <c r="S72" i="16" s="1"/>
  <c r="R7" i="16"/>
  <c r="R72" i="16" s="1"/>
  <c r="Q7" i="16"/>
  <c r="Q72" i="16" s="1"/>
  <c r="P7" i="16"/>
  <c r="P72" i="16" s="1"/>
  <c r="O7" i="16"/>
  <c r="O72" i="16" s="1"/>
  <c r="N7" i="16"/>
  <c r="N72" i="16" s="1"/>
  <c r="M7" i="16"/>
  <c r="M72" i="16" s="1"/>
  <c r="L7" i="16"/>
  <c r="L72" i="16" s="1"/>
  <c r="K7" i="16"/>
  <c r="K72" i="16" s="1"/>
  <c r="J7" i="16"/>
  <c r="J72" i="16" s="1"/>
  <c r="I7" i="16"/>
  <c r="I72" i="16" s="1"/>
  <c r="H7" i="16"/>
  <c r="H72" i="16" s="1"/>
  <c r="AW6" i="16"/>
  <c r="AW71" i="16" s="1"/>
  <c r="AV6" i="16"/>
  <c r="AV71" i="16" s="1"/>
  <c r="AU6" i="16"/>
  <c r="AU71" i="16" s="1"/>
  <c r="AT6" i="16"/>
  <c r="AT71" i="16" s="1"/>
  <c r="AS6" i="16"/>
  <c r="AS71" i="16" s="1"/>
  <c r="AR6" i="16"/>
  <c r="AR71" i="16" s="1"/>
  <c r="AQ6" i="16"/>
  <c r="AQ71" i="16" s="1"/>
  <c r="AP6" i="16"/>
  <c r="AP71" i="16" s="1"/>
  <c r="AO6" i="16"/>
  <c r="AO71" i="16" s="1"/>
  <c r="AN6" i="16"/>
  <c r="AN71" i="16" s="1"/>
  <c r="AM6" i="16"/>
  <c r="AM71" i="16" s="1"/>
  <c r="AL6" i="16"/>
  <c r="AL71" i="16" s="1"/>
  <c r="AK6" i="16"/>
  <c r="AK71" i="16" s="1"/>
  <c r="AJ6" i="16"/>
  <c r="AJ71" i="16" s="1"/>
  <c r="AI6" i="16"/>
  <c r="AI71" i="16" s="1"/>
  <c r="AH6" i="16"/>
  <c r="AH71" i="16" s="1"/>
  <c r="AG6" i="16"/>
  <c r="AG71" i="16" s="1"/>
  <c r="AF6" i="16"/>
  <c r="AF71" i="16" s="1"/>
  <c r="AE6" i="16"/>
  <c r="AE71" i="16" s="1"/>
  <c r="AD6" i="16"/>
  <c r="AD71" i="16" s="1"/>
  <c r="AC6" i="16"/>
  <c r="AC71" i="16" s="1"/>
  <c r="AB6" i="16"/>
  <c r="AB71" i="16" s="1"/>
  <c r="AA6" i="16"/>
  <c r="AA71" i="16" s="1"/>
  <c r="Z6" i="16"/>
  <c r="Z71" i="16" s="1"/>
  <c r="Y6" i="16"/>
  <c r="Y71" i="16" s="1"/>
  <c r="X6" i="16"/>
  <c r="X71" i="16" s="1"/>
  <c r="W6" i="16"/>
  <c r="W71" i="16" s="1"/>
  <c r="V6" i="16"/>
  <c r="V71" i="16" s="1"/>
  <c r="U6" i="16"/>
  <c r="U71" i="16" s="1"/>
  <c r="T6" i="16"/>
  <c r="T71" i="16" s="1"/>
  <c r="S6" i="16"/>
  <c r="S71" i="16" s="1"/>
  <c r="R6" i="16"/>
  <c r="R71" i="16" s="1"/>
  <c r="Q6" i="16"/>
  <c r="Q71" i="16" s="1"/>
  <c r="P6" i="16"/>
  <c r="P71" i="16" s="1"/>
  <c r="O6" i="16"/>
  <c r="O71" i="16" s="1"/>
  <c r="N6" i="16"/>
  <c r="N71" i="16" s="1"/>
  <c r="M6" i="16"/>
  <c r="M71" i="16" s="1"/>
  <c r="L6" i="16"/>
  <c r="L71" i="16" s="1"/>
  <c r="K6" i="16"/>
  <c r="K71" i="16" s="1"/>
  <c r="J6" i="16"/>
  <c r="J71" i="16" s="1"/>
  <c r="I6" i="16"/>
  <c r="I71" i="16" s="1"/>
  <c r="H6" i="16"/>
  <c r="H71" i="16" s="1"/>
  <c r="AW5" i="16"/>
  <c r="AW70" i="16" s="1"/>
  <c r="AV5" i="16"/>
  <c r="AV70" i="16" s="1"/>
  <c r="AU5" i="16"/>
  <c r="AU70" i="16" s="1"/>
  <c r="AT5" i="16"/>
  <c r="AT70" i="16" s="1"/>
  <c r="AS5" i="16"/>
  <c r="AS70" i="16" s="1"/>
  <c r="AR5" i="16"/>
  <c r="AR70" i="16" s="1"/>
  <c r="AQ5" i="16"/>
  <c r="AQ70" i="16" s="1"/>
  <c r="AP5" i="16"/>
  <c r="AP70" i="16" s="1"/>
  <c r="AO5" i="16"/>
  <c r="AO70" i="16" s="1"/>
  <c r="AN5" i="16"/>
  <c r="AN70" i="16" s="1"/>
  <c r="AM5" i="16"/>
  <c r="AM70" i="16" s="1"/>
  <c r="AL5" i="16"/>
  <c r="AL70" i="16" s="1"/>
  <c r="AK5" i="16"/>
  <c r="AK70" i="16" s="1"/>
  <c r="AJ5" i="16"/>
  <c r="AJ70" i="16" s="1"/>
  <c r="AI5" i="16"/>
  <c r="AI70" i="16" s="1"/>
  <c r="AH5" i="16"/>
  <c r="AH70" i="16" s="1"/>
  <c r="AG5" i="16"/>
  <c r="AG70" i="16" s="1"/>
  <c r="AF5" i="16"/>
  <c r="AF70" i="16" s="1"/>
  <c r="AE5" i="16"/>
  <c r="AE70" i="16" s="1"/>
  <c r="AD5" i="16"/>
  <c r="AD70" i="16" s="1"/>
  <c r="AC5" i="16"/>
  <c r="AC70" i="16" s="1"/>
  <c r="AB5" i="16"/>
  <c r="AB70" i="16" s="1"/>
  <c r="AA5" i="16"/>
  <c r="AA70" i="16" s="1"/>
  <c r="Z5" i="16"/>
  <c r="Z70" i="16" s="1"/>
  <c r="Y5" i="16"/>
  <c r="Y70" i="16" s="1"/>
  <c r="X5" i="16"/>
  <c r="X70" i="16" s="1"/>
  <c r="W5" i="16"/>
  <c r="W70" i="16" s="1"/>
  <c r="V5" i="16"/>
  <c r="V70" i="16" s="1"/>
  <c r="U5" i="16"/>
  <c r="U70" i="16" s="1"/>
  <c r="T5" i="16"/>
  <c r="T70" i="16" s="1"/>
  <c r="S5" i="16"/>
  <c r="S70" i="16" s="1"/>
  <c r="R5" i="16"/>
  <c r="R70" i="16" s="1"/>
  <c r="Q5" i="16"/>
  <c r="Q70" i="16" s="1"/>
  <c r="P5" i="16"/>
  <c r="P70" i="16" s="1"/>
  <c r="O5" i="16"/>
  <c r="O70" i="16" s="1"/>
  <c r="N5" i="16"/>
  <c r="N70" i="16" s="1"/>
  <c r="M5" i="16"/>
  <c r="M70" i="16" s="1"/>
  <c r="L5" i="16"/>
  <c r="L70" i="16" s="1"/>
  <c r="K5" i="16"/>
  <c r="K70" i="16" s="1"/>
  <c r="J5" i="16"/>
  <c r="J70" i="16" s="1"/>
  <c r="I5" i="16"/>
  <c r="I70" i="16" s="1"/>
  <c r="H5" i="16"/>
  <c r="H70" i="16" s="1"/>
  <c r="AW4" i="16"/>
  <c r="AW69" i="16" s="1"/>
  <c r="AV4" i="16"/>
  <c r="AV69" i="16" s="1"/>
  <c r="AU4" i="16"/>
  <c r="AU69" i="16" s="1"/>
  <c r="AT4" i="16"/>
  <c r="AT69" i="16" s="1"/>
  <c r="AS4" i="16"/>
  <c r="AS69" i="16" s="1"/>
  <c r="AR4" i="16"/>
  <c r="AR69" i="16" s="1"/>
  <c r="AQ4" i="16"/>
  <c r="AQ69" i="16" s="1"/>
  <c r="AP4" i="16"/>
  <c r="AP69" i="16" s="1"/>
  <c r="AO4" i="16"/>
  <c r="AO69" i="16" s="1"/>
  <c r="AN4" i="16"/>
  <c r="AN69" i="16" s="1"/>
  <c r="AM4" i="16"/>
  <c r="AM69" i="16" s="1"/>
  <c r="AL4" i="16"/>
  <c r="AL69" i="16" s="1"/>
  <c r="AK4" i="16"/>
  <c r="AK69" i="16" s="1"/>
  <c r="AJ4" i="16"/>
  <c r="AJ69" i="16" s="1"/>
  <c r="AI4" i="16"/>
  <c r="AI69" i="16" s="1"/>
  <c r="AH4" i="16"/>
  <c r="AH69" i="16" s="1"/>
  <c r="AG4" i="16"/>
  <c r="AG69" i="16" s="1"/>
  <c r="AF4" i="16"/>
  <c r="AF69" i="16" s="1"/>
  <c r="AE4" i="16"/>
  <c r="AE69" i="16" s="1"/>
  <c r="AD4" i="16"/>
  <c r="AD69" i="16" s="1"/>
  <c r="AC4" i="16"/>
  <c r="AC69" i="16" s="1"/>
  <c r="AB4" i="16"/>
  <c r="AB69" i="16" s="1"/>
  <c r="AA4" i="16"/>
  <c r="AA69" i="16" s="1"/>
  <c r="Z4" i="16"/>
  <c r="Z69" i="16" s="1"/>
  <c r="Y4" i="16"/>
  <c r="Y69" i="16" s="1"/>
  <c r="X4" i="16"/>
  <c r="X69" i="16" s="1"/>
  <c r="W4" i="16"/>
  <c r="W69" i="16" s="1"/>
  <c r="V4" i="16"/>
  <c r="V69" i="16" s="1"/>
  <c r="U4" i="16"/>
  <c r="U69" i="16" s="1"/>
  <c r="T4" i="16"/>
  <c r="T69" i="16" s="1"/>
  <c r="S4" i="16"/>
  <c r="S69" i="16" s="1"/>
  <c r="R4" i="16"/>
  <c r="R69" i="16" s="1"/>
  <c r="Q4" i="16"/>
  <c r="Q69" i="16" s="1"/>
  <c r="P4" i="16"/>
  <c r="P69" i="16" s="1"/>
  <c r="O4" i="16"/>
  <c r="O69" i="16" s="1"/>
  <c r="N4" i="16"/>
  <c r="N69" i="16" s="1"/>
  <c r="M4" i="16"/>
  <c r="M69" i="16" s="1"/>
  <c r="L4" i="16"/>
  <c r="L69" i="16" s="1"/>
  <c r="K4" i="16"/>
  <c r="K69" i="16" s="1"/>
  <c r="J4" i="16"/>
  <c r="J69" i="16" s="1"/>
  <c r="I4" i="16"/>
  <c r="I69" i="16" s="1"/>
  <c r="H4" i="16"/>
  <c r="H69" i="16" s="1"/>
  <c r="V3" i="15"/>
  <c r="W3" i="15"/>
  <c r="X3" i="15"/>
  <c r="Y3" i="15"/>
  <c r="Z3" i="15"/>
  <c r="AA3" i="15"/>
  <c r="AB3" i="15"/>
  <c r="V4" i="15"/>
  <c r="W4" i="15"/>
  <c r="X4" i="15"/>
  <c r="Y4" i="15"/>
  <c r="Z4" i="15"/>
  <c r="AA4" i="15"/>
  <c r="AB4" i="15"/>
  <c r="V5" i="15"/>
  <c r="W5" i="15"/>
  <c r="X5" i="15"/>
  <c r="Y5" i="15"/>
  <c r="Z5" i="15"/>
  <c r="AA5" i="15"/>
  <c r="AB5" i="15"/>
  <c r="V6" i="15"/>
  <c r="W6" i="15"/>
  <c r="X6" i="15"/>
  <c r="Y6" i="15"/>
  <c r="Z6" i="15"/>
  <c r="AA6" i="15"/>
  <c r="AB6" i="15"/>
  <c r="V7" i="15"/>
  <c r="W7" i="15"/>
  <c r="X7" i="15"/>
  <c r="Y7" i="15"/>
  <c r="Z7" i="15"/>
  <c r="AA7" i="15"/>
  <c r="AB7" i="15"/>
  <c r="V8" i="15"/>
  <c r="W8" i="15"/>
  <c r="X8" i="15"/>
  <c r="Y8" i="15"/>
  <c r="Z8" i="15"/>
  <c r="AA8" i="15"/>
  <c r="AB8" i="15"/>
  <c r="V9" i="15"/>
  <c r="W9" i="15"/>
  <c r="X9" i="15"/>
  <c r="Y9" i="15"/>
  <c r="Z9" i="15"/>
  <c r="AA9" i="15"/>
  <c r="AB9" i="15"/>
  <c r="V10" i="15"/>
  <c r="W10" i="15"/>
  <c r="X10" i="15"/>
  <c r="Y10" i="15"/>
  <c r="Z10" i="15"/>
  <c r="AA10" i="15"/>
  <c r="AB10" i="15"/>
  <c r="V11" i="15"/>
  <c r="W11" i="15"/>
  <c r="X11" i="15"/>
  <c r="Y11" i="15"/>
  <c r="Z11" i="15"/>
  <c r="AA11" i="15"/>
  <c r="AB11" i="15"/>
  <c r="V12" i="15"/>
  <c r="W12" i="15"/>
  <c r="X12" i="15"/>
  <c r="Y12" i="15"/>
  <c r="Z12" i="15"/>
  <c r="AA12" i="15"/>
  <c r="AB12" i="15"/>
  <c r="V13" i="15"/>
  <c r="W13" i="15"/>
  <c r="X13" i="15"/>
  <c r="Y13" i="15"/>
  <c r="Z13" i="15"/>
  <c r="AA13" i="15"/>
  <c r="AB13" i="15"/>
  <c r="V14" i="15"/>
  <c r="W14" i="15"/>
  <c r="X14" i="15"/>
  <c r="Y14" i="15"/>
  <c r="Z14" i="15"/>
  <c r="AA14" i="15"/>
  <c r="AB14" i="15"/>
  <c r="V15" i="15"/>
  <c r="W15" i="15"/>
  <c r="X15" i="15"/>
  <c r="Y15" i="15"/>
  <c r="Z15" i="15"/>
  <c r="AA15" i="15"/>
  <c r="AB15" i="15"/>
  <c r="V16" i="15"/>
  <c r="W16" i="15"/>
  <c r="X16" i="15"/>
  <c r="Y16" i="15"/>
  <c r="Z16" i="15"/>
  <c r="AA16" i="15"/>
  <c r="AB16" i="15"/>
  <c r="V17" i="15"/>
  <c r="W17" i="15"/>
  <c r="X17" i="15"/>
  <c r="Y17" i="15"/>
  <c r="Z17" i="15"/>
  <c r="AA17" i="15"/>
  <c r="AB17" i="15"/>
  <c r="V18" i="15"/>
  <c r="W18" i="15"/>
  <c r="X18" i="15"/>
  <c r="Y18" i="15"/>
  <c r="Z18" i="15"/>
  <c r="AA18" i="15"/>
  <c r="AB18" i="15"/>
  <c r="V19" i="15"/>
  <c r="W19" i="15"/>
  <c r="X19" i="15"/>
  <c r="Y19" i="15"/>
  <c r="Z19" i="15"/>
  <c r="AA19" i="15"/>
  <c r="AB19" i="15"/>
  <c r="V20" i="15"/>
  <c r="W20" i="15"/>
  <c r="X20" i="15"/>
  <c r="Y20" i="15"/>
  <c r="Z20" i="15"/>
  <c r="AA20" i="15"/>
  <c r="AB20" i="15"/>
  <c r="V21" i="15"/>
  <c r="W21" i="15"/>
  <c r="X21" i="15"/>
  <c r="Y21" i="15"/>
  <c r="Z21" i="15"/>
  <c r="AA21" i="15"/>
  <c r="AB21" i="15"/>
  <c r="V22" i="15"/>
  <c r="W22" i="15"/>
  <c r="X22" i="15"/>
  <c r="Y22" i="15"/>
  <c r="Z22" i="15"/>
  <c r="AA22" i="15"/>
  <c r="AB22" i="15"/>
  <c r="V23" i="15"/>
  <c r="W23" i="15"/>
  <c r="X23" i="15"/>
  <c r="Y23" i="15"/>
  <c r="Z23" i="15"/>
  <c r="AA23" i="15"/>
  <c r="AB23" i="15"/>
  <c r="V24" i="15"/>
  <c r="W24" i="15"/>
  <c r="X24" i="15"/>
  <c r="Y24" i="15"/>
  <c r="Z24" i="15"/>
  <c r="AA24" i="15"/>
  <c r="AB24" i="15"/>
  <c r="V25" i="15"/>
  <c r="W25" i="15"/>
  <c r="X25" i="15"/>
  <c r="Y25" i="15"/>
  <c r="Z25" i="15"/>
  <c r="AA25" i="15"/>
  <c r="AB25" i="15"/>
  <c r="V26" i="15"/>
  <c r="W26" i="15"/>
  <c r="X26" i="15"/>
  <c r="Y26" i="15"/>
  <c r="Z26" i="15"/>
  <c r="AA26" i="15"/>
  <c r="AB26" i="15"/>
  <c r="V27" i="15"/>
  <c r="W27" i="15"/>
  <c r="X27" i="15"/>
  <c r="Y27" i="15"/>
  <c r="Z27" i="15"/>
  <c r="AA27" i="15"/>
  <c r="AB27" i="15"/>
  <c r="V28" i="15"/>
  <c r="W28" i="15"/>
  <c r="X28" i="15"/>
  <c r="Y28" i="15"/>
  <c r="Z28" i="15"/>
  <c r="AA28" i="15"/>
  <c r="AB28" i="15"/>
  <c r="V29" i="15"/>
  <c r="W29" i="15"/>
  <c r="X29" i="15"/>
  <c r="Y29" i="15"/>
  <c r="Z29" i="15"/>
  <c r="AA29" i="15"/>
  <c r="AB29" i="15"/>
  <c r="V30" i="15"/>
  <c r="W30" i="15"/>
  <c r="X30" i="15"/>
  <c r="Y30" i="15"/>
  <c r="Z30" i="15"/>
  <c r="AA30" i="15"/>
  <c r="AB30" i="15"/>
  <c r="V31" i="15"/>
  <c r="W31" i="15"/>
  <c r="X31" i="15"/>
  <c r="Y31" i="15"/>
  <c r="Z31" i="15"/>
  <c r="AA31" i="15"/>
  <c r="AB31" i="15"/>
  <c r="V32" i="15"/>
  <c r="W32" i="15"/>
  <c r="X32" i="15"/>
  <c r="Y32" i="15"/>
  <c r="Z32" i="15"/>
  <c r="AA32" i="15"/>
  <c r="AB32" i="15"/>
  <c r="V33" i="15"/>
  <c r="W33" i="15"/>
  <c r="X33" i="15"/>
  <c r="Y33" i="15"/>
  <c r="Z33" i="15"/>
  <c r="AA33" i="15"/>
  <c r="AB33" i="15"/>
  <c r="V34" i="15"/>
  <c r="W34" i="15"/>
  <c r="X34" i="15"/>
  <c r="Y34" i="15"/>
  <c r="Z34" i="15"/>
  <c r="AA34" i="15"/>
  <c r="AB34" i="15"/>
  <c r="V35" i="15"/>
  <c r="W35" i="15"/>
  <c r="X35" i="15"/>
  <c r="Y35" i="15"/>
  <c r="Z35" i="15"/>
  <c r="AA35" i="15"/>
  <c r="AB35" i="15"/>
  <c r="V36" i="15"/>
  <c r="W36" i="15"/>
  <c r="X36" i="15"/>
  <c r="Y36" i="15"/>
  <c r="Z36" i="15"/>
  <c r="AA36" i="15"/>
  <c r="AB36" i="15"/>
  <c r="V37" i="15"/>
  <c r="W37" i="15"/>
  <c r="X37" i="15"/>
  <c r="Y37" i="15"/>
  <c r="Z37" i="15"/>
  <c r="AA37" i="15"/>
  <c r="AB37" i="15"/>
  <c r="V38" i="15"/>
  <c r="W38" i="15"/>
  <c r="X38" i="15"/>
  <c r="Y38" i="15"/>
  <c r="Z38" i="15"/>
  <c r="AA38" i="15"/>
  <c r="AB38" i="15"/>
  <c r="V39" i="15"/>
  <c r="W39" i="15"/>
  <c r="X39" i="15"/>
  <c r="Y39" i="15"/>
  <c r="Z39" i="15"/>
  <c r="AA39" i="15"/>
  <c r="AB39" i="15"/>
  <c r="V40" i="15"/>
  <c r="W40" i="15"/>
  <c r="X40" i="15"/>
  <c r="Y40" i="15"/>
  <c r="Z40" i="15"/>
  <c r="AA40" i="15"/>
  <c r="AB40" i="15"/>
  <c r="V41" i="15"/>
  <c r="W41" i="15"/>
  <c r="X41" i="15"/>
  <c r="Y41" i="15"/>
  <c r="Z41" i="15"/>
  <c r="AA41" i="15"/>
  <c r="AB41" i="15"/>
  <c r="V42" i="15"/>
  <c r="W42" i="15"/>
  <c r="X42" i="15"/>
  <c r="Y42" i="15"/>
  <c r="Z42" i="15"/>
  <c r="AA42" i="15"/>
  <c r="AB42" i="15"/>
  <c r="V43" i="15"/>
  <c r="W43" i="15"/>
  <c r="X43" i="15"/>
  <c r="Y43" i="15"/>
  <c r="Z43" i="15"/>
  <c r="AA43" i="15"/>
  <c r="AB43" i="15"/>
  <c r="V44" i="15"/>
  <c r="W44" i="15"/>
  <c r="X44" i="15"/>
  <c r="Y44" i="15"/>
  <c r="Z44" i="15"/>
  <c r="AA44" i="15"/>
  <c r="AB44" i="15"/>
  <c r="V45" i="15"/>
  <c r="W45" i="15"/>
  <c r="X45" i="15"/>
  <c r="Y45" i="15"/>
  <c r="Z45" i="15"/>
  <c r="AA45" i="15"/>
  <c r="AB45" i="15"/>
  <c r="V46" i="15"/>
  <c r="W46" i="15"/>
  <c r="X46" i="15"/>
  <c r="Y46" i="15"/>
  <c r="Z46" i="15"/>
  <c r="AA46" i="15"/>
  <c r="AB46" i="15"/>
  <c r="V47" i="15"/>
  <c r="W47" i="15"/>
  <c r="X47" i="15"/>
  <c r="Y47" i="15"/>
  <c r="Z47" i="15"/>
  <c r="AA47" i="15"/>
  <c r="AB47" i="15"/>
  <c r="V48" i="15"/>
  <c r="W48" i="15"/>
  <c r="X48" i="15"/>
  <c r="Y48" i="15"/>
  <c r="Z48" i="15"/>
  <c r="AA48" i="15"/>
  <c r="AB48" i="15"/>
  <c r="V49" i="15"/>
  <c r="W49" i="15"/>
  <c r="X49" i="15"/>
  <c r="Y49" i="15"/>
  <c r="Z49" i="15"/>
  <c r="AA49" i="15"/>
  <c r="AB49" i="15"/>
  <c r="V50" i="15"/>
  <c r="W50" i="15"/>
  <c r="X50" i="15"/>
  <c r="Y50" i="15"/>
  <c r="Z50" i="15"/>
  <c r="AA50" i="15"/>
  <c r="AB50" i="15"/>
  <c r="V51" i="15"/>
  <c r="W51" i="15"/>
  <c r="X51" i="15"/>
  <c r="Y51" i="15"/>
  <c r="Z51" i="15"/>
  <c r="AA51" i="15"/>
  <c r="AB51" i="15"/>
  <c r="V52" i="15"/>
  <c r="W52" i="15"/>
  <c r="X52" i="15"/>
  <c r="Y52" i="15"/>
  <c r="Z52" i="15"/>
  <c r="AA52" i="15"/>
  <c r="AB52" i="15"/>
  <c r="V53" i="15"/>
  <c r="W53" i="15"/>
  <c r="X53" i="15"/>
  <c r="Y53" i="15"/>
  <c r="Z53" i="15"/>
  <c r="AA53" i="15"/>
  <c r="AB53" i="15"/>
  <c r="V54" i="15"/>
  <c r="W54" i="15"/>
  <c r="X54" i="15"/>
  <c r="Y54" i="15"/>
  <c r="Z54" i="15"/>
  <c r="AA54" i="15"/>
  <c r="AB54" i="15"/>
  <c r="V55" i="15"/>
  <c r="W55" i="15"/>
  <c r="X55" i="15"/>
  <c r="Y55" i="15"/>
  <c r="Z55" i="15"/>
  <c r="AA55" i="15"/>
  <c r="AB55" i="15"/>
  <c r="V56" i="15"/>
  <c r="W56" i="15"/>
  <c r="X56" i="15"/>
  <c r="Y56" i="15"/>
  <c r="Z56" i="15"/>
  <c r="AA56" i="15"/>
  <c r="AB56" i="15"/>
  <c r="V57" i="15"/>
  <c r="W57" i="15"/>
  <c r="X57" i="15"/>
  <c r="Y57" i="15"/>
  <c r="Z57" i="15"/>
  <c r="AA57" i="15"/>
  <c r="AB57" i="15"/>
  <c r="V58" i="15"/>
  <c r="W58" i="15"/>
  <c r="X58" i="15"/>
  <c r="Y58" i="15"/>
  <c r="Z58" i="15"/>
  <c r="AA58" i="15"/>
  <c r="AB58" i="15"/>
  <c r="V59" i="15"/>
  <c r="W59" i="15"/>
  <c r="X59" i="15"/>
  <c r="Y59" i="15"/>
  <c r="Z59" i="15"/>
  <c r="AA59" i="15"/>
  <c r="AB59" i="15"/>
  <c r="V60" i="15"/>
  <c r="W60" i="15"/>
  <c r="X60" i="15"/>
  <c r="Y60" i="15"/>
  <c r="Z60" i="15"/>
  <c r="AA60" i="15"/>
  <c r="AB60" i="15"/>
  <c r="V61" i="15"/>
  <c r="W61" i="15"/>
  <c r="X61" i="15"/>
  <c r="Y61" i="15"/>
  <c r="Z61" i="15"/>
  <c r="AA61" i="15"/>
  <c r="AB61" i="15"/>
  <c r="V62" i="15"/>
  <c r="W62" i="15"/>
  <c r="X62" i="15"/>
  <c r="Y62" i="15"/>
  <c r="Z62" i="15"/>
  <c r="AA62" i="15"/>
  <c r="AB62" i="15"/>
  <c r="V63" i="15"/>
  <c r="W63" i="15"/>
  <c r="X63" i="15"/>
  <c r="Y63" i="15"/>
  <c r="Z63" i="15"/>
  <c r="AA63" i="15"/>
  <c r="AB63" i="15"/>
  <c r="V64" i="15"/>
  <c r="W64" i="15"/>
  <c r="X64" i="15"/>
  <c r="Y64" i="15"/>
  <c r="Z64" i="15"/>
  <c r="AA64" i="15"/>
  <c r="AB64" i="15"/>
  <c r="V65" i="15"/>
  <c r="W65" i="15"/>
  <c r="X65" i="15"/>
  <c r="Y65" i="15"/>
  <c r="Z65" i="15"/>
  <c r="AA65" i="15"/>
  <c r="AB65" i="15"/>
  <c r="V66" i="15"/>
  <c r="W66" i="15"/>
  <c r="X66" i="15"/>
  <c r="Y66" i="15"/>
  <c r="Z66" i="15"/>
  <c r="AA66" i="15"/>
  <c r="AB66" i="15"/>
  <c r="V67" i="15"/>
  <c r="W67" i="15"/>
  <c r="X67" i="15"/>
  <c r="Y67" i="15"/>
  <c r="Z67" i="15"/>
  <c r="AA67" i="15"/>
  <c r="AB67" i="15"/>
  <c r="V68" i="15"/>
  <c r="W68" i="15"/>
  <c r="X68" i="15"/>
  <c r="Y68" i="15"/>
  <c r="Z68" i="15"/>
  <c r="AA68" i="15"/>
  <c r="AB68" i="15"/>
  <c r="V69" i="15"/>
  <c r="W69" i="15"/>
  <c r="X69" i="15"/>
  <c r="Y69" i="15"/>
  <c r="Z69" i="15"/>
  <c r="AA69" i="15"/>
  <c r="AB69" i="15"/>
  <c r="V70" i="15"/>
  <c r="W70" i="15"/>
  <c r="X70" i="15"/>
  <c r="Y70" i="15"/>
  <c r="Z70" i="15"/>
  <c r="AA70" i="15"/>
  <c r="AB70" i="15"/>
  <c r="V71" i="15"/>
  <c r="W71" i="15"/>
  <c r="X71" i="15"/>
  <c r="Y71" i="15"/>
  <c r="Z71" i="15"/>
  <c r="AA71" i="15"/>
  <c r="AB71" i="15"/>
  <c r="V72" i="15"/>
  <c r="W72" i="15"/>
  <c r="X72" i="15"/>
  <c r="Y72" i="15"/>
  <c r="Z72" i="15"/>
  <c r="AA72" i="15"/>
  <c r="AB72" i="15"/>
  <c r="V73" i="15"/>
  <c r="W73" i="15"/>
  <c r="X73" i="15"/>
  <c r="Y73" i="15"/>
  <c r="Z73" i="15"/>
  <c r="AA73" i="15"/>
  <c r="AB73" i="15"/>
  <c r="V74" i="15"/>
  <c r="W74" i="15"/>
  <c r="X74" i="15"/>
  <c r="Y74" i="15"/>
  <c r="Z74" i="15"/>
  <c r="AA74" i="15"/>
  <c r="AB74" i="15"/>
  <c r="V75" i="15"/>
  <c r="W75" i="15"/>
  <c r="X75" i="15"/>
  <c r="Y75" i="15"/>
  <c r="Z75" i="15"/>
  <c r="AA75" i="15"/>
  <c r="AB75" i="15"/>
  <c r="V76" i="15"/>
  <c r="W76" i="15"/>
  <c r="X76" i="15"/>
  <c r="Y76" i="15"/>
  <c r="Z76" i="15"/>
  <c r="AA76" i="15"/>
  <c r="AB76" i="15"/>
  <c r="V77" i="15"/>
  <c r="W77" i="15"/>
  <c r="X77" i="15"/>
  <c r="Y77" i="15"/>
  <c r="Z77" i="15"/>
  <c r="AA77" i="15"/>
  <c r="AB77" i="15"/>
  <c r="V78" i="15"/>
  <c r="W78" i="15"/>
  <c r="X78" i="15"/>
  <c r="Y78" i="15"/>
  <c r="Z78" i="15"/>
  <c r="AA78" i="15"/>
  <c r="AB78" i="15"/>
  <c r="V79" i="15"/>
  <c r="W79" i="15"/>
  <c r="X79" i="15"/>
  <c r="Y79" i="15"/>
  <c r="Z79" i="15"/>
  <c r="AA79" i="15"/>
  <c r="AB79" i="15"/>
  <c r="V80" i="15"/>
  <c r="W80" i="15"/>
  <c r="X80" i="15"/>
  <c r="Y80" i="15"/>
  <c r="Z80" i="15"/>
  <c r="AA80" i="15"/>
  <c r="AB80" i="15"/>
  <c r="V81" i="15"/>
  <c r="W81" i="15"/>
  <c r="X81" i="15"/>
  <c r="Y81" i="15"/>
  <c r="Z81" i="15"/>
  <c r="AA81" i="15"/>
  <c r="AB81" i="15"/>
  <c r="V82" i="15"/>
  <c r="W82" i="15"/>
  <c r="X82" i="15"/>
  <c r="Y82" i="15"/>
  <c r="Z82" i="15"/>
  <c r="AA82" i="15"/>
  <c r="AB82" i="15"/>
  <c r="V83" i="15"/>
  <c r="W83" i="15"/>
  <c r="X83" i="15"/>
  <c r="Y83" i="15"/>
  <c r="Z83" i="15"/>
  <c r="AA83" i="15"/>
  <c r="AB83" i="15"/>
  <c r="V84" i="15"/>
  <c r="W84" i="15"/>
  <c r="X84" i="15"/>
  <c r="Y84" i="15"/>
  <c r="Z84" i="15"/>
  <c r="AA84" i="15"/>
  <c r="AB84" i="15"/>
  <c r="V85" i="15"/>
  <c r="W85" i="15"/>
  <c r="X85" i="15"/>
  <c r="Y85" i="15"/>
  <c r="Z85" i="15"/>
  <c r="AA85" i="15"/>
  <c r="AB85" i="15"/>
  <c r="V86" i="15"/>
  <c r="W86" i="15"/>
  <c r="X86" i="15"/>
  <c r="Y86" i="15"/>
  <c r="Z86" i="15"/>
  <c r="AA86" i="15"/>
  <c r="AB86" i="15"/>
  <c r="V87" i="15"/>
  <c r="W87" i="15"/>
  <c r="X87" i="15"/>
  <c r="Y87" i="15"/>
  <c r="Z87" i="15"/>
  <c r="AA87" i="15"/>
  <c r="AB87" i="15"/>
  <c r="V88" i="15"/>
  <c r="W88" i="15"/>
  <c r="X88" i="15"/>
  <c r="Y88" i="15"/>
  <c r="Z88" i="15"/>
  <c r="AA88" i="15"/>
  <c r="AB88" i="15"/>
  <c r="V89" i="15"/>
  <c r="W89" i="15"/>
  <c r="X89" i="15"/>
  <c r="Y89" i="15"/>
  <c r="Z89" i="15"/>
  <c r="AA89" i="15"/>
  <c r="AB89" i="15"/>
  <c r="V90" i="15"/>
  <c r="W90" i="15"/>
  <c r="X90" i="15"/>
  <c r="Y90" i="15"/>
  <c r="Z90" i="15"/>
  <c r="AA90" i="15"/>
  <c r="AB90" i="15"/>
  <c r="V91" i="15"/>
  <c r="W91" i="15"/>
  <c r="X91" i="15"/>
  <c r="Y91" i="15"/>
  <c r="Z91" i="15"/>
  <c r="AA91" i="15"/>
  <c r="AB91" i="15"/>
  <c r="V92" i="15"/>
  <c r="W92" i="15"/>
  <c r="X92" i="15"/>
  <c r="Y92" i="15"/>
  <c r="Z92" i="15"/>
  <c r="AA92" i="15"/>
  <c r="AB92" i="15"/>
  <c r="V93" i="15"/>
  <c r="W93" i="15"/>
  <c r="X93" i="15"/>
  <c r="Y93" i="15"/>
  <c r="Z93" i="15"/>
  <c r="AA93" i="15"/>
  <c r="AB93" i="15"/>
  <c r="V94" i="15"/>
  <c r="W94" i="15"/>
  <c r="X94" i="15"/>
  <c r="Y94" i="15"/>
  <c r="Z94" i="15"/>
  <c r="AA94" i="15"/>
  <c r="AB94" i="15"/>
  <c r="V95" i="15"/>
  <c r="W95" i="15"/>
  <c r="X95" i="15"/>
  <c r="Y95" i="15"/>
  <c r="Z95" i="15"/>
  <c r="AA95" i="15"/>
  <c r="AB95" i="15"/>
  <c r="V96" i="15"/>
  <c r="W96" i="15"/>
  <c r="X96" i="15"/>
  <c r="Y96" i="15"/>
  <c r="Z96" i="15"/>
  <c r="AA96" i="15"/>
  <c r="AB96" i="15"/>
  <c r="V97" i="15"/>
  <c r="W97" i="15"/>
  <c r="X97" i="15"/>
  <c r="Y97" i="15"/>
  <c r="Z97" i="15"/>
  <c r="AA97" i="15"/>
  <c r="AB97" i="15"/>
  <c r="V98" i="15"/>
  <c r="W98" i="15"/>
  <c r="X98" i="15"/>
  <c r="Y98" i="15"/>
  <c r="Z98" i="15"/>
  <c r="AA98" i="15"/>
  <c r="AB98" i="15"/>
  <c r="V99" i="15"/>
  <c r="W99" i="15"/>
  <c r="X99" i="15"/>
  <c r="Y99" i="15"/>
  <c r="Z99" i="15"/>
  <c r="AA99" i="15"/>
  <c r="AB99" i="15"/>
  <c r="V100" i="15"/>
  <c r="W100" i="15"/>
  <c r="X100" i="15"/>
  <c r="Y100" i="15"/>
  <c r="Z100" i="15"/>
  <c r="AA100" i="15"/>
  <c r="AB100" i="15"/>
  <c r="V101" i="15"/>
  <c r="W101" i="15"/>
  <c r="X101" i="15"/>
  <c r="Y101" i="15"/>
  <c r="Z101" i="15"/>
  <c r="AA101" i="15"/>
  <c r="AB101" i="15"/>
  <c r="V102" i="15"/>
  <c r="W102" i="15"/>
  <c r="X102" i="15"/>
  <c r="Y102" i="15"/>
  <c r="Z102" i="15"/>
  <c r="AA102" i="15"/>
  <c r="AB102" i="15"/>
  <c r="V103" i="15"/>
  <c r="W103" i="15"/>
  <c r="X103" i="15"/>
  <c r="Y103" i="15"/>
  <c r="Z103" i="15"/>
  <c r="AA103" i="15"/>
  <c r="AB103" i="15"/>
  <c r="V104" i="15"/>
  <c r="W104" i="15"/>
  <c r="X104" i="15"/>
  <c r="Y104" i="15"/>
  <c r="Z104" i="15"/>
  <c r="AA104" i="15"/>
  <c r="AB104" i="15"/>
  <c r="V105" i="15"/>
  <c r="W105" i="15"/>
  <c r="X105" i="15"/>
  <c r="Y105" i="15"/>
  <c r="Z105" i="15"/>
  <c r="AA105" i="15"/>
  <c r="AB105" i="15"/>
  <c r="V106" i="15"/>
  <c r="W106" i="15"/>
  <c r="X106" i="15"/>
  <c r="Y106" i="15"/>
  <c r="Z106" i="15"/>
  <c r="AA106" i="15"/>
  <c r="AB106" i="15"/>
  <c r="V107" i="15"/>
  <c r="W107" i="15"/>
  <c r="X107" i="15"/>
  <c r="Y107" i="15"/>
  <c r="Z107" i="15"/>
  <c r="AA107" i="15"/>
  <c r="AB107" i="15"/>
  <c r="V108" i="15"/>
  <c r="W108" i="15"/>
  <c r="X108" i="15"/>
  <c r="Y108" i="15"/>
  <c r="Z108" i="15"/>
  <c r="AA108" i="15"/>
  <c r="AB108" i="15"/>
  <c r="V109" i="15"/>
  <c r="W109" i="15"/>
  <c r="X109" i="15"/>
  <c r="Y109" i="15"/>
  <c r="Z109" i="15"/>
  <c r="AA109" i="15"/>
  <c r="AB109" i="15"/>
  <c r="V110" i="15"/>
  <c r="W110" i="15"/>
  <c r="X110" i="15"/>
  <c r="Y110" i="15"/>
  <c r="Z110" i="15"/>
  <c r="AA110" i="15"/>
  <c r="AB110" i="15"/>
  <c r="V111" i="15"/>
  <c r="W111" i="15"/>
  <c r="X111" i="15"/>
  <c r="Y111" i="15"/>
  <c r="Z111" i="15"/>
  <c r="AA111" i="15"/>
  <c r="AB111" i="15"/>
  <c r="V112" i="15"/>
  <c r="W112" i="15"/>
  <c r="X112" i="15"/>
  <c r="Y112" i="15"/>
  <c r="Z112" i="15"/>
  <c r="AA112" i="15"/>
  <c r="AB112" i="15"/>
  <c r="V113" i="15"/>
  <c r="W113" i="15"/>
  <c r="X113" i="15"/>
  <c r="Y113" i="15"/>
  <c r="Z113" i="15"/>
  <c r="AA113" i="15"/>
  <c r="AB113" i="15"/>
  <c r="V114" i="15"/>
  <c r="W114" i="15"/>
  <c r="X114" i="15"/>
  <c r="Y114" i="15"/>
  <c r="Z114" i="15"/>
  <c r="AA114" i="15"/>
  <c r="AB114" i="15"/>
  <c r="V115" i="15"/>
  <c r="W115" i="15"/>
  <c r="X115" i="15"/>
  <c r="Y115" i="15"/>
  <c r="Z115" i="15"/>
  <c r="AA115" i="15"/>
  <c r="AB115" i="15"/>
  <c r="V116" i="15"/>
  <c r="W116" i="15"/>
  <c r="X116" i="15"/>
  <c r="Y116" i="15"/>
  <c r="Z116" i="15"/>
  <c r="AA116" i="15"/>
  <c r="AB116" i="15"/>
  <c r="V117" i="15"/>
  <c r="W117" i="15"/>
  <c r="X117" i="15"/>
  <c r="Y117" i="15"/>
  <c r="Z117" i="15"/>
  <c r="AA117" i="15"/>
  <c r="AB117" i="15"/>
  <c r="V118" i="15"/>
  <c r="W118" i="15"/>
  <c r="X118" i="15"/>
  <c r="Y118" i="15"/>
  <c r="Z118" i="15"/>
  <c r="AA118" i="15"/>
  <c r="AB118" i="15"/>
  <c r="V119" i="15"/>
  <c r="W119" i="15"/>
  <c r="X119" i="15"/>
  <c r="Y119" i="15"/>
  <c r="Z119" i="15"/>
  <c r="AA119" i="15"/>
  <c r="AB119" i="15"/>
  <c r="V120" i="15"/>
  <c r="W120" i="15"/>
  <c r="X120" i="15"/>
  <c r="Y120" i="15"/>
  <c r="Z120" i="15"/>
  <c r="AA120" i="15"/>
  <c r="AB120" i="15"/>
  <c r="V121" i="15"/>
  <c r="W121" i="15"/>
  <c r="X121" i="15"/>
  <c r="Y121" i="15"/>
  <c r="Z121" i="15"/>
  <c r="AA121" i="15"/>
  <c r="AB121" i="15"/>
  <c r="V122" i="15"/>
  <c r="W122" i="15"/>
  <c r="X122" i="15"/>
  <c r="Y122" i="15"/>
  <c r="Z122" i="15"/>
  <c r="AA122" i="15"/>
  <c r="AB122" i="15"/>
  <c r="V123" i="15"/>
  <c r="W123" i="15"/>
  <c r="X123" i="15"/>
  <c r="Y123" i="15"/>
  <c r="Z123" i="15"/>
  <c r="AA123" i="15"/>
  <c r="AB123" i="15"/>
  <c r="V124" i="15"/>
  <c r="W124" i="15"/>
  <c r="X124" i="15"/>
  <c r="Y124" i="15"/>
  <c r="Z124" i="15"/>
  <c r="AA124" i="15"/>
  <c r="AB124" i="15"/>
  <c r="V125" i="15"/>
  <c r="W125" i="15"/>
  <c r="X125" i="15"/>
  <c r="Y125" i="15"/>
  <c r="Z125" i="15"/>
  <c r="AA125" i="15"/>
  <c r="AB125" i="15"/>
  <c r="V126" i="15"/>
  <c r="W126" i="15"/>
  <c r="X126" i="15"/>
  <c r="Y126" i="15"/>
  <c r="Z126" i="15"/>
  <c r="AA126" i="15"/>
  <c r="AB126" i="15"/>
  <c r="V127" i="15"/>
  <c r="W127" i="15"/>
  <c r="X127" i="15"/>
  <c r="Y127" i="15"/>
  <c r="Z127" i="15"/>
  <c r="AA127" i="15"/>
  <c r="AB127" i="15"/>
  <c r="V128" i="15"/>
  <c r="W128" i="15"/>
  <c r="X128" i="15"/>
  <c r="Y128" i="15"/>
  <c r="Z128" i="15"/>
  <c r="AA128" i="15"/>
  <c r="AB128" i="15"/>
  <c r="V129" i="15"/>
  <c r="W129" i="15"/>
  <c r="X129" i="15"/>
  <c r="Y129" i="15"/>
  <c r="Z129" i="15"/>
  <c r="AA129" i="15"/>
  <c r="AB129" i="15"/>
  <c r="V130" i="15"/>
  <c r="W130" i="15"/>
  <c r="X130" i="15"/>
  <c r="Y130" i="15"/>
  <c r="Z130" i="15"/>
  <c r="AA130" i="15"/>
  <c r="AB130" i="15"/>
  <c r="V131" i="15"/>
  <c r="W131" i="15"/>
  <c r="X131" i="15"/>
  <c r="Y131" i="15"/>
  <c r="Z131" i="15"/>
  <c r="AA131" i="15"/>
  <c r="AB131" i="15"/>
  <c r="V132" i="15"/>
  <c r="W132" i="15"/>
  <c r="X132" i="15"/>
  <c r="Y132" i="15"/>
  <c r="Z132" i="15"/>
  <c r="AA132" i="15"/>
  <c r="AB132" i="15"/>
  <c r="V133" i="15"/>
  <c r="W133" i="15"/>
  <c r="X133" i="15"/>
  <c r="Y133" i="15"/>
  <c r="Z133" i="15"/>
  <c r="AA133" i="15"/>
  <c r="AB133" i="15"/>
  <c r="V134" i="15"/>
  <c r="W134" i="15"/>
  <c r="X134" i="15"/>
  <c r="Y134" i="15"/>
  <c r="Z134" i="15"/>
  <c r="AA134" i="15"/>
  <c r="AB134" i="15"/>
  <c r="V135" i="15"/>
  <c r="W135" i="15"/>
  <c r="X135" i="15"/>
  <c r="Y135" i="15"/>
  <c r="Z135" i="15"/>
  <c r="AA135" i="15"/>
  <c r="AB135" i="15"/>
  <c r="V136" i="15"/>
  <c r="W136" i="15"/>
  <c r="X136" i="15"/>
  <c r="Y136" i="15"/>
  <c r="Z136" i="15"/>
  <c r="AA136" i="15"/>
  <c r="AB136" i="15"/>
  <c r="V137" i="15"/>
  <c r="W137" i="15"/>
  <c r="X137" i="15"/>
  <c r="Y137" i="15"/>
  <c r="Z137" i="15"/>
  <c r="AA137" i="15"/>
  <c r="AB137" i="15"/>
  <c r="V138" i="15"/>
  <c r="W138" i="15"/>
  <c r="X138" i="15"/>
  <c r="Y138" i="15"/>
  <c r="Z138" i="15"/>
  <c r="AA138" i="15"/>
  <c r="AB138" i="15"/>
  <c r="V139" i="15"/>
  <c r="W139" i="15"/>
  <c r="X139" i="15"/>
  <c r="Y139" i="15"/>
  <c r="Z139" i="15"/>
  <c r="AA139" i="15"/>
  <c r="AB139" i="15"/>
  <c r="V140" i="15"/>
  <c r="W140" i="15"/>
  <c r="X140" i="15"/>
  <c r="Y140" i="15"/>
  <c r="Z140" i="15"/>
  <c r="AA140" i="15"/>
  <c r="AB140" i="15"/>
  <c r="V141" i="15"/>
  <c r="W141" i="15"/>
  <c r="X141" i="15"/>
  <c r="Y141" i="15"/>
  <c r="Z141" i="15"/>
  <c r="AA141" i="15"/>
  <c r="AB141" i="15"/>
  <c r="V142" i="15"/>
  <c r="W142" i="15"/>
  <c r="X142" i="15"/>
  <c r="Y142" i="15"/>
  <c r="Z142" i="15"/>
  <c r="AA142" i="15"/>
  <c r="AB142" i="15"/>
  <c r="V143" i="15"/>
  <c r="W143" i="15"/>
  <c r="X143" i="15"/>
  <c r="Y143" i="15"/>
  <c r="Z143" i="15"/>
  <c r="AA143" i="15"/>
  <c r="AB143" i="15"/>
  <c r="V144" i="15"/>
  <c r="W144" i="15"/>
  <c r="X144" i="15"/>
  <c r="Y144" i="15"/>
  <c r="Z144" i="15"/>
  <c r="AA144" i="15"/>
  <c r="AB144" i="15"/>
  <c r="V145" i="15"/>
  <c r="W145" i="15"/>
  <c r="X145" i="15"/>
  <c r="Y145" i="15"/>
  <c r="Z145" i="15"/>
  <c r="AA145" i="15"/>
  <c r="AB145" i="15"/>
  <c r="V146" i="15"/>
  <c r="W146" i="15"/>
  <c r="X146" i="15"/>
  <c r="Y146" i="15"/>
  <c r="Z146" i="15"/>
  <c r="AA146" i="15"/>
  <c r="AB146" i="15"/>
  <c r="V147" i="15"/>
  <c r="W147" i="15"/>
  <c r="X147" i="15"/>
  <c r="Y147" i="15"/>
  <c r="Z147" i="15"/>
  <c r="AA147" i="15"/>
  <c r="AB147" i="15"/>
  <c r="V148" i="15"/>
  <c r="W148" i="15"/>
  <c r="X148" i="15"/>
  <c r="Y148" i="15"/>
  <c r="Z148" i="15"/>
  <c r="AA148" i="15"/>
  <c r="AB148" i="15"/>
  <c r="V149" i="15"/>
  <c r="W149" i="15"/>
  <c r="X149" i="15"/>
  <c r="Y149" i="15"/>
  <c r="Z149" i="15"/>
  <c r="AA149" i="15"/>
  <c r="AB149" i="15"/>
  <c r="V150" i="15"/>
  <c r="W150" i="15"/>
  <c r="X150" i="15"/>
  <c r="Y150" i="15"/>
  <c r="Z150" i="15"/>
  <c r="AA150" i="15"/>
  <c r="AB150" i="15"/>
  <c r="V151" i="15"/>
  <c r="W151" i="15"/>
  <c r="X151" i="15"/>
  <c r="Y151" i="15"/>
  <c r="Z151" i="15"/>
  <c r="AA151" i="15"/>
  <c r="AB151" i="15"/>
  <c r="V152" i="15"/>
  <c r="W152" i="15"/>
  <c r="X152" i="15"/>
  <c r="Y152" i="15"/>
  <c r="Z152" i="15"/>
  <c r="AA152" i="15"/>
  <c r="AB152" i="15"/>
  <c r="V153" i="15"/>
  <c r="W153" i="15"/>
  <c r="X153" i="15"/>
  <c r="Y153" i="15"/>
  <c r="Z153" i="15"/>
  <c r="AA153" i="15"/>
  <c r="AB153" i="15"/>
  <c r="V154" i="15"/>
  <c r="W154" i="15"/>
  <c r="X154" i="15"/>
  <c r="Y154" i="15"/>
  <c r="Z154" i="15"/>
  <c r="AA154" i="15"/>
  <c r="AB154" i="15"/>
  <c r="V155" i="15"/>
  <c r="W155" i="15"/>
  <c r="X155" i="15"/>
  <c r="Y155" i="15"/>
  <c r="Z155" i="15"/>
  <c r="AA155" i="15"/>
  <c r="AB155" i="15"/>
  <c r="V156" i="15"/>
  <c r="W156" i="15"/>
  <c r="X156" i="15"/>
  <c r="Y156" i="15"/>
  <c r="Z156" i="15"/>
  <c r="AA156" i="15"/>
  <c r="AB156" i="15"/>
  <c r="V157" i="15"/>
  <c r="W157" i="15"/>
  <c r="X157" i="15"/>
  <c r="Y157" i="15"/>
  <c r="Z157" i="15"/>
  <c r="AA157" i="15"/>
  <c r="AB157" i="15"/>
  <c r="V158" i="15"/>
  <c r="W158" i="15"/>
  <c r="X158" i="15"/>
  <c r="Y158" i="15"/>
  <c r="Z158" i="15"/>
  <c r="AA158" i="15"/>
  <c r="AB158" i="15"/>
  <c r="V159" i="15"/>
  <c r="W159" i="15"/>
  <c r="X159" i="15"/>
  <c r="Y159" i="15"/>
  <c r="Z159" i="15"/>
  <c r="AA159" i="15"/>
  <c r="AB159" i="15"/>
  <c r="V160" i="15"/>
  <c r="W160" i="15"/>
  <c r="X160" i="15"/>
  <c r="Y160" i="15"/>
  <c r="Z160" i="15"/>
  <c r="AA160" i="15"/>
  <c r="AB160" i="15"/>
  <c r="V161" i="15"/>
  <c r="W161" i="15"/>
  <c r="X161" i="15"/>
  <c r="Y161" i="15"/>
  <c r="Z161" i="15"/>
  <c r="AA161" i="15"/>
  <c r="AB161" i="15"/>
  <c r="V162" i="15"/>
  <c r="W162" i="15"/>
  <c r="X162" i="15"/>
  <c r="Y162" i="15"/>
  <c r="Z162" i="15"/>
  <c r="AA162" i="15"/>
  <c r="AB162" i="15"/>
  <c r="V163" i="15"/>
  <c r="W163" i="15"/>
  <c r="X163" i="15"/>
  <c r="Y163" i="15"/>
  <c r="Z163" i="15"/>
  <c r="AA163" i="15"/>
  <c r="AB163" i="15"/>
  <c r="V164" i="15"/>
  <c r="W164" i="15"/>
  <c r="X164" i="15"/>
  <c r="Y164" i="15"/>
  <c r="Z164" i="15"/>
  <c r="AA164" i="15"/>
  <c r="AB164" i="15"/>
  <c r="V165" i="15"/>
  <c r="W165" i="15"/>
  <c r="X165" i="15"/>
  <c r="Y165" i="15"/>
  <c r="Z165" i="15"/>
  <c r="AA165" i="15"/>
  <c r="AB165" i="15"/>
  <c r="V166" i="15"/>
  <c r="W166" i="15"/>
  <c r="X166" i="15"/>
  <c r="Y166" i="15"/>
  <c r="Z166" i="15"/>
  <c r="AA166" i="15"/>
  <c r="AB166" i="15"/>
  <c r="V167" i="15"/>
  <c r="W167" i="15"/>
  <c r="X167" i="15"/>
  <c r="Y167" i="15"/>
  <c r="Z167" i="15"/>
  <c r="AA167" i="15"/>
  <c r="AB167" i="15"/>
  <c r="V168" i="15"/>
  <c r="W168" i="15"/>
  <c r="X168" i="15"/>
  <c r="Y168" i="15"/>
  <c r="Z168" i="15"/>
  <c r="AA168" i="15"/>
  <c r="AB168" i="15"/>
  <c r="V169" i="15"/>
  <c r="W169" i="15"/>
  <c r="X169" i="15"/>
  <c r="Y169" i="15"/>
  <c r="Z169" i="15"/>
  <c r="AA169" i="15"/>
  <c r="AB169" i="15"/>
  <c r="V170" i="15"/>
  <c r="W170" i="15"/>
  <c r="X170" i="15"/>
  <c r="Y170" i="15"/>
  <c r="Z170" i="15"/>
  <c r="AA170" i="15"/>
  <c r="AB170" i="15"/>
  <c r="V171" i="15"/>
  <c r="W171" i="15"/>
  <c r="X171" i="15"/>
  <c r="Y171" i="15"/>
  <c r="Z171" i="15"/>
  <c r="AA171" i="15"/>
  <c r="AB171" i="15"/>
  <c r="V172" i="15"/>
  <c r="W172" i="15"/>
  <c r="X172" i="15"/>
  <c r="Y172" i="15"/>
  <c r="Z172" i="15"/>
  <c r="AA172" i="15"/>
  <c r="AB172" i="15"/>
  <c r="V173" i="15"/>
  <c r="W173" i="15"/>
  <c r="X173" i="15"/>
  <c r="Y173" i="15"/>
  <c r="Z173" i="15"/>
  <c r="AA173" i="15"/>
  <c r="AB173" i="15"/>
  <c r="V174" i="15"/>
  <c r="W174" i="15"/>
  <c r="X174" i="15"/>
  <c r="Y174" i="15"/>
  <c r="Z174" i="15"/>
  <c r="AA174" i="15"/>
  <c r="AB174" i="15"/>
  <c r="V175" i="15"/>
  <c r="W175" i="15"/>
  <c r="X175" i="15"/>
  <c r="Y175" i="15"/>
  <c r="Z175" i="15"/>
  <c r="AA175" i="15"/>
  <c r="AB175" i="15"/>
  <c r="V176" i="15"/>
  <c r="W176" i="15"/>
  <c r="X176" i="15"/>
  <c r="Y176" i="15"/>
  <c r="Z176" i="15"/>
  <c r="AA176" i="15"/>
  <c r="AB176" i="15"/>
  <c r="V177" i="15"/>
  <c r="W177" i="15"/>
  <c r="X177" i="15"/>
  <c r="Y177" i="15"/>
  <c r="Z177" i="15"/>
  <c r="AA177" i="15"/>
  <c r="AB177" i="15"/>
  <c r="V178" i="15"/>
  <c r="W178" i="15"/>
  <c r="X178" i="15"/>
  <c r="Y178" i="15"/>
  <c r="Z178" i="15"/>
  <c r="AA178" i="15"/>
  <c r="AB178" i="15"/>
  <c r="V179" i="15"/>
  <c r="W179" i="15"/>
  <c r="X179" i="15"/>
  <c r="Y179" i="15"/>
  <c r="Z179" i="15"/>
  <c r="AA179" i="15"/>
  <c r="AB179" i="15"/>
  <c r="V180" i="15"/>
  <c r="W180" i="15"/>
  <c r="X180" i="15"/>
  <c r="Y180" i="15"/>
  <c r="Z180" i="15"/>
  <c r="AA180" i="15"/>
  <c r="AB180" i="15"/>
  <c r="V181" i="15"/>
  <c r="W181" i="15"/>
  <c r="X181" i="15"/>
  <c r="Y181" i="15"/>
  <c r="Z181" i="15"/>
  <c r="AA181" i="15"/>
  <c r="AB181" i="15"/>
  <c r="V182" i="15"/>
  <c r="W182" i="15"/>
  <c r="X182" i="15"/>
  <c r="Y182" i="15"/>
  <c r="Z182" i="15"/>
  <c r="AA182" i="15"/>
  <c r="AB182" i="15"/>
  <c r="V183" i="15"/>
  <c r="W183" i="15"/>
  <c r="X183" i="15"/>
  <c r="Y183" i="15"/>
  <c r="Z183" i="15"/>
  <c r="AA183" i="15"/>
  <c r="AB183" i="15"/>
  <c r="V184" i="15"/>
  <c r="W184" i="15"/>
  <c r="X184" i="15"/>
  <c r="Y184" i="15"/>
  <c r="Z184" i="15"/>
  <c r="AA184" i="15"/>
  <c r="AB184" i="15"/>
  <c r="V185" i="15"/>
  <c r="W185" i="15"/>
  <c r="X185" i="15"/>
  <c r="Y185" i="15"/>
  <c r="Z185" i="15"/>
  <c r="AA185" i="15"/>
  <c r="AB185" i="15"/>
  <c r="V186" i="15"/>
  <c r="W186" i="15"/>
  <c r="X186" i="15"/>
  <c r="Y186" i="15"/>
  <c r="Z186" i="15"/>
  <c r="AA186" i="15"/>
  <c r="AB186" i="15"/>
  <c r="V187" i="15"/>
  <c r="W187" i="15"/>
  <c r="X187" i="15"/>
  <c r="Y187" i="15"/>
  <c r="Z187" i="15"/>
  <c r="AA187" i="15"/>
  <c r="AB187" i="15"/>
  <c r="V188" i="15"/>
  <c r="W188" i="15"/>
  <c r="X188" i="15"/>
  <c r="Y188" i="15"/>
  <c r="Z188" i="15"/>
  <c r="AA188" i="15"/>
  <c r="AB188" i="15"/>
  <c r="V189" i="15"/>
  <c r="W189" i="15"/>
  <c r="X189" i="15"/>
  <c r="Y189" i="15"/>
  <c r="Z189" i="15"/>
  <c r="AA189" i="15"/>
  <c r="AB189" i="15"/>
  <c r="V190" i="15"/>
  <c r="W190" i="15"/>
  <c r="X190" i="15"/>
  <c r="Y190" i="15"/>
  <c r="Z190" i="15"/>
  <c r="AA190" i="15"/>
  <c r="AB190" i="15"/>
  <c r="V191" i="15"/>
  <c r="W191" i="15"/>
  <c r="X191" i="15"/>
  <c r="Y191" i="15"/>
  <c r="Z191" i="15"/>
  <c r="AA191" i="15"/>
  <c r="AB191" i="15"/>
  <c r="V192" i="15"/>
  <c r="W192" i="15"/>
  <c r="X192" i="15"/>
  <c r="Y192" i="15"/>
  <c r="Z192" i="15"/>
  <c r="AA192" i="15"/>
  <c r="AB192" i="15"/>
  <c r="V193" i="15"/>
  <c r="W193" i="15"/>
  <c r="X193" i="15"/>
  <c r="Y193" i="15"/>
  <c r="Z193" i="15"/>
  <c r="AA193" i="15"/>
  <c r="AB193" i="15"/>
  <c r="AA2" i="15"/>
  <c r="AB2" i="15"/>
  <c r="Z2" i="15"/>
  <c r="Y2" i="15"/>
  <c r="X2" i="15"/>
  <c r="W2" i="15"/>
  <c r="V2" i="15"/>
  <c r="G19" i="19" l="1"/>
  <c r="C19" i="19"/>
  <c r="D19" i="19"/>
  <c r="E19" i="19"/>
  <c r="F19" i="19"/>
  <c r="E79" i="16"/>
  <c r="E71" i="16"/>
  <c r="Q145" i="16" s="1"/>
  <c r="E75" i="16"/>
  <c r="K195" i="16" s="1"/>
  <c r="E77" i="16"/>
  <c r="AC121" i="16" s="1"/>
  <c r="AQ40" i="16"/>
  <c r="F83" i="16"/>
  <c r="AD147" i="16" s="1"/>
  <c r="F99" i="16"/>
  <c r="L247" i="16" s="1"/>
  <c r="H64" i="16"/>
  <c r="J61" i="16"/>
  <c r="L58" i="16"/>
  <c r="H56" i="16"/>
  <c r="H87" i="16" s="1"/>
  <c r="J53" i="16"/>
  <c r="L50" i="16"/>
  <c r="H48" i="16"/>
  <c r="H74" i="16" s="1"/>
  <c r="J45" i="16"/>
  <c r="L42" i="16"/>
  <c r="H40" i="16"/>
  <c r="P64" i="16"/>
  <c r="R61" i="16"/>
  <c r="N59" i="16"/>
  <c r="N85" i="16" s="1"/>
  <c r="P56" i="16"/>
  <c r="P87" i="16" s="1"/>
  <c r="R53" i="16"/>
  <c r="N51" i="16"/>
  <c r="P48" i="16"/>
  <c r="P74" i="16" s="1"/>
  <c r="R45" i="16"/>
  <c r="N43" i="16"/>
  <c r="P40" i="16"/>
  <c r="AP64" i="16"/>
  <c r="AL62" i="16"/>
  <c r="AN59" i="16"/>
  <c r="AN85" i="16" s="1"/>
  <c r="AP56" i="16"/>
  <c r="AP87" i="16" s="1"/>
  <c r="AL54" i="16"/>
  <c r="AL81" i="16" s="1"/>
  <c r="AN51" i="16"/>
  <c r="AP48" i="16"/>
  <c r="AP74" i="16" s="1"/>
  <c r="AL46" i="16"/>
  <c r="AN43" i="16"/>
  <c r="AP40" i="16"/>
  <c r="M63" i="16"/>
  <c r="I61" i="16"/>
  <c r="K58" i="16"/>
  <c r="M55" i="16"/>
  <c r="I53" i="16"/>
  <c r="K50" i="16"/>
  <c r="M47" i="16"/>
  <c r="I45" i="16"/>
  <c r="K42" i="16"/>
  <c r="M39" i="16"/>
  <c r="O64" i="16"/>
  <c r="Q61" i="16"/>
  <c r="S58" i="16"/>
  <c r="O56" i="16"/>
  <c r="O87" i="16" s="1"/>
  <c r="Q53" i="16"/>
  <c r="S50" i="16"/>
  <c r="O48" i="16"/>
  <c r="O74" i="16" s="1"/>
  <c r="Q45" i="16"/>
  <c r="S42" i="16"/>
  <c r="O40" i="16"/>
  <c r="AO64" i="16"/>
  <c r="AQ61" i="16"/>
  <c r="AM59" i="16"/>
  <c r="AM85" i="16" s="1"/>
  <c r="AO56" i="16"/>
  <c r="AO87" i="16" s="1"/>
  <c r="AQ53" i="16"/>
  <c r="AM51" i="16"/>
  <c r="AO48" i="16"/>
  <c r="AO74" i="16" s="1"/>
  <c r="AQ45" i="16"/>
  <c r="AM43" i="16"/>
  <c r="AO40" i="16"/>
  <c r="L63" i="16"/>
  <c r="H61" i="16"/>
  <c r="J58" i="16"/>
  <c r="L55" i="16"/>
  <c r="H53" i="16"/>
  <c r="J50" i="16"/>
  <c r="L47" i="16"/>
  <c r="H45" i="16"/>
  <c r="J42" i="16"/>
  <c r="L39" i="16"/>
  <c r="N64" i="16"/>
  <c r="P61" i="16"/>
  <c r="R58" i="16"/>
  <c r="N56" i="16"/>
  <c r="N87" i="16" s="1"/>
  <c r="P53" i="16"/>
  <c r="R50" i="16"/>
  <c r="N48" i="16"/>
  <c r="N74" i="16" s="1"/>
  <c r="P45" i="16"/>
  <c r="R42" i="16"/>
  <c r="N40" i="16"/>
  <c r="AN64" i="16"/>
  <c r="AP61" i="16"/>
  <c r="AL59" i="16"/>
  <c r="AL85" i="16" s="1"/>
  <c r="AN56" i="16"/>
  <c r="AN87" i="16" s="1"/>
  <c r="AP53" i="16"/>
  <c r="AL51" i="16"/>
  <c r="AN48" i="16"/>
  <c r="AN74" i="16" s="1"/>
  <c r="AP45" i="16"/>
  <c r="AL43" i="16"/>
  <c r="AN40" i="16"/>
  <c r="K63" i="16"/>
  <c r="M60" i="16"/>
  <c r="I58" i="16"/>
  <c r="K55" i="16"/>
  <c r="M52" i="16"/>
  <c r="I50" i="16"/>
  <c r="K47" i="16"/>
  <c r="M44" i="16"/>
  <c r="I42" i="16"/>
  <c r="K39" i="16"/>
  <c r="S63" i="16"/>
  <c r="O61" i="16"/>
  <c r="Q58" i="16"/>
  <c r="S55" i="16"/>
  <c r="O53" i="16"/>
  <c r="Q50" i="16"/>
  <c r="S47" i="16"/>
  <c r="O45" i="16"/>
  <c r="Q42" i="16"/>
  <c r="S39" i="16"/>
  <c r="AM64" i="16"/>
  <c r="AO61" i="16"/>
  <c r="AQ58" i="16"/>
  <c r="AM56" i="16"/>
  <c r="AM87" i="16" s="1"/>
  <c r="AO53" i="16"/>
  <c r="AQ50" i="16"/>
  <c r="AM48" i="16"/>
  <c r="AM74" i="16" s="1"/>
  <c r="AO45" i="16"/>
  <c r="AQ42" i="16"/>
  <c r="AM40" i="16"/>
  <c r="F95" i="16"/>
  <c r="AP244" i="16" s="1"/>
  <c r="J63" i="16"/>
  <c r="L60" i="16"/>
  <c r="H58" i="16"/>
  <c r="J55" i="16"/>
  <c r="L52" i="16"/>
  <c r="H50" i="16"/>
  <c r="J47" i="16"/>
  <c r="L44" i="16"/>
  <c r="H42" i="16"/>
  <c r="J39" i="16"/>
  <c r="R63" i="16"/>
  <c r="N61" i="16"/>
  <c r="P58" i="16"/>
  <c r="R55" i="16"/>
  <c r="N53" i="16"/>
  <c r="P50" i="16"/>
  <c r="R47" i="16"/>
  <c r="N45" i="16"/>
  <c r="P42" i="16"/>
  <c r="R39" i="16"/>
  <c r="AL64" i="16"/>
  <c r="AN61" i="16"/>
  <c r="AP58" i="16"/>
  <c r="AL56" i="16"/>
  <c r="AL87" i="16" s="1"/>
  <c r="AN53" i="16"/>
  <c r="AP50" i="16"/>
  <c r="AL48" i="16"/>
  <c r="AL74" i="16" s="1"/>
  <c r="AN45" i="16"/>
  <c r="AP42" i="16"/>
  <c r="AL40" i="16"/>
  <c r="H38" i="16"/>
  <c r="H88" i="16" s="1"/>
  <c r="H220" i="16" s="1"/>
  <c r="I63" i="16"/>
  <c r="K60" i="16"/>
  <c r="M57" i="16"/>
  <c r="I55" i="16"/>
  <c r="K52" i="16"/>
  <c r="M49" i="16"/>
  <c r="I47" i="16"/>
  <c r="K44" i="16"/>
  <c r="M41" i="16"/>
  <c r="I39" i="16"/>
  <c r="Q63" i="16"/>
  <c r="S60" i="16"/>
  <c r="O58" i="16"/>
  <c r="Q55" i="16"/>
  <c r="S52" i="16"/>
  <c r="O50" i="16"/>
  <c r="Q47" i="16"/>
  <c r="S44" i="16"/>
  <c r="O42" i="16"/>
  <c r="Q39" i="16"/>
  <c r="AQ63" i="16"/>
  <c r="AM61" i="16"/>
  <c r="AO58" i="16"/>
  <c r="AQ55" i="16"/>
  <c r="AM53" i="16"/>
  <c r="AO50" i="16"/>
  <c r="AQ47" i="16"/>
  <c r="AM45" i="16"/>
  <c r="AO42" i="16"/>
  <c r="AQ39" i="16"/>
  <c r="M38" i="16"/>
  <c r="M88" i="16" s="1"/>
  <c r="M219" i="16" s="1"/>
  <c r="H63" i="16"/>
  <c r="J60" i="16"/>
  <c r="L57" i="16"/>
  <c r="H55" i="16"/>
  <c r="J52" i="16"/>
  <c r="L49" i="16"/>
  <c r="H47" i="16"/>
  <c r="J44" i="16"/>
  <c r="L41" i="16"/>
  <c r="H39" i="16"/>
  <c r="P63" i="16"/>
  <c r="R60" i="16"/>
  <c r="N58" i="16"/>
  <c r="P55" i="16"/>
  <c r="R52" i="16"/>
  <c r="N50" i="16"/>
  <c r="P47" i="16"/>
  <c r="R44" i="16"/>
  <c r="N42" i="16"/>
  <c r="P39" i="16"/>
  <c r="AP63" i="16"/>
  <c r="AL61" i="16"/>
  <c r="AN58" i="16"/>
  <c r="AP55" i="16"/>
  <c r="AL53" i="16"/>
  <c r="AN50" i="16"/>
  <c r="AP47" i="16"/>
  <c r="AL45" i="16"/>
  <c r="AN42" i="16"/>
  <c r="AP39" i="16"/>
  <c r="L38" i="16"/>
  <c r="L88" i="16" s="1"/>
  <c r="L219" i="16" s="1"/>
  <c r="M62" i="16"/>
  <c r="I60" i="16"/>
  <c r="K57" i="16"/>
  <c r="M54" i="16"/>
  <c r="M81" i="16" s="1"/>
  <c r="I52" i="16"/>
  <c r="K49" i="16"/>
  <c r="M46" i="16"/>
  <c r="I44" i="16"/>
  <c r="K41" i="16"/>
  <c r="N38" i="16"/>
  <c r="N88" i="16" s="1"/>
  <c r="O63" i="16"/>
  <c r="Q60" i="16"/>
  <c r="S57" i="16"/>
  <c r="O55" i="16"/>
  <c r="Q52" i="16"/>
  <c r="S49" i="16"/>
  <c r="O47" i="16"/>
  <c r="Q44" i="16"/>
  <c r="S41" i="16"/>
  <c r="O39" i="16"/>
  <c r="AO63" i="16"/>
  <c r="AQ60" i="16"/>
  <c r="AM58" i="16"/>
  <c r="AO55" i="16"/>
  <c r="AQ52" i="16"/>
  <c r="AM50" i="16"/>
  <c r="AO47" i="16"/>
  <c r="AQ44" i="16"/>
  <c r="AM42" i="16"/>
  <c r="AO39" i="16"/>
  <c r="K38" i="16"/>
  <c r="K88" i="16" s="1"/>
  <c r="L62" i="16"/>
  <c r="H60" i="16"/>
  <c r="J57" i="16"/>
  <c r="L54" i="16"/>
  <c r="L81" i="16" s="1"/>
  <c r="H52" i="16"/>
  <c r="J49" i="16"/>
  <c r="L46" i="16"/>
  <c r="H44" i="16"/>
  <c r="J41" i="16"/>
  <c r="S38" i="16"/>
  <c r="S88" i="16" s="1"/>
  <c r="N63" i="16"/>
  <c r="P60" i="16"/>
  <c r="R57" i="16"/>
  <c r="N55" i="16"/>
  <c r="P52" i="16"/>
  <c r="R49" i="16"/>
  <c r="N47" i="16"/>
  <c r="P44" i="16"/>
  <c r="R41" i="16"/>
  <c r="N39" i="16"/>
  <c r="AN63" i="16"/>
  <c r="AP60" i="16"/>
  <c r="AL58" i="16"/>
  <c r="AN55" i="16"/>
  <c r="AP52" i="16"/>
  <c r="AL50" i="16"/>
  <c r="AN47" i="16"/>
  <c r="AP44" i="16"/>
  <c r="AL42" i="16"/>
  <c r="AN39" i="16"/>
  <c r="J38" i="16"/>
  <c r="J88" i="16" s="1"/>
  <c r="K62" i="16"/>
  <c r="M59" i="16"/>
  <c r="M85" i="16" s="1"/>
  <c r="I57" i="16"/>
  <c r="K54" i="16"/>
  <c r="K81" i="16" s="1"/>
  <c r="M51" i="16"/>
  <c r="I49" i="16"/>
  <c r="K46" i="16"/>
  <c r="M43" i="16"/>
  <c r="I41" i="16"/>
  <c r="R38" i="16"/>
  <c r="R88" i="16" s="1"/>
  <c r="S62" i="16"/>
  <c r="O60" i="16"/>
  <c r="Q57" i="16"/>
  <c r="S54" i="16"/>
  <c r="S81" i="16" s="1"/>
  <c r="O52" i="16"/>
  <c r="Q49" i="16"/>
  <c r="S46" i="16"/>
  <c r="O44" i="16"/>
  <c r="Q41" i="16"/>
  <c r="AL38" i="16"/>
  <c r="AL88" i="16" s="1"/>
  <c r="AL220" i="16" s="1"/>
  <c r="AM63" i="16"/>
  <c r="AO60" i="16"/>
  <c r="AQ57" i="16"/>
  <c r="AM55" i="16"/>
  <c r="AO52" i="16"/>
  <c r="AQ49" i="16"/>
  <c r="AQ93" i="16" s="1"/>
  <c r="AM47" i="16"/>
  <c r="AO44" i="16"/>
  <c r="AQ41" i="16"/>
  <c r="AM39" i="16"/>
  <c r="F89" i="16"/>
  <c r="I38" i="16"/>
  <c r="I88" i="16" s="1"/>
  <c r="J62" i="16"/>
  <c r="L59" i="16"/>
  <c r="L85" i="16" s="1"/>
  <c r="H57" i="16"/>
  <c r="J54" i="16"/>
  <c r="J81" i="16" s="1"/>
  <c r="L51" i="16"/>
  <c r="H49" i="16"/>
  <c r="J46" i="16"/>
  <c r="L43" i="16"/>
  <c r="H41" i="16"/>
  <c r="Q38" i="16"/>
  <c r="Q88" i="16" s="1"/>
  <c r="R62" i="16"/>
  <c r="R96" i="16" s="1"/>
  <c r="N60" i="16"/>
  <c r="P57" i="16"/>
  <c r="R54" i="16"/>
  <c r="R81" i="16" s="1"/>
  <c r="N52" i="16"/>
  <c r="P49" i="16"/>
  <c r="R46" i="16"/>
  <c r="N44" i="16"/>
  <c r="P41" i="16"/>
  <c r="AQ38" i="16"/>
  <c r="AQ88" i="16" s="1"/>
  <c r="AQ221" i="16" s="1"/>
  <c r="AL63" i="16"/>
  <c r="AN60" i="16"/>
  <c r="AP57" i="16"/>
  <c r="AL55" i="16"/>
  <c r="AN52" i="16"/>
  <c r="AP49" i="16"/>
  <c r="AL47" i="16"/>
  <c r="AN44" i="16"/>
  <c r="AP41" i="16"/>
  <c r="AL39" i="16"/>
  <c r="M64" i="16"/>
  <c r="I62" i="16"/>
  <c r="K59" i="16"/>
  <c r="K85" i="16" s="1"/>
  <c r="M56" i="16"/>
  <c r="M87" i="16" s="1"/>
  <c r="I54" i="16"/>
  <c r="I81" i="16" s="1"/>
  <c r="K51" i="16"/>
  <c r="M48" i="16"/>
  <c r="M74" i="16" s="1"/>
  <c r="I46" i="16"/>
  <c r="K43" i="16"/>
  <c r="M40" i="16"/>
  <c r="P38" i="16"/>
  <c r="P88" i="16" s="1"/>
  <c r="Q62" i="16"/>
  <c r="S59" i="16"/>
  <c r="S85" i="16" s="1"/>
  <c r="O57" i="16"/>
  <c r="Q54" i="16"/>
  <c r="Q81" i="16" s="1"/>
  <c r="S51" i="16"/>
  <c r="O49" i="16"/>
  <c r="Q46" i="16"/>
  <c r="S43" i="16"/>
  <c r="O41" i="16"/>
  <c r="AP38" i="16"/>
  <c r="AP88" i="16" s="1"/>
  <c r="AP219" i="16" s="1"/>
  <c r="AQ62" i="16"/>
  <c r="AQ96" i="16" s="1"/>
  <c r="AM60" i="16"/>
  <c r="AO57" i="16"/>
  <c r="AQ54" i="16"/>
  <c r="AQ81" i="16" s="1"/>
  <c r="AM52" i="16"/>
  <c r="AO49" i="16"/>
  <c r="AQ46" i="16"/>
  <c r="AM44" i="16"/>
  <c r="AO41" i="16"/>
  <c r="L64" i="16"/>
  <c r="H62" i="16"/>
  <c r="J59" i="16"/>
  <c r="J85" i="16" s="1"/>
  <c r="L56" i="16"/>
  <c r="L87" i="16" s="1"/>
  <c r="H54" i="16"/>
  <c r="H81" i="16" s="1"/>
  <c r="J51" i="16"/>
  <c r="L48" i="16"/>
  <c r="L74" i="16" s="1"/>
  <c r="H46" i="16"/>
  <c r="J43" i="16"/>
  <c r="L40" i="16"/>
  <c r="O38" i="16"/>
  <c r="O88" i="16" s="1"/>
  <c r="P62" i="16"/>
  <c r="P96" i="16" s="1"/>
  <c r="R59" i="16"/>
  <c r="R85" i="16" s="1"/>
  <c r="N57" i="16"/>
  <c r="P54" i="16"/>
  <c r="P81" i="16" s="1"/>
  <c r="R51" i="16"/>
  <c r="N49" i="16"/>
  <c r="P46" i="16"/>
  <c r="R43" i="16"/>
  <c r="N41" i="16"/>
  <c r="AO38" i="16"/>
  <c r="AO88" i="16" s="1"/>
  <c r="AP62" i="16"/>
  <c r="AP96" i="16" s="1"/>
  <c r="AL60" i="16"/>
  <c r="AN57" i="16"/>
  <c r="AP54" i="16"/>
  <c r="AP81" i="16" s="1"/>
  <c r="AL52" i="16"/>
  <c r="AN49" i="16"/>
  <c r="AP46" i="16"/>
  <c r="AL44" i="16"/>
  <c r="AN41" i="16"/>
  <c r="K64" i="16"/>
  <c r="M61" i="16"/>
  <c r="M96" i="16" s="1"/>
  <c r="I59" i="16"/>
  <c r="I85" i="16" s="1"/>
  <c r="K56" i="16"/>
  <c r="K87" i="16" s="1"/>
  <c r="M53" i="16"/>
  <c r="I51" i="16"/>
  <c r="K48" i="16"/>
  <c r="K74" i="16" s="1"/>
  <c r="M45" i="16"/>
  <c r="I43" i="16"/>
  <c r="K40" i="16"/>
  <c r="S64" i="16"/>
  <c r="O62" i="16"/>
  <c r="O96" i="16" s="1"/>
  <c r="Q59" i="16"/>
  <c r="Q85" i="16" s="1"/>
  <c r="S56" i="16"/>
  <c r="S87" i="16" s="1"/>
  <c r="O54" i="16"/>
  <c r="O81" i="16" s="1"/>
  <c r="Q51" i="16"/>
  <c r="S48" i="16"/>
  <c r="S74" i="16" s="1"/>
  <c r="O46" i="16"/>
  <c r="Q43" i="16"/>
  <c r="S40" i="16"/>
  <c r="S93" i="16" s="1"/>
  <c r="AN38" i="16"/>
  <c r="AN88" i="16" s="1"/>
  <c r="AO62" i="16"/>
  <c r="AO96" i="16" s="1"/>
  <c r="AQ59" i="16"/>
  <c r="AQ85" i="16" s="1"/>
  <c r="AM57" i="16"/>
  <c r="AO54" i="16"/>
  <c r="AO81" i="16" s="1"/>
  <c r="AQ51" i="16"/>
  <c r="AM49" i="16"/>
  <c r="AO46" i="16"/>
  <c r="AQ43" i="16"/>
  <c r="AM41" i="16"/>
  <c r="AM97" i="16" s="1"/>
  <c r="J64" i="16"/>
  <c r="L61" i="16"/>
  <c r="L96" i="16" s="1"/>
  <c r="H59" i="16"/>
  <c r="H85" i="16" s="1"/>
  <c r="J56" i="16"/>
  <c r="J87" i="16" s="1"/>
  <c r="L53" i="16"/>
  <c r="H51" i="16"/>
  <c r="J48" i="16"/>
  <c r="J74" i="16" s="1"/>
  <c r="L45" i="16"/>
  <c r="H43" i="16"/>
  <c r="J40" i="16"/>
  <c r="R64" i="16"/>
  <c r="N62" i="16"/>
  <c r="N96" i="16" s="1"/>
  <c r="P59" i="16"/>
  <c r="P85" i="16" s="1"/>
  <c r="R56" i="16"/>
  <c r="R87" i="16" s="1"/>
  <c r="N54" i="16"/>
  <c r="N81" i="16" s="1"/>
  <c r="P51" i="16"/>
  <c r="R48" i="16"/>
  <c r="R74" i="16" s="1"/>
  <c r="N46" i="16"/>
  <c r="P43" i="16"/>
  <c r="R40" i="16"/>
  <c r="R93" i="16" s="1"/>
  <c r="AM38" i="16"/>
  <c r="AM88" i="16" s="1"/>
  <c r="AN62" i="16"/>
  <c r="AN96" i="16" s="1"/>
  <c r="AP59" i="16"/>
  <c r="AP85" i="16" s="1"/>
  <c r="AL57" i="16"/>
  <c r="AN54" i="16"/>
  <c r="AN81" i="16" s="1"/>
  <c r="AP51" i="16"/>
  <c r="AL49" i="16"/>
  <c r="AN46" i="16"/>
  <c r="AP43" i="16"/>
  <c r="AL41" i="16"/>
  <c r="AL97" i="16" s="1"/>
  <c r="I64" i="16"/>
  <c r="K61" i="16"/>
  <c r="K96" i="16" s="1"/>
  <c r="M58" i="16"/>
  <c r="M90" i="16" s="1"/>
  <c r="I56" i="16"/>
  <c r="I87" i="16" s="1"/>
  <c r="K53" i="16"/>
  <c r="M50" i="16"/>
  <c r="I48" i="16"/>
  <c r="I74" i="16" s="1"/>
  <c r="K45" i="16"/>
  <c r="M42" i="16"/>
  <c r="I40" i="16"/>
  <c r="Q64" i="16"/>
  <c r="S61" i="16"/>
  <c r="O59" i="16"/>
  <c r="O85" i="16" s="1"/>
  <c r="Q56" i="16"/>
  <c r="Q87" i="16" s="1"/>
  <c r="S53" i="16"/>
  <c r="S91" i="16" s="1"/>
  <c r="O51" i="16"/>
  <c r="Q48" i="16"/>
  <c r="Q74" i="16" s="1"/>
  <c r="S45" i="16"/>
  <c r="O43" i="16"/>
  <c r="Q40" i="16"/>
  <c r="AQ64" i="16"/>
  <c r="AM62" i="16"/>
  <c r="AM96" i="16" s="1"/>
  <c r="AO59" i="16"/>
  <c r="AO85" i="16" s="1"/>
  <c r="AQ56" i="16"/>
  <c r="AQ87" i="16" s="1"/>
  <c r="AM54" i="16"/>
  <c r="AM81" i="16" s="1"/>
  <c r="AO51" i="16"/>
  <c r="AQ48" i="16"/>
  <c r="AQ74" i="16" s="1"/>
  <c r="AM46" i="16"/>
  <c r="AO43" i="16"/>
  <c r="E99" i="16"/>
  <c r="AO248" i="16" s="1"/>
  <c r="G95" i="16"/>
  <c r="AQ243" i="16" s="1"/>
  <c r="F88" i="16"/>
  <c r="X219" i="16" s="1"/>
  <c r="B84" i="16"/>
  <c r="G83" i="16"/>
  <c r="AK147" i="16" s="1"/>
  <c r="C79" i="16"/>
  <c r="F76" i="16"/>
  <c r="B72" i="16"/>
  <c r="Z212" i="16" s="1"/>
  <c r="G71" i="16"/>
  <c r="M144" i="16" s="1"/>
  <c r="E69" i="16"/>
  <c r="AO142" i="16" s="1"/>
  <c r="D99" i="16"/>
  <c r="B79" i="16"/>
  <c r="G78" i="16"/>
  <c r="E76" i="16"/>
  <c r="F71" i="16"/>
  <c r="AD145" i="16" s="1"/>
  <c r="D69" i="16"/>
  <c r="AN142" i="16" s="1"/>
  <c r="C99" i="16"/>
  <c r="AM248" i="16" s="1"/>
  <c r="E95" i="16"/>
  <c r="AC244" i="16" s="1"/>
  <c r="E83" i="16"/>
  <c r="Q147" i="16" s="1"/>
  <c r="F78" i="16"/>
  <c r="AD163" i="16" s="1"/>
  <c r="D76" i="16"/>
  <c r="G73" i="16"/>
  <c r="Y187" i="16" s="1"/>
  <c r="C69" i="16"/>
  <c r="I142" i="16" s="1"/>
  <c r="B99" i="16"/>
  <c r="AF246" i="16" s="1"/>
  <c r="G98" i="16"/>
  <c r="M156" i="16" s="1"/>
  <c r="D95" i="16"/>
  <c r="AN244" i="16" s="1"/>
  <c r="G92" i="16"/>
  <c r="D83" i="16"/>
  <c r="E78" i="16"/>
  <c r="C76" i="16"/>
  <c r="F73" i="16"/>
  <c r="R187" i="16" s="1"/>
  <c r="D71" i="16"/>
  <c r="AB145" i="16" s="1"/>
  <c r="B69" i="16"/>
  <c r="F98" i="16"/>
  <c r="X158" i="16" s="1"/>
  <c r="C95" i="16"/>
  <c r="AM244" i="16" s="1"/>
  <c r="F92" i="16"/>
  <c r="X150" i="16" s="1"/>
  <c r="B88" i="16"/>
  <c r="T220" i="16" s="1"/>
  <c r="C83" i="16"/>
  <c r="I148" i="16" s="1"/>
  <c r="D78" i="16"/>
  <c r="P161" i="16" s="1"/>
  <c r="B76" i="16"/>
  <c r="G75" i="16"/>
  <c r="AK195" i="16" s="1"/>
  <c r="E73" i="16"/>
  <c r="AI185" i="16" s="1"/>
  <c r="C71" i="16"/>
  <c r="AA145" i="16" s="1"/>
  <c r="E98" i="16"/>
  <c r="W158" i="16" s="1"/>
  <c r="B95" i="16"/>
  <c r="G94" i="16"/>
  <c r="E92" i="16"/>
  <c r="AO150" i="16" s="1"/>
  <c r="B83" i="16"/>
  <c r="N146" i="16" s="1"/>
  <c r="G82" i="16"/>
  <c r="AK107" i="16" s="1"/>
  <c r="C78" i="16"/>
  <c r="U164" i="16" s="1"/>
  <c r="F75" i="16"/>
  <c r="X195" i="16" s="1"/>
  <c r="D73" i="16"/>
  <c r="P186" i="16" s="1"/>
  <c r="B71" i="16"/>
  <c r="N145" i="16" s="1"/>
  <c r="G70" i="16"/>
  <c r="D98" i="16"/>
  <c r="AN156" i="16" s="1"/>
  <c r="F94" i="16"/>
  <c r="D92" i="16"/>
  <c r="P153" i="16" s="1"/>
  <c r="G89" i="16"/>
  <c r="F82" i="16"/>
  <c r="B78" i="16"/>
  <c r="Z161" i="16" s="1"/>
  <c r="G77" i="16"/>
  <c r="C73" i="16"/>
  <c r="U185" i="16" s="1"/>
  <c r="F70" i="16"/>
  <c r="C98" i="16"/>
  <c r="U156" i="16" s="1"/>
  <c r="E94" i="16"/>
  <c r="C92" i="16"/>
  <c r="O153" i="16" s="1"/>
  <c r="G84" i="16"/>
  <c r="E82" i="16"/>
  <c r="W108" i="16" s="1"/>
  <c r="F77" i="16"/>
  <c r="AP121" i="16" s="1"/>
  <c r="D75" i="16"/>
  <c r="AH196" i="16" s="1"/>
  <c r="B73" i="16"/>
  <c r="G72" i="16"/>
  <c r="AE211" i="16" s="1"/>
  <c r="E70" i="16"/>
  <c r="B98" i="16"/>
  <c r="D94" i="16"/>
  <c r="B92" i="16"/>
  <c r="AL153" i="16" s="1"/>
  <c r="E89" i="16"/>
  <c r="F84" i="16"/>
  <c r="AP182" i="16" s="1"/>
  <c r="D82" i="16"/>
  <c r="P108" i="16" s="1"/>
  <c r="G79" i="16"/>
  <c r="AK105" i="16" s="1"/>
  <c r="C75" i="16"/>
  <c r="U196" i="16" s="1"/>
  <c r="F72" i="16"/>
  <c r="AD209" i="16" s="1"/>
  <c r="D70" i="16"/>
  <c r="C94" i="16"/>
  <c r="D89" i="16"/>
  <c r="P132" i="16" s="1"/>
  <c r="E84" i="16"/>
  <c r="W182" i="16" s="1"/>
  <c r="C82" i="16"/>
  <c r="AG108" i="16" s="1"/>
  <c r="F79" i="16"/>
  <c r="D77" i="16"/>
  <c r="B75" i="16"/>
  <c r="AL196" i="16" s="1"/>
  <c r="E72" i="16"/>
  <c r="Q209" i="16" s="1"/>
  <c r="C70" i="16"/>
  <c r="G99" i="16"/>
  <c r="B94" i="16"/>
  <c r="C89" i="16"/>
  <c r="AG132" i="16" s="1"/>
  <c r="D84" i="16"/>
  <c r="J182" i="16" s="1"/>
  <c r="B82" i="16"/>
  <c r="AL108" i="16" s="1"/>
  <c r="C77" i="16"/>
  <c r="O121" i="16" s="1"/>
  <c r="D72" i="16"/>
  <c r="AB212" i="16" s="1"/>
  <c r="B70" i="16"/>
  <c r="H119" i="16" s="1"/>
  <c r="G69" i="16"/>
  <c r="B89" i="16"/>
  <c r="AF132" i="16" s="1"/>
  <c r="G88" i="16"/>
  <c r="AE219" i="16" s="1"/>
  <c r="C84" i="16"/>
  <c r="D79" i="16"/>
  <c r="B77" i="16"/>
  <c r="G76" i="16"/>
  <c r="C72" i="16"/>
  <c r="AM207" i="16" s="1"/>
  <c r="F69" i="16"/>
  <c r="E38" i="11"/>
  <c r="F38" i="11"/>
  <c r="G38" i="11"/>
  <c r="H38" i="11"/>
  <c r="I38" i="11"/>
  <c r="D38" i="11"/>
  <c r="C158" i="14"/>
  <c r="B158" i="14"/>
  <c r="C156" i="14"/>
  <c r="B156" i="14"/>
  <c r="C155" i="14"/>
  <c r="B155" i="14"/>
  <c r="C157" i="14"/>
  <c r="B157" i="14"/>
  <c r="C85" i="14"/>
  <c r="B85" i="14"/>
  <c r="C83" i="14"/>
  <c r="B83" i="14"/>
  <c r="C84" i="14"/>
  <c r="B84" i="14"/>
  <c r="C82" i="14"/>
  <c r="B82" i="14"/>
  <c r="C81" i="14"/>
  <c r="B81" i="14"/>
  <c r="C80" i="14"/>
  <c r="B80" i="14"/>
  <c r="B123" i="14"/>
  <c r="C125" i="14"/>
  <c r="B125" i="14"/>
  <c r="B122" i="14"/>
  <c r="B121" i="14"/>
  <c r="C17" i="14"/>
  <c r="B17" i="14"/>
  <c r="B24" i="14"/>
  <c r="C124" i="14"/>
  <c r="B124" i="14"/>
  <c r="C6" i="14"/>
  <c r="B6" i="14"/>
  <c r="C7" i="14"/>
  <c r="B7" i="14"/>
  <c r="B146" i="14"/>
  <c r="C4" i="14"/>
  <c r="B4" i="14"/>
  <c r="C147" i="14"/>
  <c r="B147" i="14"/>
  <c r="C28" i="14"/>
  <c r="B28" i="14"/>
  <c r="C154" i="14"/>
  <c r="B154" i="14"/>
  <c r="C153" i="14"/>
  <c r="B153" i="14"/>
  <c r="C152" i="14"/>
  <c r="B152" i="14"/>
  <c r="C23" i="14"/>
  <c r="B23" i="14"/>
  <c r="C151" i="14"/>
  <c r="B151" i="14"/>
  <c r="C25" i="14"/>
  <c r="B25" i="14"/>
  <c r="C150" i="14"/>
  <c r="B150" i="14"/>
  <c r="C26" i="14"/>
  <c r="B26" i="14"/>
  <c r="C5" i="14"/>
  <c r="B5" i="14"/>
  <c r="C148" i="14"/>
  <c r="B148" i="14"/>
  <c r="C149" i="14"/>
  <c r="B149" i="14"/>
  <c r="C74" i="14"/>
  <c r="B74" i="14"/>
  <c r="C79" i="14"/>
  <c r="B79" i="14"/>
  <c r="C73" i="14"/>
  <c r="B73" i="14"/>
  <c r="C76" i="14"/>
  <c r="B76" i="14"/>
  <c r="C77" i="14"/>
  <c r="B77" i="14"/>
  <c r="C78" i="14"/>
  <c r="B78" i="14"/>
  <c r="C75" i="14"/>
  <c r="B75" i="14"/>
  <c r="C145" i="14"/>
  <c r="B145" i="14"/>
  <c r="C140" i="14"/>
  <c r="B140" i="14"/>
  <c r="C143" i="14"/>
  <c r="B143" i="14"/>
  <c r="C139" i="14"/>
  <c r="B139" i="14"/>
  <c r="C16" i="14"/>
  <c r="B16" i="14"/>
  <c r="C142" i="14"/>
  <c r="B142" i="14"/>
  <c r="C141" i="14"/>
  <c r="B141" i="14"/>
  <c r="C2" i="14"/>
  <c r="B2" i="14"/>
  <c r="C144" i="14"/>
  <c r="B144" i="14"/>
  <c r="C63" i="14"/>
  <c r="B63" i="14"/>
  <c r="C61" i="14"/>
  <c r="B61" i="14"/>
  <c r="C18" i="14"/>
  <c r="B18" i="14"/>
  <c r="C27" i="14"/>
  <c r="B27" i="14"/>
  <c r="B60" i="14"/>
  <c r="C62" i="14"/>
  <c r="B62" i="14"/>
  <c r="C56" i="14"/>
  <c r="B56" i="14"/>
  <c r="C59" i="14"/>
  <c r="B59" i="14"/>
  <c r="C58" i="14"/>
  <c r="B58" i="14"/>
  <c r="C57" i="14"/>
  <c r="B57" i="14"/>
  <c r="C55" i="14"/>
  <c r="B55" i="14"/>
  <c r="C54" i="14"/>
  <c r="B54" i="14"/>
  <c r="C53" i="14"/>
  <c r="B53" i="14"/>
  <c r="C137" i="14"/>
  <c r="B137" i="14"/>
  <c r="C138" i="14"/>
  <c r="B138" i="14"/>
  <c r="C11" i="14"/>
  <c r="B11" i="14"/>
  <c r="C136" i="14"/>
  <c r="B136" i="14"/>
  <c r="C133" i="14"/>
  <c r="B133" i="14"/>
  <c r="C135" i="14"/>
  <c r="B135" i="14"/>
  <c r="C10" i="14"/>
  <c r="B10" i="14"/>
  <c r="C132" i="14"/>
  <c r="B132" i="14"/>
  <c r="C134" i="14"/>
  <c r="B134" i="14"/>
  <c r="C9" i="14"/>
  <c r="C40" i="14"/>
  <c r="B40" i="14"/>
  <c r="C39" i="14"/>
  <c r="B39" i="14"/>
  <c r="C50" i="14"/>
  <c r="B50" i="14"/>
  <c r="C52" i="14"/>
  <c r="B52" i="14"/>
  <c r="C49" i="14"/>
  <c r="B49" i="14"/>
  <c r="C51" i="14"/>
  <c r="B51" i="14"/>
  <c r="B46" i="14"/>
  <c r="C21" i="14"/>
  <c r="B21" i="14"/>
  <c r="C48" i="14"/>
  <c r="B48" i="14"/>
  <c r="C47" i="14"/>
  <c r="B47" i="14"/>
  <c r="C36" i="14"/>
  <c r="B36" i="14"/>
  <c r="C35" i="14"/>
  <c r="B35" i="14"/>
  <c r="B19" i="14"/>
  <c r="C38" i="14"/>
  <c r="B38" i="14"/>
  <c r="B37" i="14"/>
  <c r="C104" i="14"/>
  <c r="B104" i="14"/>
  <c r="C103" i="14"/>
  <c r="B103" i="14"/>
  <c r="C102" i="14"/>
  <c r="B102" i="14"/>
  <c r="C71" i="14"/>
  <c r="B71" i="14"/>
  <c r="C70" i="14"/>
  <c r="B70" i="14"/>
  <c r="C72" i="14"/>
  <c r="B72" i="14"/>
  <c r="C69" i="14"/>
  <c r="B69" i="14"/>
  <c r="C33" i="14"/>
  <c r="B33" i="14"/>
  <c r="C32" i="14"/>
  <c r="B32" i="14"/>
  <c r="C31" i="14"/>
  <c r="B31" i="14"/>
  <c r="B34" i="14"/>
  <c r="C98" i="14"/>
  <c r="B98" i="14"/>
  <c r="C97" i="14"/>
  <c r="B97" i="14"/>
  <c r="C100" i="14"/>
  <c r="B100" i="14"/>
  <c r="C8" i="14"/>
  <c r="B8" i="14"/>
  <c r="C99" i="14"/>
  <c r="B99" i="14"/>
  <c r="C101" i="14"/>
  <c r="B101" i="14"/>
  <c r="C96" i="14"/>
  <c r="B96" i="14"/>
  <c r="B94" i="14"/>
  <c r="C13" i="14"/>
  <c r="B13" i="14"/>
  <c r="C14" i="14"/>
  <c r="B14" i="14"/>
  <c r="C3" i="14"/>
  <c r="B3" i="14"/>
  <c r="C95" i="14"/>
  <c r="B95" i="14"/>
  <c r="C93" i="14"/>
  <c r="B93" i="14"/>
  <c r="C12" i="14"/>
  <c r="B12" i="14"/>
  <c r="C92" i="14"/>
  <c r="B92" i="14"/>
  <c r="C91" i="14"/>
  <c r="B91" i="14"/>
  <c r="C15" i="14"/>
  <c r="B15" i="14"/>
  <c r="C30" i="14"/>
  <c r="B30" i="14"/>
  <c r="C29" i="14"/>
  <c r="B29" i="14"/>
  <c r="C90" i="14"/>
  <c r="B90" i="14"/>
  <c r="B87" i="14"/>
  <c r="C89" i="14"/>
  <c r="B89" i="14"/>
  <c r="C88" i="14"/>
  <c r="B88" i="14"/>
  <c r="C86" i="14"/>
  <c r="B86" i="14"/>
  <c r="C45" i="14"/>
  <c r="B45" i="14"/>
  <c r="B44" i="14"/>
  <c r="C43" i="14"/>
  <c r="B43" i="14"/>
  <c r="C120" i="14"/>
  <c r="B120" i="14"/>
  <c r="C119" i="14"/>
  <c r="B119" i="14"/>
  <c r="C116" i="14"/>
  <c r="B116" i="14"/>
  <c r="C118" i="14"/>
  <c r="B118" i="14"/>
  <c r="C117" i="14"/>
  <c r="B117" i="14"/>
  <c r="C115" i="14"/>
  <c r="B115" i="14"/>
  <c r="B112" i="14"/>
  <c r="C113" i="14"/>
  <c r="B113" i="14"/>
  <c r="C114" i="14"/>
  <c r="B114" i="14"/>
  <c r="C20" i="14"/>
  <c r="B20" i="14"/>
  <c r="B106" i="14"/>
  <c r="B107" i="14"/>
  <c r="B108" i="14"/>
  <c r="B111" i="14"/>
  <c r="C110" i="14"/>
  <c r="B110" i="14"/>
  <c r="C109" i="14"/>
  <c r="B109" i="14"/>
  <c r="B105" i="14"/>
  <c r="C130" i="14"/>
  <c r="B130" i="14"/>
  <c r="C131" i="14"/>
  <c r="B131" i="14"/>
  <c r="C129" i="14"/>
  <c r="B129" i="14"/>
  <c r="C128" i="14"/>
  <c r="B128" i="14"/>
  <c r="C127" i="14"/>
  <c r="B127" i="14"/>
  <c r="C126" i="14"/>
  <c r="B126" i="14"/>
  <c r="C66" i="14"/>
  <c r="B66" i="14"/>
  <c r="C67" i="14"/>
  <c r="B67" i="14"/>
  <c r="C68" i="14"/>
  <c r="B68" i="14"/>
  <c r="C42" i="14"/>
  <c r="B42" i="14"/>
  <c r="C65" i="14"/>
  <c r="B65" i="14"/>
  <c r="C64" i="14"/>
  <c r="B64" i="14"/>
  <c r="E7" i="11"/>
  <c r="F7" i="11"/>
  <c r="G7" i="11"/>
  <c r="H7" i="11"/>
  <c r="I7" i="11"/>
  <c r="B98" i="8"/>
  <c r="C86" i="8"/>
  <c r="B86" i="8"/>
  <c r="C61" i="8"/>
  <c r="B61" i="8"/>
  <c r="C60" i="8"/>
  <c r="B60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3" i="8"/>
  <c r="C83" i="8"/>
  <c r="B84" i="8"/>
  <c r="C84" i="8"/>
  <c r="B82" i="8"/>
  <c r="C82" i="8"/>
  <c r="B85" i="8"/>
  <c r="C85" i="8"/>
  <c r="B87" i="8"/>
  <c r="C87" i="8"/>
  <c r="B88" i="8"/>
  <c r="C88" i="8"/>
  <c r="B89" i="8"/>
  <c r="C89" i="8"/>
  <c r="B90" i="8"/>
  <c r="C90" i="8"/>
  <c r="B91" i="8"/>
  <c r="C91" i="8"/>
  <c r="B101" i="8"/>
  <c r="C101" i="8"/>
  <c r="B92" i="8"/>
  <c r="C92" i="8"/>
  <c r="B102" i="8"/>
  <c r="C102" i="8"/>
  <c r="B93" i="8"/>
  <c r="C93" i="8"/>
  <c r="C103" i="8"/>
  <c r="B94" i="8"/>
  <c r="C94" i="8"/>
  <c r="B95" i="8"/>
  <c r="C95" i="8"/>
  <c r="B96" i="8"/>
  <c r="C96" i="8"/>
  <c r="C98" i="8"/>
  <c r="B99" i="8"/>
  <c r="C99" i="8"/>
  <c r="B100" i="8"/>
  <c r="C100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B111" i="8"/>
  <c r="C111" i="8"/>
  <c r="B112" i="8"/>
  <c r="C112" i="8"/>
  <c r="B113" i="8"/>
  <c r="C113" i="8"/>
  <c r="B114" i="8"/>
  <c r="C114" i="8"/>
  <c r="B115" i="8"/>
  <c r="C115" i="8"/>
  <c r="B116" i="8"/>
  <c r="C116" i="8"/>
  <c r="B117" i="8"/>
  <c r="C117" i="8"/>
  <c r="B118" i="8"/>
  <c r="C118" i="8"/>
  <c r="B119" i="8"/>
  <c r="C119" i="8"/>
  <c r="B120" i="8"/>
  <c r="C120" i="8"/>
  <c r="B121" i="8"/>
  <c r="C121" i="8"/>
  <c r="B122" i="8"/>
  <c r="C122" i="8"/>
  <c r="B123" i="8"/>
  <c r="C123" i="8"/>
  <c r="B124" i="8"/>
  <c r="C124" i="8"/>
  <c r="B125" i="8"/>
  <c r="C125" i="8"/>
  <c r="B126" i="8"/>
  <c r="B127" i="8"/>
  <c r="C127" i="8"/>
  <c r="B128" i="8"/>
  <c r="C128" i="8"/>
  <c r="B129" i="8"/>
  <c r="C129" i="8"/>
  <c r="B130" i="8"/>
  <c r="C130" i="8"/>
  <c r="B131" i="8"/>
  <c r="C131" i="8"/>
  <c r="B132" i="8"/>
  <c r="C132" i="8"/>
  <c r="B133" i="8"/>
  <c r="C133" i="8"/>
  <c r="B134" i="8"/>
  <c r="C134" i="8"/>
  <c r="B135" i="8"/>
  <c r="C135" i="8"/>
  <c r="B136" i="8"/>
  <c r="C136" i="8"/>
  <c r="B137" i="8"/>
  <c r="C137" i="8"/>
  <c r="B138" i="8"/>
  <c r="C138" i="8"/>
  <c r="B139" i="8"/>
  <c r="C139" i="8"/>
  <c r="B140" i="8"/>
  <c r="C140" i="8"/>
  <c r="B141" i="8"/>
  <c r="C141" i="8"/>
  <c r="B142" i="8"/>
  <c r="C142" i="8"/>
  <c r="B143" i="8"/>
  <c r="C143" i="8"/>
  <c r="B144" i="8"/>
  <c r="C144" i="8"/>
  <c r="B145" i="8"/>
  <c r="C145" i="8"/>
  <c r="B146" i="8"/>
  <c r="C146" i="8"/>
  <c r="B147" i="8"/>
  <c r="C147" i="8"/>
  <c r="B148" i="8"/>
  <c r="C148" i="8"/>
  <c r="B149" i="8"/>
  <c r="C149" i="8"/>
  <c r="B150" i="8"/>
  <c r="C150" i="8"/>
  <c r="B151" i="8"/>
  <c r="C151" i="8"/>
  <c r="B152" i="8"/>
  <c r="C152" i="8"/>
  <c r="B153" i="8"/>
  <c r="C153" i="8"/>
  <c r="B154" i="8"/>
  <c r="C154" i="8"/>
  <c r="B155" i="8"/>
  <c r="C155" i="8"/>
  <c r="B156" i="8"/>
  <c r="C156" i="8"/>
  <c r="B157" i="8"/>
  <c r="C157" i="8"/>
  <c r="B158" i="8"/>
  <c r="C158" i="8"/>
  <c r="B159" i="8"/>
  <c r="C159" i="8"/>
  <c r="B160" i="8"/>
  <c r="C160" i="8"/>
  <c r="B161" i="8"/>
  <c r="C161" i="8"/>
  <c r="B163" i="8"/>
  <c r="C163" i="8"/>
  <c r="B162" i="8"/>
  <c r="C162" i="8"/>
  <c r="B164" i="8"/>
  <c r="C164" i="8"/>
  <c r="B165" i="8"/>
  <c r="C165" i="8"/>
  <c r="B166" i="8"/>
  <c r="C166" i="8"/>
  <c r="B167" i="8"/>
  <c r="C167" i="8"/>
  <c r="B168" i="8"/>
  <c r="C168" i="8"/>
  <c r="B169" i="8"/>
  <c r="C169" i="8"/>
  <c r="B170" i="8"/>
  <c r="C170" i="8"/>
  <c r="B171" i="8"/>
  <c r="C171" i="8"/>
  <c r="B172" i="8"/>
  <c r="C172" i="8"/>
  <c r="B173" i="8"/>
  <c r="C173" i="8"/>
  <c r="B174" i="8"/>
  <c r="C174" i="8"/>
  <c r="B175" i="8"/>
  <c r="C175" i="8"/>
  <c r="B176" i="8"/>
  <c r="C176" i="8"/>
  <c r="B177" i="8"/>
  <c r="C177" i="8"/>
  <c r="B178" i="8"/>
  <c r="C178" i="8"/>
  <c r="B179" i="8"/>
  <c r="C179" i="8"/>
  <c r="B180" i="8"/>
  <c r="C180" i="8"/>
  <c r="B181" i="8"/>
  <c r="C181" i="8"/>
  <c r="B182" i="8"/>
  <c r="C182" i="8"/>
  <c r="B183" i="8"/>
  <c r="C183" i="8"/>
  <c r="B184" i="8"/>
  <c r="C184" i="8"/>
  <c r="B185" i="8"/>
  <c r="C185" i="8"/>
  <c r="B186" i="8"/>
  <c r="C186" i="8"/>
  <c r="B187" i="8"/>
  <c r="C187" i="8"/>
  <c r="B188" i="8"/>
  <c r="C188" i="8"/>
  <c r="B189" i="8"/>
  <c r="C189" i="8"/>
  <c r="B190" i="8"/>
  <c r="C190" i="8"/>
  <c r="C2" i="8"/>
  <c r="B2" i="8"/>
  <c r="H19" i="19" l="1"/>
  <c r="B2" i="21" s="1"/>
  <c r="L141" i="16"/>
  <c r="AD141" i="16"/>
  <c r="R141" i="16"/>
  <c r="AJ141" i="16"/>
  <c r="X141" i="16"/>
  <c r="AP141" i="16"/>
  <c r="AE245" i="16"/>
  <c r="S245" i="16"/>
  <c r="AK247" i="16"/>
  <c r="Y247" i="16"/>
  <c r="M246" i="16"/>
  <c r="S248" i="16"/>
  <c r="AQ246" i="16"/>
  <c r="AQ248" i="16"/>
  <c r="M245" i="16"/>
  <c r="AE248" i="16"/>
  <c r="AE247" i="16"/>
  <c r="S247" i="16"/>
  <c r="M248" i="16"/>
  <c r="S246" i="16"/>
  <c r="AQ245" i="16"/>
  <c r="AK246" i="16"/>
  <c r="AK248" i="16"/>
  <c r="Y245" i="16"/>
  <c r="Y246" i="16"/>
  <c r="AC133" i="16"/>
  <c r="AI133" i="16"/>
  <c r="K133" i="16"/>
  <c r="Q133" i="16"/>
  <c r="AO133" i="16"/>
  <c r="Q132" i="16"/>
  <c r="AI132" i="16"/>
  <c r="W132" i="16"/>
  <c r="AO132" i="16"/>
  <c r="K132" i="16"/>
  <c r="AC132" i="16"/>
  <c r="W133" i="16"/>
  <c r="AQ121" i="16"/>
  <c r="Y122" i="16"/>
  <c r="AQ122" i="16"/>
  <c r="M122" i="16"/>
  <c r="AE122" i="16"/>
  <c r="S122" i="16"/>
  <c r="AE121" i="16"/>
  <c r="AK122" i="16"/>
  <c r="AK121" i="16"/>
  <c r="Y121" i="16"/>
  <c r="H243" i="16"/>
  <c r="AL243" i="16"/>
  <c r="AL244" i="16"/>
  <c r="Z243" i="16"/>
  <c r="T244" i="16"/>
  <c r="T243" i="16"/>
  <c r="N244" i="16"/>
  <c r="Z244" i="16"/>
  <c r="AF243" i="16"/>
  <c r="AF244" i="16"/>
  <c r="AI160" i="16"/>
  <c r="W160" i="16"/>
  <c r="AO160" i="16"/>
  <c r="K160" i="16"/>
  <c r="AC160" i="16"/>
  <c r="Q160" i="16"/>
  <c r="AO162" i="16"/>
  <c r="Q164" i="16"/>
  <c r="AC161" i="16"/>
  <c r="K162" i="16"/>
  <c r="AC162" i="16"/>
  <c r="W164" i="16"/>
  <c r="Q162" i="16"/>
  <c r="AI162" i="16"/>
  <c r="K164" i="16"/>
  <c r="W162" i="16"/>
  <c r="AC164" i="16"/>
  <c r="AQ162" i="16"/>
  <c r="AE162" i="16"/>
  <c r="S162" i="16"/>
  <c r="AK162" i="16"/>
  <c r="Y162" i="16"/>
  <c r="AE161" i="16"/>
  <c r="S161" i="16"/>
  <c r="AK161" i="16"/>
  <c r="Y161" i="16"/>
  <c r="AQ161" i="16"/>
  <c r="M161" i="16"/>
  <c r="M162" i="16"/>
  <c r="S164" i="16"/>
  <c r="AK164" i="16"/>
  <c r="Y164" i="16"/>
  <c r="AQ164" i="16"/>
  <c r="M164" i="16"/>
  <c r="AE164" i="16"/>
  <c r="W210" i="16"/>
  <c r="AC107" i="16"/>
  <c r="AK120" i="16"/>
  <c r="AA142" i="16"/>
  <c r="U150" i="16"/>
  <c r="I158" i="16"/>
  <c r="AO163" i="16"/>
  <c r="AK184" i="16"/>
  <c r="AQ208" i="16"/>
  <c r="AF145" i="16"/>
  <c r="AH182" i="16"/>
  <c r="AP187" i="16"/>
  <c r="AD195" i="16"/>
  <c r="AF209" i="16"/>
  <c r="AE218" i="16"/>
  <c r="AQ107" i="16"/>
  <c r="Q150" i="16"/>
  <c r="Y163" i="16"/>
  <c r="O185" i="16"/>
  <c r="U193" i="16"/>
  <c r="U209" i="16"/>
  <c r="H132" i="16"/>
  <c r="AH145" i="16"/>
  <c r="AN153" i="16"/>
  <c r="AB161" i="16"/>
  <c r="AJ182" i="16"/>
  <c r="Z196" i="16"/>
  <c r="AH209" i="16"/>
  <c r="AL218" i="16"/>
  <c r="Y244" i="16"/>
  <c r="AM108" i="16"/>
  <c r="AO145" i="16"/>
  <c r="K153" i="16"/>
  <c r="K161" i="16"/>
  <c r="AO185" i="16"/>
  <c r="AC193" i="16"/>
  <c r="AQ220" i="16"/>
  <c r="AJ153" i="16"/>
  <c r="L185" i="16"/>
  <c r="AG151" i="16"/>
  <c r="U211" i="16"/>
  <c r="AA208" i="16"/>
  <c r="O212" i="16"/>
  <c r="AA209" i="16"/>
  <c r="O210" i="16"/>
  <c r="AM211" i="16"/>
  <c r="I211" i="16"/>
  <c r="O211" i="16"/>
  <c r="U208" i="16"/>
  <c r="AG207" i="16"/>
  <c r="O208" i="16"/>
  <c r="AG211" i="16"/>
  <c r="U207" i="16"/>
  <c r="AM208" i="16"/>
  <c r="U212" i="16"/>
  <c r="AA211" i="16"/>
  <c r="I212" i="16"/>
  <c r="AA210" i="16"/>
  <c r="AG210" i="16"/>
  <c r="U210" i="16"/>
  <c r="I210" i="16"/>
  <c r="I208" i="16"/>
  <c r="AM212" i="16"/>
  <c r="I207" i="16"/>
  <c r="AG208" i="16"/>
  <c r="O207" i="16"/>
  <c r="U119" i="16"/>
  <c r="AM119" i="16"/>
  <c r="I119" i="16"/>
  <c r="AA119" i="16"/>
  <c r="O119" i="16"/>
  <c r="AG119" i="16"/>
  <c r="AL150" i="16"/>
  <c r="H150" i="16"/>
  <c r="Z150" i="16"/>
  <c r="N150" i="16"/>
  <c r="AF150" i="16"/>
  <c r="AL151" i="16"/>
  <c r="H151" i="16"/>
  <c r="Z151" i="16"/>
  <c r="N151" i="16"/>
  <c r="AF151" i="16"/>
  <c r="T150" i="16"/>
  <c r="T151" i="16"/>
  <c r="T152" i="16"/>
  <c r="AL152" i="16"/>
  <c r="H152" i="16"/>
  <c r="Z152" i="16"/>
  <c r="N152" i="16"/>
  <c r="AF152" i="16"/>
  <c r="AL163" i="16"/>
  <c r="H163" i="16"/>
  <c r="Z163" i="16"/>
  <c r="N163" i="16"/>
  <c r="T163" i="16"/>
  <c r="T160" i="16"/>
  <c r="AF163" i="16"/>
  <c r="AL160" i="16"/>
  <c r="Z162" i="16"/>
  <c r="H160" i="16"/>
  <c r="N162" i="16"/>
  <c r="Z160" i="16"/>
  <c r="AF162" i="16"/>
  <c r="N160" i="16"/>
  <c r="T162" i="16"/>
  <c r="AF160" i="16"/>
  <c r="AL162" i="16"/>
  <c r="AI157" i="16"/>
  <c r="W157" i="16"/>
  <c r="AI154" i="16"/>
  <c r="K156" i="16"/>
  <c r="W154" i="16"/>
  <c r="AC156" i="16"/>
  <c r="AO154" i="16"/>
  <c r="Q156" i="16"/>
  <c r="W159" i="16"/>
  <c r="AO159" i="16"/>
  <c r="K159" i="16"/>
  <c r="AC159" i="16"/>
  <c r="Q159" i="16"/>
  <c r="AI159" i="16"/>
  <c r="Q157" i="16"/>
  <c r="AO157" i="16"/>
  <c r="K157" i="16"/>
  <c r="AC157" i="16"/>
  <c r="K154" i="16"/>
  <c r="AC154" i="16"/>
  <c r="W156" i="16"/>
  <c r="Q154" i="16"/>
  <c r="AO156" i="16"/>
  <c r="V147" i="16"/>
  <c r="AN147" i="16"/>
  <c r="J147" i="16"/>
  <c r="AB147" i="16"/>
  <c r="P147" i="16"/>
  <c r="AH147" i="16"/>
  <c r="AN149" i="16"/>
  <c r="J149" i="16"/>
  <c r="AB149" i="16"/>
  <c r="J146" i="16"/>
  <c r="AB146" i="16"/>
  <c r="P146" i="16"/>
  <c r="AH146" i="16"/>
  <c r="V146" i="16"/>
  <c r="AN148" i="16"/>
  <c r="AN146" i="16"/>
  <c r="J148" i="16"/>
  <c r="P148" i="16"/>
  <c r="P149" i="16"/>
  <c r="AH149" i="16"/>
  <c r="V149" i="16"/>
  <c r="AL104" i="16"/>
  <c r="AF105" i="16"/>
  <c r="T105" i="16"/>
  <c r="N105" i="16"/>
  <c r="Z105" i="16"/>
  <c r="H105" i="16"/>
  <c r="D74" i="16"/>
  <c r="AN190" i="16" s="1"/>
  <c r="J192" i="16"/>
  <c r="J188" i="16"/>
  <c r="J191" i="16"/>
  <c r="J189" i="16"/>
  <c r="L133" i="16"/>
  <c r="AD133" i="16"/>
  <c r="AJ133" i="16"/>
  <c r="X133" i="16"/>
  <c r="R132" i="16"/>
  <c r="AJ132" i="16"/>
  <c r="X132" i="16"/>
  <c r="L132" i="16"/>
  <c r="R133" i="16"/>
  <c r="AP133" i="16"/>
  <c r="K107" i="16"/>
  <c r="S120" i="16"/>
  <c r="AG150" i="16"/>
  <c r="AM158" i="16"/>
  <c r="W163" i="16"/>
  <c r="S184" i="16"/>
  <c r="Y208" i="16"/>
  <c r="T153" i="16"/>
  <c r="H161" i="16"/>
  <c r="V182" i="16"/>
  <c r="X187" i="16"/>
  <c r="L195" i="16"/>
  <c r="N209" i="16"/>
  <c r="Y107" i="16"/>
  <c r="AC150" i="16"/>
  <c r="AI158" i="16"/>
  <c r="AK187" i="16"/>
  <c r="AG193" i="16"/>
  <c r="AG209" i="16"/>
  <c r="Y219" i="16"/>
  <c r="AJ245" i="16"/>
  <c r="AL132" i="16"/>
  <c r="P145" i="16"/>
  <c r="V153" i="16"/>
  <c r="J161" i="16"/>
  <c r="X182" i="16"/>
  <c r="H196" i="16"/>
  <c r="P209" i="16"/>
  <c r="AO244" i="16"/>
  <c r="U108" i="16"/>
  <c r="W145" i="16"/>
  <c r="W153" i="16"/>
  <c r="AO161" i="16"/>
  <c r="K185" i="16"/>
  <c r="K193" i="16"/>
  <c r="AG212" i="16"/>
  <c r="AL221" i="16"/>
  <c r="V132" i="16"/>
  <c r="AD153" i="16"/>
  <c r="AA151" i="16"/>
  <c r="Y209" i="16"/>
  <c r="AD196" i="16"/>
  <c r="AA162" i="16"/>
  <c r="AE197" i="16"/>
  <c r="S197" i="16"/>
  <c r="AK197" i="16"/>
  <c r="Y197" i="16"/>
  <c r="AQ197" i="16"/>
  <c r="M197" i="16"/>
  <c r="K211" i="16"/>
  <c r="AI208" i="16"/>
  <c r="AO208" i="16"/>
  <c r="K208" i="16"/>
  <c r="AC208" i="16"/>
  <c r="Q208" i="16"/>
  <c r="K209" i="16"/>
  <c r="W212" i="16"/>
  <c r="AI209" i="16"/>
  <c r="K210" i="16"/>
  <c r="AC210" i="16"/>
  <c r="AI212" i="16"/>
  <c r="Q210" i="16"/>
  <c r="AO212" i="16"/>
  <c r="AI210" i="16"/>
  <c r="K212" i="16"/>
  <c r="AO210" i="16"/>
  <c r="W208" i="16"/>
  <c r="AC212" i="16"/>
  <c r="Q212" i="16"/>
  <c r="W207" i="16"/>
  <c r="AO207" i="16"/>
  <c r="AC207" i="16"/>
  <c r="AI211" i="16"/>
  <c r="L109" i="16"/>
  <c r="R109" i="16"/>
  <c r="AJ109" i="16"/>
  <c r="X109" i="16"/>
  <c r="AP109" i="16"/>
  <c r="AD106" i="16"/>
  <c r="X108" i="16"/>
  <c r="R106" i="16"/>
  <c r="AP108" i="16"/>
  <c r="AJ106" i="16"/>
  <c r="L108" i="16"/>
  <c r="AD108" i="16"/>
  <c r="AD109" i="16"/>
  <c r="X106" i="16"/>
  <c r="AP106" i="16"/>
  <c r="R108" i="16"/>
  <c r="L106" i="16"/>
  <c r="AJ108" i="16"/>
  <c r="AM144" i="16"/>
  <c r="AA144" i="16"/>
  <c r="O144" i="16"/>
  <c r="AG143" i="16"/>
  <c r="U144" i="16"/>
  <c r="I144" i="16"/>
  <c r="AG144" i="16"/>
  <c r="AA143" i="16"/>
  <c r="I143" i="16"/>
  <c r="O143" i="16"/>
  <c r="Y151" i="16"/>
  <c r="AE153" i="16"/>
  <c r="AQ151" i="16"/>
  <c r="S153" i="16"/>
  <c r="M151" i="16"/>
  <c r="AK153" i="16"/>
  <c r="AE151" i="16"/>
  <c r="Y153" i="16"/>
  <c r="S151" i="16"/>
  <c r="AQ153" i="16"/>
  <c r="AK151" i="16"/>
  <c r="M153" i="16"/>
  <c r="AH245" i="16"/>
  <c r="J246" i="16"/>
  <c r="AN247" i="16"/>
  <c r="AB246" i="16"/>
  <c r="P246" i="16"/>
  <c r="V248" i="16"/>
  <c r="P245" i="16"/>
  <c r="AH248" i="16"/>
  <c r="J245" i="16"/>
  <c r="P247" i="16"/>
  <c r="J247" i="16"/>
  <c r="AN245" i="16"/>
  <c r="P248" i="16"/>
  <c r="AN246" i="16"/>
  <c r="AH247" i="16"/>
  <c r="V247" i="16"/>
  <c r="AB245" i="16"/>
  <c r="AO107" i="16"/>
  <c r="AE144" i="16"/>
  <c r="O150" i="16"/>
  <c r="U158" i="16"/>
  <c r="AI187" i="16"/>
  <c r="AK208" i="16"/>
  <c r="AJ147" i="16"/>
  <c r="AF153" i="16"/>
  <c r="AL161" i="16"/>
  <c r="AN182" i="16"/>
  <c r="AP195" i="16"/>
  <c r="AJ211" i="16"/>
  <c r="AF220" i="16"/>
  <c r="K243" i="16"/>
  <c r="I145" i="16"/>
  <c r="K150" i="16"/>
  <c r="Q158" i="16"/>
  <c r="S187" i="16"/>
  <c r="O193" i="16"/>
  <c r="O209" i="16"/>
  <c r="T132" i="16"/>
  <c r="AF148" i="16"/>
  <c r="AH153" i="16"/>
  <c r="AN161" i="16"/>
  <c r="R182" i="16"/>
  <c r="AF212" i="16"/>
  <c r="AJ221" i="16"/>
  <c r="U245" i="16"/>
  <c r="U132" i="16"/>
  <c r="AI153" i="16"/>
  <c r="W161" i="16"/>
  <c r="AO193" i="16"/>
  <c r="AA212" i="16"/>
  <c r="N243" i="16"/>
  <c r="J156" i="16"/>
  <c r="AE243" i="16"/>
  <c r="AI156" i="16"/>
  <c r="AD132" i="16"/>
  <c r="AD143" i="16"/>
  <c r="T120" i="16"/>
  <c r="H122" i="16"/>
  <c r="AL120" i="16"/>
  <c r="Z122" i="16"/>
  <c r="H120" i="16"/>
  <c r="N122" i="16"/>
  <c r="Z120" i="16"/>
  <c r="AF122" i="16"/>
  <c r="N120" i="16"/>
  <c r="T122" i="16"/>
  <c r="AL122" i="16"/>
  <c r="AF120" i="16"/>
  <c r="AL195" i="16"/>
  <c r="H195" i="16"/>
  <c r="Z195" i="16"/>
  <c r="N195" i="16"/>
  <c r="AF195" i="16"/>
  <c r="T195" i="16"/>
  <c r="AF194" i="16"/>
  <c r="T194" i="16"/>
  <c r="AL194" i="16"/>
  <c r="H194" i="16"/>
  <c r="Z194" i="16"/>
  <c r="N194" i="16"/>
  <c r="Z158" i="16"/>
  <c r="AL155" i="16"/>
  <c r="N158" i="16"/>
  <c r="H155" i="16"/>
  <c r="AF158" i="16"/>
  <c r="T158" i="16"/>
  <c r="N155" i="16"/>
  <c r="AL158" i="16"/>
  <c r="AF155" i="16"/>
  <c r="AL157" i="16"/>
  <c r="H159" i="16"/>
  <c r="H157" i="16"/>
  <c r="Z159" i="16"/>
  <c r="Z157" i="16"/>
  <c r="N159" i="16"/>
  <c r="AF159" i="16"/>
  <c r="T159" i="16"/>
  <c r="H158" i="16"/>
  <c r="Z155" i="16"/>
  <c r="Z154" i="16"/>
  <c r="T155" i="16"/>
  <c r="N154" i="16"/>
  <c r="AF154" i="16"/>
  <c r="AL154" i="16"/>
  <c r="AF157" i="16"/>
  <c r="T157" i="16"/>
  <c r="AL159" i="16"/>
  <c r="M133" i="16"/>
  <c r="AE133" i="16"/>
  <c r="S133" i="16"/>
  <c r="AK133" i="16"/>
  <c r="AQ133" i="16"/>
  <c r="Y133" i="16"/>
  <c r="Y132" i="16"/>
  <c r="AQ132" i="16"/>
  <c r="AE132" i="16"/>
  <c r="M132" i="16"/>
  <c r="AK132" i="16"/>
  <c r="S132" i="16"/>
  <c r="AI184" i="16"/>
  <c r="AO184" i="16"/>
  <c r="AC184" i="16"/>
  <c r="K184" i="16"/>
  <c r="Q184" i="16"/>
  <c r="W184" i="16"/>
  <c r="AI183" i="16"/>
  <c r="K183" i="16"/>
  <c r="Q183" i="16"/>
  <c r="K186" i="16"/>
  <c r="AC186" i="16"/>
  <c r="Q186" i="16"/>
  <c r="AI186" i="16"/>
  <c r="W186" i="16"/>
  <c r="AO186" i="16"/>
  <c r="AO183" i="16"/>
  <c r="AC183" i="16"/>
  <c r="AH244" i="16"/>
  <c r="J243" i="16"/>
  <c r="V243" i="16"/>
  <c r="V244" i="16"/>
  <c r="AH243" i="16"/>
  <c r="J244" i="16"/>
  <c r="AB244" i="16"/>
  <c r="P243" i="16"/>
  <c r="AN243" i="16"/>
  <c r="P244" i="16"/>
  <c r="AO141" i="16"/>
  <c r="K141" i="16"/>
  <c r="W141" i="16"/>
  <c r="AC141" i="16"/>
  <c r="AI141" i="16"/>
  <c r="Q141" i="16"/>
  <c r="C74" i="16"/>
  <c r="AM190" i="16" s="1"/>
  <c r="I192" i="16"/>
  <c r="I191" i="16"/>
  <c r="I188" i="16"/>
  <c r="P192" i="16"/>
  <c r="P188" i="16"/>
  <c r="P189" i="16"/>
  <c r="P191" i="16"/>
  <c r="X218" i="16"/>
  <c r="W107" i="16"/>
  <c r="AA150" i="16"/>
  <c r="AG158" i="16"/>
  <c r="Q187" i="16"/>
  <c r="S208" i="16"/>
  <c r="R147" i="16"/>
  <c r="N153" i="16"/>
  <c r="T161" i="16"/>
  <c r="P182" i="16"/>
  <c r="R211" i="16"/>
  <c r="AA243" i="16"/>
  <c r="AM145" i="16"/>
  <c r="AA153" i="16"/>
  <c r="AC158" i="16"/>
  <c r="AE187" i="16"/>
  <c r="AK211" i="16"/>
  <c r="N148" i="16"/>
  <c r="V161" i="16"/>
  <c r="AD182" i="16"/>
  <c r="T196" i="16"/>
  <c r="N212" i="16"/>
  <c r="Z220" i="16"/>
  <c r="AK245" i="16"/>
  <c r="O132" i="16"/>
  <c r="AG148" i="16"/>
  <c r="Q153" i="16"/>
  <c r="AI161" i="16"/>
  <c r="AC185" i="16"/>
  <c r="W193" i="16"/>
  <c r="AA244" i="16"/>
  <c r="AG159" i="16"/>
  <c r="AP132" i="16"/>
  <c r="T210" i="16"/>
  <c r="R151" i="16"/>
  <c r="P104" i="16"/>
  <c r="P105" i="16"/>
  <c r="AH105" i="16"/>
  <c r="AB105" i="16"/>
  <c r="J105" i="16"/>
  <c r="AN105" i="16"/>
  <c r="P120" i="16"/>
  <c r="AH120" i="16"/>
  <c r="V120" i="16"/>
  <c r="AN120" i="16"/>
  <c r="AB120" i="16"/>
  <c r="V122" i="16"/>
  <c r="J120" i="16"/>
  <c r="AN122" i="16"/>
  <c r="J122" i="16"/>
  <c r="P122" i="16"/>
  <c r="AH122" i="16"/>
  <c r="AC119" i="16"/>
  <c r="Q119" i="16"/>
  <c r="AI119" i="16"/>
  <c r="AO119" i="16"/>
  <c r="K119" i="16"/>
  <c r="AH152" i="16"/>
  <c r="V152" i="16"/>
  <c r="AN152" i="16"/>
  <c r="J152" i="16"/>
  <c r="AB152" i="16"/>
  <c r="P152" i="16"/>
  <c r="J151" i="16"/>
  <c r="AB151" i="16"/>
  <c r="P151" i="16"/>
  <c r="AH151" i="16"/>
  <c r="V151" i="16"/>
  <c r="AN151" i="16"/>
  <c r="AQ194" i="16"/>
  <c r="M194" i="16"/>
  <c r="S194" i="16"/>
  <c r="Y194" i="16"/>
  <c r="AK196" i="16"/>
  <c r="Y196" i="16"/>
  <c r="AQ196" i="16"/>
  <c r="M196" i="16"/>
  <c r="AE194" i="16"/>
  <c r="AE196" i="16"/>
  <c r="AK194" i="16"/>
  <c r="AE193" i="16"/>
  <c r="S193" i="16"/>
  <c r="Y193" i="16"/>
  <c r="M193" i="16"/>
  <c r="S196" i="16"/>
  <c r="S157" i="16"/>
  <c r="AK157" i="16"/>
  <c r="Y157" i="16"/>
  <c r="AQ154" i="16"/>
  <c r="AQ157" i="16"/>
  <c r="M154" i="16"/>
  <c r="M157" i="16"/>
  <c r="AE154" i="16"/>
  <c r="S154" i="16"/>
  <c r="AK154" i="16"/>
  <c r="Y154" i="16"/>
  <c r="Y159" i="16"/>
  <c r="AQ159" i="16"/>
  <c r="M159" i="16"/>
  <c r="AE159" i="16"/>
  <c r="S159" i="16"/>
  <c r="AK159" i="16"/>
  <c r="AE157" i="16"/>
  <c r="S156" i="16"/>
  <c r="AK156" i="16"/>
  <c r="Y156" i="16"/>
  <c r="AQ156" i="16"/>
  <c r="AE156" i="16"/>
  <c r="M143" i="16"/>
  <c r="AE145" i="16"/>
  <c r="AQ143" i="16"/>
  <c r="S145" i="16"/>
  <c r="S143" i="16"/>
  <c r="AK145" i="16"/>
  <c r="Y143" i="16"/>
  <c r="Y145" i="16"/>
  <c r="AE143" i="16"/>
  <c r="AQ145" i="16"/>
  <c r="AK143" i="16"/>
  <c r="M145" i="16"/>
  <c r="D87" i="16"/>
  <c r="AN216" i="16" s="1"/>
  <c r="J216" i="16"/>
  <c r="J215" i="16"/>
  <c r="J213" i="16"/>
  <c r="N220" i="16"/>
  <c r="N219" i="16"/>
  <c r="N221" i="16"/>
  <c r="N218" i="16"/>
  <c r="AP246" i="16"/>
  <c r="AP247" i="16"/>
  <c r="AJ248" i="16"/>
  <c r="AD245" i="16"/>
  <c r="X248" i="16"/>
  <c r="X247" i="16"/>
  <c r="L246" i="16"/>
  <c r="AD246" i="16"/>
  <c r="R245" i="16"/>
  <c r="AJ246" i="16"/>
  <c r="X245" i="16"/>
  <c r="AJ247" i="16"/>
  <c r="AD248" i="16"/>
  <c r="AP248" i="16"/>
  <c r="X246" i="16"/>
  <c r="R248" i="16"/>
  <c r="R247" i="16"/>
  <c r="AD247" i="16"/>
  <c r="L245" i="16"/>
  <c r="AP245" i="16"/>
  <c r="L248" i="16"/>
  <c r="R246" i="16"/>
  <c r="AQ144" i="16"/>
  <c r="AE152" i="16"/>
  <c r="O158" i="16"/>
  <c r="AC187" i="16"/>
  <c r="AI195" i="16"/>
  <c r="Q211" i="16"/>
  <c r="AJ155" i="16"/>
  <c r="AF161" i="16"/>
  <c r="AB182" i="16"/>
  <c r="AD211" i="16"/>
  <c r="AD219" i="16"/>
  <c r="U145" i="16"/>
  <c r="I153" i="16"/>
  <c r="K158" i="16"/>
  <c r="M187" i="16"/>
  <c r="S195" i="16"/>
  <c r="AB247" i="16"/>
  <c r="Z148" i="16"/>
  <c r="AF156" i="16"/>
  <c r="AH161" i="16"/>
  <c r="L182" i="16"/>
  <c r="Q246" i="16"/>
  <c r="I132" i="16"/>
  <c r="O148" i="16"/>
  <c r="AG156" i="16"/>
  <c r="Q161" i="16"/>
  <c r="W185" i="16"/>
  <c r="AI193" i="16"/>
  <c r="V245" i="16"/>
  <c r="AP161" i="16"/>
  <c r="AN196" i="16"/>
  <c r="K108" i="16"/>
  <c r="AO164" i="16"/>
  <c r="T218" i="16"/>
  <c r="W183" i="16"/>
  <c r="N157" i="16"/>
  <c r="O181" i="16"/>
  <c r="AG181" i="16"/>
  <c r="U181" i="16"/>
  <c r="I181" i="16"/>
  <c r="AA181" i="16"/>
  <c r="U180" i="16"/>
  <c r="AM181" i="16"/>
  <c r="X104" i="16"/>
  <c r="R105" i="16"/>
  <c r="L105" i="16"/>
  <c r="AP105" i="16"/>
  <c r="AD105" i="16"/>
  <c r="AE208" i="16"/>
  <c r="S211" i="16"/>
  <c r="AQ209" i="16"/>
  <c r="AQ210" i="16"/>
  <c r="S209" i="16"/>
  <c r="AE212" i="16"/>
  <c r="S210" i="16"/>
  <c r="Y210" i="16"/>
  <c r="S212" i="16"/>
  <c r="AK212" i="16"/>
  <c r="Y212" i="16"/>
  <c r="AQ212" i="16"/>
  <c r="M212" i="16"/>
  <c r="AQ211" i="16"/>
  <c r="Y207" i="16"/>
  <c r="M207" i="16"/>
  <c r="AE209" i="16"/>
  <c r="AE207" i="16"/>
  <c r="AK209" i="16"/>
  <c r="AK207" i="16"/>
  <c r="M210" i="16"/>
  <c r="M209" i="16"/>
  <c r="AK210" i="16"/>
  <c r="N197" i="16"/>
  <c r="AF197" i="16"/>
  <c r="T197" i="16"/>
  <c r="AL197" i="16"/>
  <c r="H197" i="16"/>
  <c r="Z197" i="16"/>
  <c r="AL248" i="16"/>
  <c r="AL247" i="16"/>
  <c r="Z246" i="16"/>
  <c r="T245" i="16"/>
  <c r="T248" i="16"/>
  <c r="N245" i="16"/>
  <c r="N246" i="16"/>
  <c r="H247" i="16"/>
  <c r="AF245" i="16"/>
  <c r="Z247" i="16"/>
  <c r="AL245" i="16"/>
  <c r="T246" i="16"/>
  <c r="AF248" i="16"/>
  <c r="H245" i="16"/>
  <c r="T247" i="16"/>
  <c r="N248" i="16"/>
  <c r="H246" i="16"/>
  <c r="AL246" i="16"/>
  <c r="Z245" i="16"/>
  <c r="AF247" i="16"/>
  <c r="AF211" i="16"/>
  <c r="T211" i="16"/>
  <c r="H211" i="16"/>
  <c r="Z211" i="16"/>
  <c r="AF208" i="16"/>
  <c r="AL207" i="16"/>
  <c r="H207" i="16"/>
  <c r="Z207" i="16"/>
  <c r="N207" i="16"/>
  <c r="AF207" i="16"/>
  <c r="AL211" i="16"/>
  <c r="T207" i="16"/>
  <c r="N211" i="16"/>
  <c r="Z210" i="16"/>
  <c r="T208" i="16"/>
  <c r="N210" i="16"/>
  <c r="AL208" i="16"/>
  <c r="AF210" i="16"/>
  <c r="H208" i="16"/>
  <c r="Z208" i="16"/>
  <c r="AL210" i="16"/>
  <c r="N208" i="16"/>
  <c r="H210" i="16"/>
  <c r="S218" i="16"/>
  <c r="S220" i="16"/>
  <c r="S221" i="16"/>
  <c r="S219" i="16"/>
  <c r="O192" i="16"/>
  <c r="O191" i="16"/>
  <c r="O189" i="16"/>
  <c r="AD149" i="16"/>
  <c r="R149" i="16"/>
  <c r="AJ149" i="16"/>
  <c r="X149" i="16"/>
  <c r="AP149" i="16"/>
  <c r="L149" i="16"/>
  <c r="AP146" i="16"/>
  <c r="L146" i="16"/>
  <c r="R148" i="16"/>
  <c r="AD146" i="16"/>
  <c r="AJ148" i="16"/>
  <c r="R146" i="16"/>
  <c r="X148" i="16"/>
  <c r="AJ146" i="16"/>
  <c r="AP148" i="16"/>
  <c r="X146" i="16"/>
  <c r="L148" i="16"/>
  <c r="AD148" i="16"/>
  <c r="AD220" i="16"/>
  <c r="Y144" i="16"/>
  <c r="M152" i="16"/>
  <c r="AA158" i="16"/>
  <c r="K187" i="16"/>
  <c r="Q195" i="16"/>
  <c r="AC211" i="16"/>
  <c r="L147" i="16"/>
  <c r="R155" i="16"/>
  <c r="N161" i="16"/>
  <c r="P190" i="16"/>
  <c r="L211" i="16"/>
  <c r="AG145" i="16"/>
  <c r="AM153" i="16"/>
  <c r="AA161" i="16"/>
  <c r="AI182" i="16"/>
  <c r="AQ187" i="16"/>
  <c r="AE195" i="16"/>
  <c r="M211" i="16"/>
  <c r="H248" i="16"/>
  <c r="H148" i="16"/>
  <c r="N156" i="16"/>
  <c r="H212" i="16"/>
  <c r="AG246" i="16"/>
  <c r="AM132" i="16"/>
  <c r="AA148" i="16"/>
  <c r="O156" i="16"/>
  <c r="AG164" i="16"/>
  <c r="Q185" i="16"/>
  <c r="Q193" i="16"/>
  <c r="AH246" i="16"/>
  <c r="N119" i="16"/>
  <c r="AJ161" i="16"/>
  <c r="AI164" i="16"/>
  <c r="AK221" i="16"/>
  <c r="Y221" i="16"/>
  <c r="AK219" i="16"/>
  <c r="AE221" i="16"/>
  <c r="AK220" i="16"/>
  <c r="Y220" i="16"/>
  <c r="U107" i="16"/>
  <c r="AM107" i="16"/>
  <c r="I107" i="16"/>
  <c r="AA107" i="16"/>
  <c r="O107" i="16"/>
  <c r="AG107" i="16"/>
  <c r="AM106" i="16"/>
  <c r="O109" i="16"/>
  <c r="AG109" i="16"/>
  <c r="U109" i="16"/>
  <c r="AM109" i="16"/>
  <c r="I109" i="16"/>
  <c r="AA109" i="16"/>
  <c r="I106" i="16"/>
  <c r="AA106" i="16"/>
  <c r="AG106" i="16"/>
  <c r="U106" i="16"/>
  <c r="AL187" i="16"/>
  <c r="H187" i="16"/>
  <c r="Z187" i="16"/>
  <c r="N187" i="16"/>
  <c r="AF187" i="16"/>
  <c r="T187" i="16"/>
  <c r="AL184" i="16"/>
  <c r="N186" i="16"/>
  <c r="H184" i="16"/>
  <c r="Z186" i="16"/>
  <c r="Z184" i="16"/>
  <c r="H186" i="16"/>
  <c r="AF184" i="16"/>
  <c r="AF186" i="16"/>
  <c r="N184" i="16"/>
  <c r="T186" i="16"/>
  <c r="AL186" i="16"/>
  <c r="AL183" i="16"/>
  <c r="H183" i="16"/>
  <c r="AF183" i="16"/>
  <c r="T183" i="16"/>
  <c r="T184" i="16"/>
  <c r="V155" i="16"/>
  <c r="AN155" i="16"/>
  <c r="J155" i="16"/>
  <c r="AB155" i="16"/>
  <c r="P155" i="16"/>
  <c r="AH155" i="16"/>
  <c r="AB157" i="16"/>
  <c r="P159" i="16"/>
  <c r="AH159" i="16"/>
  <c r="J154" i="16"/>
  <c r="AB154" i="16"/>
  <c r="P154" i="16"/>
  <c r="AH156" i="16"/>
  <c r="AH154" i="16"/>
  <c r="V156" i="16"/>
  <c r="V154" i="16"/>
  <c r="AN154" i="16"/>
  <c r="AB156" i="16"/>
  <c r="P156" i="16"/>
  <c r="P157" i="16"/>
  <c r="AH157" i="16"/>
  <c r="V159" i="16"/>
  <c r="V157" i="16"/>
  <c r="AN157" i="16"/>
  <c r="J159" i="16"/>
  <c r="J157" i="16"/>
  <c r="AB159" i="16"/>
  <c r="J163" i="16"/>
  <c r="AN160" i="16"/>
  <c r="AB163" i="16"/>
  <c r="J160" i="16"/>
  <c r="P163" i="16"/>
  <c r="AB160" i="16"/>
  <c r="AH163" i="16"/>
  <c r="P160" i="16"/>
  <c r="V163" i="16"/>
  <c r="AH160" i="16"/>
  <c r="J162" i="16"/>
  <c r="AB162" i="16"/>
  <c r="P162" i="16"/>
  <c r="AH164" i="16"/>
  <c r="AN163" i="16"/>
  <c r="AH162" i="16"/>
  <c r="V164" i="16"/>
  <c r="V162" i="16"/>
  <c r="AN164" i="16"/>
  <c r="AN162" i="16"/>
  <c r="J164" i="16"/>
  <c r="V160" i="16"/>
  <c r="AA141" i="16"/>
  <c r="O141" i="16"/>
  <c r="U141" i="16"/>
  <c r="AG141" i="16"/>
  <c r="AM141" i="16"/>
  <c r="I141" i="16"/>
  <c r="AD197" i="16"/>
  <c r="R197" i="16"/>
  <c r="X197" i="16"/>
  <c r="AP197" i="16"/>
  <c r="AJ197" i="16"/>
  <c r="L197" i="16"/>
  <c r="C87" i="16"/>
  <c r="I215" i="16" s="1"/>
  <c r="I216" i="16"/>
  <c r="I217" i="16"/>
  <c r="I213" i="16"/>
  <c r="R221" i="16"/>
  <c r="R220" i="16"/>
  <c r="R218" i="16"/>
  <c r="R219" i="16"/>
  <c r="P216" i="16"/>
  <c r="P213" i="16"/>
  <c r="P215" i="16"/>
  <c r="AK144" i="16"/>
  <c r="AQ152" i="16"/>
  <c r="AE160" i="16"/>
  <c r="U182" i="16"/>
  <c r="AO187" i="16"/>
  <c r="AC195" i="16"/>
  <c r="AO211" i="16"/>
  <c r="Z121" i="16"/>
  <c r="V142" i="16"/>
  <c r="AP147" i="16"/>
  <c r="AD155" i="16"/>
  <c r="AJ163" i="16"/>
  <c r="AL185" i="16"/>
  <c r="AP211" i="16"/>
  <c r="AI245" i="16"/>
  <c r="O145" i="16"/>
  <c r="U153" i="16"/>
  <c r="I161" i="16"/>
  <c r="M195" i="16"/>
  <c r="Y211" i="16"/>
  <c r="AN248" i="16"/>
  <c r="J121" i="16"/>
  <c r="AJ142" i="16"/>
  <c r="AL148" i="16"/>
  <c r="Z156" i="16"/>
  <c r="AF164" i="16"/>
  <c r="AN185" i="16"/>
  <c r="AL212" i="16"/>
  <c r="M247" i="16"/>
  <c r="AA156" i="16"/>
  <c r="O164" i="16"/>
  <c r="AM180" i="16"/>
  <c r="AG196" i="16"/>
  <c r="N247" i="16"/>
  <c r="P164" i="16"/>
  <c r="T146" i="16"/>
  <c r="N133" i="16"/>
  <c r="AF133" i="16"/>
  <c r="T133" i="16"/>
  <c r="AL133" i="16"/>
  <c r="H133" i="16"/>
  <c r="Z133" i="16"/>
  <c r="Q181" i="16"/>
  <c r="K181" i="16"/>
  <c r="W181" i="16"/>
  <c r="AC181" i="16"/>
  <c r="AO181" i="16"/>
  <c r="AI180" i="16"/>
  <c r="AO180" i="16"/>
  <c r="K180" i="16"/>
  <c r="Q180" i="16"/>
  <c r="AI181" i="16"/>
  <c r="AC180" i="16"/>
  <c r="V195" i="16"/>
  <c r="AN195" i="16"/>
  <c r="J195" i="16"/>
  <c r="AB195" i="16"/>
  <c r="P195" i="16"/>
  <c r="AH195" i="16"/>
  <c r="P196" i="16"/>
  <c r="J194" i="16"/>
  <c r="AB194" i="16"/>
  <c r="P194" i="16"/>
  <c r="AH194" i="16"/>
  <c r="V196" i="16"/>
  <c r="AN194" i="16"/>
  <c r="J196" i="16"/>
  <c r="AB196" i="16"/>
  <c r="S119" i="16"/>
  <c r="AK119" i="16"/>
  <c r="Y119" i="16"/>
  <c r="AQ119" i="16"/>
  <c r="M119" i="16"/>
  <c r="AE119" i="16"/>
  <c r="AM147" i="16"/>
  <c r="I147" i="16"/>
  <c r="AA147" i="16"/>
  <c r="O147" i="16"/>
  <c r="AG147" i="16"/>
  <c r="U147" i="16"/>
  <c r="AA146" i="16"/>
  <c r="O146" i="16"/>
  <c r="AG146" i="16"/>
  <c r="U146" i="16"/>
  <c r="AM146" i="16"/>
  <c r="I146" i="16"/>
  <c r="O149" i="16"/>
  <c r="AG149" i="16"/>
  <c r="U149" i="16"/>
  <c r="AM149" i="16"/>
  <c r="I149" i="16"/>
  <c r="AA149" i="16"/>
  <c r="M186" i="16"/>
  <c r="S186" i="16"/>
  <c r="AK186" i="16"/>
  <c r="AE183" i="16"/>
  <c r="Y185" i="16"/>
  <c r="AQ186" i="16"/>
  <c r="AE186" i="16"/>
  <c r="Y186" i="16"/>
  <c r="Y183" i="16"/>
  <c r="M183" i="16"/>
  <c r="AK185" i="16"/>
  <c r="AK183" i="16"/>
  <c r="AQ183" i="16"/>
  <c r="AQ185" i="16"/>
  <c r="S183" i="16"/>
  <c r="S185" i="16"/>
  <c r="I104" i="16"/>
  <c r="O105" i="16"/>
  <c r="AG105" i="16"/>
  <c r="AA105" i="16"/>
  <c r="I105" i="16"/>
  <c r="AM105" i="16"/>
  <c r="Q120" i="16"/>
  <c r="AI120" i="16"/>
  <c r="W120" i="16"/>
  <c r="AO120" i="16"/>
  <c r="K120" i="16"/>
  <c r="AC120" i="16"/>
  <c r="AO122" i="16"/>
  <c r="K122" i="16"/>
  <c r="AC122" i="16"/>
  <c r="Q122" i="16"/>
  <c r="AI122" i="16"/>
  <c r="W122" i="16"/>
  <c r="S144" i="16"/>
  <c r="Y152" i="16"/>
  <c r="M160" i="16"/>
  <c r="O182" i="16"/>
  <c r="W187" i="16"/>
  <c r="W211" i="16"/>
  <c r="H121" i="16"/>
  <c r="AH142" i="16"/>
  <c r="X147" i="16"/>
  <c r="L155" i="16"/>
  <c r="R163" i="16"/>
  <c r="H185" i="16"/>
  <c r="J190" i="16"/>
  <c r="X211" i="16"/>
  <c r="AE246" i="16"/>
  <c r="AG153" i="16"/>
  <c r="AM161" i="16"/>
  <c r="AO182" i="16"/>
  <c r="AQ195" i="16"/>
  <c r="AJ105" i="16"/>
  <c r="AN121" i="16"/>
  <c r="R142" i="16"/>
  <c r="T148" i="16"/>
  <c r="H156" i="16"/>
  <c r="N164" i="16"/>
  <c r="J185" i="16"/>
  <c r="T212" i="16"/>
  <c r="AC247" i="16"/>
  <c r="AM148" i="16"/>
  <c r="I156" i="16"/>
  <c r="AA164" i="16"/>
  <c r="AG180" i="16"/>
  <c r="O188" i="16"/>
  <c r="I196" i="16"/>
  <c r="J248" i="16"/>
  <c r="AB164" i="16"/>
  <c r="Q207" i="16"/>
  <c r="M141" i="16"/>
  <c r="AE141" i="16"/>
  <c r="S141" i="16"/>
  <c r="AK141" i="16"/>
  <c r="AQ141" i="16"/>
  <c r="Y141" i="16"/>
  <c r="AB132" i="16"/>
  <c r="AB133" i="16"/>
  <c r="P133" i="16"/>
  <c r="AH133" i="16"/>
  <c r="V133" i="16"/>
  <c r="AN133" i="16"/>
  <c r="J133" i="16"/>
  <c r="AH132" i="16"/>
  <c r="AN132" i="16"/>
  <c r="J132" i="16"/>
  <c r="X120" i="16"/>
  <c r="AP120" i="16"/>
  <c r="L120" i="16"/>
  <c r="AD120" i="16"/>
  <c r="R120" i="16"/>
  <c r="L121" i="16"/>
  <c r="AD121" i="16"/>
  <c r="R121" i="16"/>
  <c r="AJ121" i="16"/>
  <c r="X122" i="16"/>
  <c r="AJ120" i="16"/>
  <c r="AP122" i="16"/>
  <c r="L122" i="16"/>
  <c r="AD122" i="16"/>
  <c r="R122" i="16"/>
  <c r="AJ122" i="16"/>
  <c r="T143" i="16"/>
  <c r="H143" i="16"/>
  <c r="Z143" i="16"/>
  <c r="N143" i="16"/>
  <c r="T144" i="16"/>
  <c r="AL144" i="16"/>
  <c r="H144" i="16"/>
  <c r="Z144" i="16"/>
  <c r="N144" i="16"/>
  <c r="AF144" i="16"/>
  <c r="T219" i="16"/>
  <c r="Z221" i="16"/>
  <c r="Z219" i="16"/>
  <c r="AF221" i="16"/>
  <c r="T221" i="16"/>
  <c r="AF219" i="16"/>
  <c r="Z218" i="16"/>
  <c r="AF218" i="16"/>
  <c r="J197" i="16"/>
  <c r="P197" i="16"/>
  <c r="AH197" i="16"/>
  <c r="V197" i="16"/>
  <c r="AN197" i="16"/>
  <c r="AB197" i="16"/>
  <c r="AE149" i="16"/>
  <c r="S149" i="16"/>
  <c r="AK149" i="16"/>
  <c r="Y149" i="16"/>
  <c r="AQ146" i="16"/>
  <c r="AQ149" i="16"/>
  <c r="M146" i="16"/>
  <c r="M149" i="16"/>
  <c r="AE146" i="16"/>
  <c r="S146" i="16"/>
  <c r="AK146" i="16"/>
  <c r="Y146" i="16"/>
  <c r="AE148" i="16"/>
  <c r="S148" i="16"/>
  <c r="AK148" i="16"/>
  <c r="AQ148" i="16"/>
  <c r="M148" i="16"/>
  <c r="O215" i="16"/>
  <c r="O214" i="16"/>
  <c r="O216" i="16"/>
  <c r="O213" i="16"/>
  <c r="K194" i="16"/>
  <c r="AI196" i="16"/>
  <c r="AC194" i="16"/>
  <c r="W196" i="16"/>
  <c r="Q194" i="16"/>
  <c r="AO196" i="16"/>
  <c r="AI194" i="16"/>
  <c r="K196" i="16"/>
  <c r="W194" i="16"/>
  <c r="AC196" i="16"/>
  <c r="AO194" i="16"/>
  <c r="Q196" i="16"/>
  <c r="AI147" i="16"/>
  <c r="AK152" i="16"/>
  <c r="AQ160" i="16"/>
  <c r="I182" i="16"/>
  <c r="I190" i="16"/>
  <c r="AO195" i="16"/>
  <c r="I214" i="16"/>
  <c r="R107" i="16"/>
  <c r="AL121" i="16"/>
  <c r="P142" i="16"/>
  <c r="AN150" i="16"/>
  <c r="AP155" i="16"/>
  <c r="Z185" i="16"/>
  <c r="Z193" i="16"/>
  <c r="AN214" i="16"/>
  <c r="K247" i="16"/>
  <c r="S147" i="16"/>
  <c r="U161" i="16"/>
  <c r="Q182" i="16"/>
  <c r="Y195" i="16"/>
  <c r="AA207" i="16"/>
  <c r="N108" i="16"/>
  <c r="V121" i="16"/>
  <c r="AD142" i="16"/>
  <c r="AL156" i="16"/>
  <c r="Z164" i="16"/>
  <c r="AB185" i="16"/>
  <c r="AB193" i="16"/>
  <c r="I248" i="16"/>
  <c r="AK142" i="16"/>
  <c r="U148" i="16"/>
  <c r="AM156" i="16"/>
  <c r="I164" i="16"/>
  <c r="AA180" i="16"/>
  <c r="AM196" i="16"/>
  <c r="Z248" i="16"/>
  <c r="X121" i="16"/>
  <c r="S121" i="16"/>
  <c r="H154" i="16"/>
  <c r="T119" i="16"/>
  <c r="AL119" i="16"/>
  <c r="Z119" i="16"/>
  <c r="AF119" i="16"/>
  <c r="AC109" i="16"/>
  <c r="Q109" i="16"/>
  <c r="AI109" i="16"/>
  <c r="W109" i="16"/>
  <c r="AO109" i="16"/>
  <c r="K109" i="16"/>
  <c r="AO106" i="16"/>
  <c r="Q108" i="16"/>
  <c r="K106" i="16"/>
  <c r="AI108" i="16"/>
  <c r="AC106" i="16"/>
  <c r="Q106" i="16"/>
  <c r="AO108" i="16"/>
  <c r="AI106" i="16"/>
  <c r="W106" i="16"/>
  <c r="AC108" i="16"/>
  <c r="V187" i="16"/>
  <c r="AH184" i="16"/>
  <c r="AN187" i="16"/>
  <c r="V184" i="16"/>
  <c r="J187" i="16"/>
  <c r="AN184" i="16"/>
  <c r="AB187" i="16"/>
  <c r="AB184" i="16"/>
  <c r="P187" i="16"/>
  <c r="AH187" i="16"/>
  <c r="P184" i="16"/>
  <c r="J184" i="16"/>
  <c r="AN186" i="16"/>
  <c r="V183" i="16"/>
  <c r="AN183" i="16"/>
  <c r="J183" i="16"/>
  <c r="AB183" i="16"/>
  <c r="AH183" i="16"/>
  <c r="J186" i="16"/>
  <c r="P183" i="16"/>
  <c r="AB186" i="16"/>
  <c r="AH186" i="16"/>
  <c r="V186" i="16"/>
  <c r="R152" i="16"/>
  <c r="AJ152" i="16"/>
  <c r="X152" i="16"/>
  <c r="AP152" i="16"/>
  <c r="L152" i="16"/>
  <c r="AD152" i="16"/>
  <c r="L153" i="16"/>
  <c r="X151" i="16"/>
  <c r="AP151" i="16"/>
  <c r="L151" i="16"/>
  <c r="AD151" i="16"/>
  <c r="R153" i="16"/>
  <c r="AJ151" i="16"/>
  <c r="X153" i="16"/>
  <c r="AP153" i="16"/>
  <c r="R160" i="16"/>
  <c r="AJ160" i="16"/>
  <c r="X160" i="16"/>
  <c r="AP160" i="16"/>
  <c r="L160" i="16"/>
  <c r="AD160" i="16"/>
  <c r="L162" i="16"/>
  <c r="R164" i="16"/>
  <c r="AD162" i="16"/>
  <c r="AJ164" i="16"/>
  <c r="R162" i="16"/>
  <c r="X164" i="16"/>
  <c r="AJ162" i="16"/>
  <c r="AP164" i="16"/>
  <c r="X162" i="16"/>
  <c r="L164" i="16"/>
  <c r="AD164" i="16"/>
  <c r="AD161" i="16"/>
  <c r="R161" i="16"/>
  <c r="X161" i="16"/>
  <c r="L161" i="16"/>
  <c r="AP162" i="16"/>
  <c r="Z182" i="16"/>
  <c r="N182" i="16"/>
  <c r="AF182" i="16"/>
  <c r="T182" i="16"/>
  <c r="AL182" i="16"/>
  <c r="H182" i="16"/>
  <c r="N181" i="16"/>
  <c r="AF181" i="16"/>
  <c r="T181" i="16"/>
  <c r="AL181" i="16"/>
  <c r="H181" i="16"/>
  <c r="Z181" i="16"/>
  <c r="K144" i="16"/>
  <c r="AC144" i="16"/>
  <c r="Q144" i="16"/>
  <c r="AI144" i="16"/>
  <c r="W144" i="16"/>
  <c r="AI145" i="16"/>
  <c r="W143" i="16"/>
  <c r="K143" i="16"/>
  <c r="AC143" i="16"/>
  <c r="AO144" i="16"/>
  <c r="AO143" i="16"/>
  <c r="Q143" i="16"/>
  <c r="AI143" i="16"/>
  <c r="S152" i="16"/>
  <c r="Y160" i="16"/>
  <c r="AM182" i="16"/>
  <c r="W195" i="16"/>
  <c r="AD107" i="16"/>
  <c r="T121" i="16"/>
  <c r="AB142" i="16"/>
  <c r="V150" i="16"/>
  <c r="X155" i="16"/>
  <c r="L163" i="16"/>
  <c r="T185" i="16"/>
  <c r="H193" i="16"/>
  <c r="AA247" i="16"/>
  <c r="AE147" i="16"/>
  <c r="AK155" i="16"/>
  <c r="AG161" i="16"/>
  <c r="AC182" i="16"/>
  <c r="Z108" i="16"/>
  <c r="AH121" i="16"/>
  <c r="L142" i="16"/>
  <c r="AJ150" i="16"/>
  <c r="T156" i="16"/>
  <c r="H164" i="16"/>
  <c r="V185" i="16"/>
  <c r="J193" i="16"/>
  <c r="Y248" i="16"/>
  <c r="S142" i="16"/>
  <c r="Y150" i="16"/>
  <c r="AM164" i="16"/>
  <c r="O180" i="16"/>
  <c r="V105" i="16"/>
  <c r="AF143" i="16"/>
  <c r="M121" i="16"/>
  <c r="W180" i="16"/>
  <c r="T154" i="16"/>
  <c r="O106" i="16"/>
  <c r="V194" i="16"/>
  <c r="V211" i="16"/>
  <c r="AH208" i="16"/>
  <c r="AN211" i="16"/>
  <c r="V208" i="16"/>
  <c r="J211" i="16"/>
  <c r="AN208" i="16"/>
  <c r="AB211" i="16"/>
  <c r="J208" i="16"/>
  <c r="P211" i="16"/>
  <c r="AB208" i="16"/>
  <c r="AH211" i="16"/>
  <c r="P208" i="16"/>
  <c r="V207" i="16"/>
  <c r="AN207" i="16"/>
  <c r="J207" i="16"/>
  <c r="AB207" i="16"/>
  <c r="P207" i="16"/>
  <c r="J210" i="16"/>
  <c r="AH207" i="16"/>
  <c r="AB210" i="16"/>
  <c r="P210" i="16"/>
  <c r="AH212" i="16"/>
  <c r="AH210" i="16"/>
  <c r="V212" i="16"/>
  <c r="V210" i="16"/>
  <c r="AN212" i="16"/>
  <c r="AN210" i="16"/>
  <c r="J212" i="16"/>
  <c r="P212" i="16"/>
  <c r="V119" i="16"/>
  <c r="AN119" i="16"/>
  <c r="J119" i="16"/>
  <c r="AB119" i="16"/>
  <c r="P119" i="16"/>
  <c r="AE181" i="16"/>
  <c r="AK181" i="16"/>
  <c r="AQ181" i="16"/>
  <c r="M181" i="16"/>
  <c r="S181" i="16"/>
  <c r="Y181" i="16"/>
  <c r="S180" i="16"/>
  <c r="AK180" i="16"/>
  <c r="AK182" i="16"/>
  <c r="Y180" i="16"/>
  <c r="M180" i="16"/>
  <c r="AE180" i="16"/>
  <c r="AQ180" i="16"/>
  <c r="AD193" i="16"/>
  <c r="R193" i="16"/>
  <c r="AJ193" i="16"/>
  <c r="X193" i="16"/>
  <c r="AP193" i="16"/>
  <c r="L193" i="16"/>
  <c r="AP194" i="16"/>
  <c r="L194" i="16"/>
  <c r="R196" i="16"/>
  <c r="AD194" i="16"/>
  <c r="AJ196" i="16"/>
  <c r="R194" i="16"/>
  <c r="X196" i="16"/>
  <c r="AJ194" i="16"/>
  <c r="AP196" i="16"/>
  <c r="X194" i="16"/>
  <c r="L196" i="16"/>
  <c r="I243" i="16"/>
  <c r="AM243" i="16"/>
  <c r="U244" i="16"/>
  <c r="AG244" i="16"/>
  <c r="U243" i="16"/>
  <c r="O244" i="16"/>
  <c r="O243" i="16"/>
  <c r="AG243" i="16"/>
  <c r="K149" i="16"/>
  <c r="AC149" i="16"/>
  <c r="Q149" i="16"/>
  <c r="W149" i="16"/>
  <c r="AC146" i="16"/>
  <c r="W148" i="16"/>
  <c r="AO149" i="16"/>
  <c r="Q146" i="16"/>
  <c r="AO148" i="16"/>
  <c r="AI146" i="16"/>
  <c r="K148" i="16"/>
  <c r="W146" i="16"/>
  <c r="AC148" i="16"/>
  <c r="AO146" i="16"/>
  <c r="Q148" i="16"/>
  <c r="AI149" i="16"/>
  <c r="K146" i="16"/>
  <c r="AI148" i="16"/>
  <c r="AJ219" i="16"/>
  <c r="AD221" i="16"/>
  <c r="AD218" i="16"/>
  <c r="X221" i="16"/>
  <c r="AJ220" i="16"/>
  <c r="X220" i="16"/>
  <c r="AJ218" i="16"/>
  <c r="Q104" i="16"/>
  <c r="Q105" i="16"/>
  <c r="W105" i="16"/>
  <c r="K105" i="16"/>
  <c r="AO105" i="16"/>
  <c r="AC105" i="16"/>
  <c r="AC147" i="16"/>
  <c r="AI155" i="16"/>
  <c r="AK160" i="16"/>
  <c r="AG182" i="16"/>
  <c r="K207" i="16"/>
  <c r="L107" i="16"/>
  <c r="AF121" i="16"/>
  <c r="J142" i="16"/>
  <c r="AH150" i="16"/>
  <c r="AN158" i="16"/>
  <c r="AP163" i="16"/>
  <c r="AF185" i="16"/>
  <c r="AL193" i="16"/>
  <c r="AQ247" i="16"/>
  <c r="M147" i="16"/>
  <c r="S155" i="16"/>
  <c r="O161" i="16"/>
  <c r="K182" i="16"/>
  <c r="H108" i="16"/>
  <c r="P121" i="16"/>
  <c r="AP142" i="16"/>
  <c r="R150" i="16"/>
  <c r="AL164" i="16"/>
  <c r="AF180" i="16"/>
  <c r="AH185" i="16"/>
  <c r="AN193" i="16"/>
  <c r="M142" i="16"/>
  <c r="AK150" i="16"/>
  <c r="Y158" i="16"/>
  <c r="I180" i="16"/>
  <c r="AL105" i="16"/>
  <c r="AL143" i="16"/>
  <c r="M185" i="16"/>
  <c r="AB248" i="16"/>
  <c r="AN159" i="16"/>
  <c r="AM120" i="16"/>
  <c r="I120" i="16"/>
  <c r="AA120" i="16"/>
  <c r="O120" i="16"/>
  <c r="I122" i="16"/>
  <c r="AA122" i="16"/>
  <c r="O122" i="16"/>
  <c r="AG122" i="16"/>
  <c r="U122" i="16"/>
  <c r="AM122" i="16"/>
  <c r="AG120" i="16"/>
  <c r="U120" i="16"/>
  <c r="R208" i="16"/>
  <c r="AJ208" i="16"/>
  <c r="AD210" i="16"/>
  <c r="X208" i="16"/>
  <c r="AP208" i="16"/>
  <c r="L208" i="16"/>
  <c r="AD208" i="16"/>
  <c r="AJ207" i="16"/>
  <c r="X209" i="16"/>
  <c r="AP209" i="16"/>
  <c r="L209" i="16"/>
  <c r="R212" i="16"/>
  <c r="AJ212" i="16"/>
  <c r="AP210" i="16"/>
  <c r="X212" i="16"/>
  <c r="L210" i="16"/>
  <c r="AP212" i="16"/>
  <c r="R210" i="16"/>
  <c r="L212" i="16"/>
  <c r="AJ210" i="16"/>
  <c r="AD212" i="16"/>
  <c r="X210" i="16"/>
  <c r="X207" i="16"/>
  <c r="AP207" i="16"/>
  <c r="AD207" i="16"/>
  <c r="R209" i="16"/>
  <c r="R207" i="16"/>
  <c r="AJ209" i="16"/>
  <c r="U152" i="16"/>
  <c r="AM152" i="16"/>
  <c r="AA152" i="16"/>
  <c r="AG152" i="16"/>
  <c r="AM151" i="16"/>
  <c r="I151" i="16"/>
  <c r="O151" i="16"/>
  <c r="I152" i="16"/>
  <c r="O152" i="16"/>
  <c r="U151" i="16"/>
  <c r="AM163" i="16"/>
  <c r="I163" i="16"/>
  <c r="AA163" i="16"/>
  <c r="O163" i="16"/>
  <c r="U160" i="16"/>
  <c r="AG163" i="16"/>
  <c r="AM160" i="16"/>
  <c r="U163" i="16"/>
  <c r="I160" i="16"/>
  <c r="AA160" i="16"/>
  <c r="AG160" i="16"/>
  <c r="U162" i="16"/>
  <c r="AM162" i="16"/>
  <c r="I162" i="16"/>
  <c r="O160" i="16"/>
  <c r="O162" i="16"/>
  <c r="AG162" i="16"/>
  <c r="AD157" i="16"/>
  <c r="R157" i="16"/>
  <c r="AJ157" i="16"/>
  <c r="X157" i="16"/>
  <c r="AP157" i="16"/>
  <c r="L157" i="16"/>
  <c r="AP154" i="16"/>
  <c r="L154" i="16"/>
  <c r="R156" i="16"/>
  <c r="AD154" i="16"/>
  <c r="AJ156" i="16"/>
  <c r="R154" i="16"/>
  <c r="X156" i="16"/>
  <c r="AJ154" i="16"/>
  <c r="AP156" i="16"/>
  <c r="X154" i="16"/>
  <c r="L156" i="16"/>
  <c r="X159" i="16"/>
  <c r="AD156" i="16"/>
  <c r="AP159" i="16"/>
  <c r="L159" i="16"/>
  <c r="AD159" i="16"/>
  <c r="R159" i="16"/>
  <c r="AJ159" i="16"/>
  <c r="AI244" i="16"/>
  <c r="W243" i="16"/>
  <c r="AO243" i="16"/>
  <c r="W244" i="16"/>
  <c r="Q243" i="16"/>
  <c r="Q244" i="16"/>
  <c r="K244" i="16"/>
  <c r="AI243" i="16"/>
  <c r="AK244" i="16"/>
  <c r="S244" i="16"/>
  <c r="Y243" i="16"/>
  <c r="AK243" i="16"/>
  <c r="AQ244" i="16"/>
  <c r="AE244" i="16"/>
  <c r="S243" i="16"/>
  <c r="M244" i="16"/>
  <c r="D85" i="16"/>
  <c r="J110" i="16" s="1"/>
  <c r="X244" i="16"/>
  <c r="X243" i="16"/>
  <c r="R244" i="16"/>
  <c r="AP243" i="16"/>
  <c r="AJ244" i="16"/>
  <c r="AJ243" i="16"/>
  <c r="AD244" i="16"/>
  <c r="R243" i="16"/>
  <c r="AD243" i="16"/>
  <c r="L244" i="16"/>
  <c r="K104" i="16"/>
  <c r="K147" i="16"/>
  <c r="Q155" i="16"/>
  <c r="S160" i="16"/>
  <c r="AA182" i="16"/>
  <c r="AE210" i="16"/>
  <c r="AP107" i="16"/>
  <c r="N121" i="16"/>
  <c r="P150" i="16"/>
  <c r="V158" i="16"/>
  <c r="X163" i="16"/>
  <c r="N185" i="16"/>
  <c r="T193" i="16"/>
  <c r="P214" i="16"/>
  <c r="AA121" i="16"/>
  <c r="AI142" i="16"/>
  <c r="AQ147" i="16"/>
  <c r="AE155" i="16"/>
  <c r="AK163" i="16"/>
  <c r="AM185" i="16"/>
  <c r="AK218" i="16"/>
  <c r="AB121" i="16"/>
  <c r="X142" i="16"/>
  <c r="AD150" i="16"/>
  <c r="AJ158" i="16"/>
  <c r="T164" i="16"/>
  <c r="N180" i="16"/>
  <c r="P185" i="16"/>
  <c r="V193" i="16"/>
  <c r="U105" i="16"/>
  <c r="K121" i="16"/>
  <c r="AE142" i="16"/>
  <c r="S150" i="16"/>
  <c r="AK158" i="16"/>
  <c r="AE182" i="16"/>
  <c r="AB108" i="16"/>
  <c r="L145" i="16"/>
  <c r="AE185" i="16"/>
  <c r="X105" i="16"/>
  <c r="H162" i="16"/>
  <c r="W119" i="16"/>
  <c r="L207" i="16"/>
  <c r="T107" i="16"/>
  <c r="AL107" i="16"/>
  <c r="H107" i="16"/>
  <c r="Z107" i="16"/>
  <c r="N107" i="16"/>
  <c r="AF107" i="16"/>
  <c r="H106" i="16"/>
  <c r="Z106" i="16"/>
  <c r="N106" i="16"/>
  <c r="AF106" i="16"/>
  <c r="T106" i="16"/>
  <c r="N109" i="16"/>
  <c r="AL106" i="16"/>
  <c r="AF109" i="16"/>
  <c r="T109" i="16"/>
  <c r="AL109" i="16"/>
  <c r="Z109" i="16"/>
  <c r="U195" i="16"/>
  <c r="AM195" i="16"/>
  <c r="I195" i="16"/>
  <c r="AA195" i="16"/>
  <c r="O195" i="16"/>
  <c r="AG195" i="16"/>
  <c r="AA196" i="16"/>
  <c r="AA194" i="16"/>
  <c r="O196" i="16"/>
  <c r="O194" i="16"/>
  <c r="AG194" i="16"/>
  <c r="U194" i="16"/>
  <c r="AM194" i="16"/>
  <c r="I194" i="16"/>
  <c r="AQ109" i="16"/>
  <c r="M109" i="16"/>
  <c r="AE109" i="16"/>
  <c r="S109" i="16"/>
  <c r="AK109" i="16"/>
  <c r="Y106" i="16"/>
  <c r="AQ106" i="16"/>
  <c r="S108" i="16"/>
  <c r="M106" i="16"/>
  <c r="AK108" i="16"/>
  <c r="AE106" i="16"/>
  <c r="Y108" i="16"/>
  <c r="S106" i="16"/>
  <c r="AQ108" i="16"/>
  <c r="AK106" i="16"/>
  <c r="M108" i="16"/>
  <c r="AE108" i="16"/>
  <c r="Y109" i="16"/>
  <c r="N142" i="16"/>
  <c r="AF142" i="16"/>
  <c r="AL142" i="16"/>
  <c r="T142" i="16"/>
  <c r="H142" i="16"/>
  <c r="N141" i="16"/>
  <c r="AF141" i="16"/>
  <c r="T141" i="16"/>
  <c r="AL141" i="16"/>
  <c r="H141" i="16"/>
  <c r="Z141" i="16"/>
  <c r="Z142" i="16"/>
  <c r="O245" i="16"/>
  <c r="O246" i="16"/>
  <c r="U248" i="16"/>
  <c r="U247" i="16"/>
  <c r="AM247" i="16"/>
  <c r="I247" i="16"/>
  <c r="AG245" i="16"/>
  <c r="AA246" i="16"/>
  <c r="I246" i="16"/>
  <c r="AA248" i="16"/>
  <c r="O248" i="16"/>
  <c r="O247" i="16"/>
  <c r="AM246" i="16"/>
  <c r="AG247" i="16"/>
  <c r="AM245" i="16"/>
  <c r="AA245" i="16"/>
  <c r="U246" i="16"/>
  <c r="AG248" i="16"/>
  <c r="I245" i="16"/>
  <c r="AO247" i="16"/>
  <c r="W248" i="16"/>
  <c r="Q245" i="16"/>
  <c r="AC246" i="16"/>
  <c r="AI248" i="16"/>
  <c r="W247" i="16"/>
  <c r="K246" i="16"/>
  <c r="AC245" i="16"/>
  <c r="K248" i="16"/>
  <c r="AI247" i="16"/>
  <c r="AC248" i="16"/>
  <c r="AI246" i="16"/>
  <c r="W246" i="16"/>
  <c r="Q247" i="16"/>
  <c r="W245" i="16"/>
  <c r="K245" i="16"/>
  <c r="AO245" i="16"/>
  <c r="Q248" i="16"/>
  <c r="AO246" i="16"/>
  <c r="E87" i="16"/>
  <c r="Q213" i="16" s="1"/>
  <c r="Q216" i="16"/>
  <c r="Q215" i="16"/>
  <c r="AQ218" i="16"/>
  <c r="AQ219" i="16"/>
  <c r="AL219" i="16"/>
  <c r="H218" i="16"/>
  <c r="H221" i="16"/>
  <c r="H219" i="16"/>
  <c r="AO104" i="16"/>
  <c r="AE120" i="16"/>
  <c r="U142" i="16"/>
  <c r="AO147" i="16"/>
  <c r="AC155" i="16"/>
  <c r="AI163" i="16"/>
  <c r="AQ184" i="16"/>
  <c r="O190" i="16"/>
  <c r="X107" i="16"/>
  <c r="Z145" i="16"/>
  <c r="AB150" i="16"/>
  <c r="AH158" i="16"/>
  <c r="AJ187" i="16"/>
  <c r="AF193" i="16"/>
  <c r="Z209" i="16"/>
  <c r="S207" i="16"/>
  <c r="AI105" i="16"/>
  <c r="I121" i="16"/>
  <c r="AC142" i="16"/>
  <c r="Y147" i="16"/>
  <c r="M155" i="16"/>
  <c r="S163" i="16"/>
  <c r="I185" i="16"/>
  <c r="AM217" i="16"/>
  <c r="T108" i="16"/>
  <c r="L150" i="16"/>
  <c r="R158" i="16"/>
  <c r="Z180" i="16"/>
  <c r="AH193" i="16"/>
  <c r="AB209" i="16"/>
  <c r="AO121" i="16"/>
  <c r="AQ142" i="16"/>
  <c r="AE150" i="16"/>
  <c r="S158" i="16"/>
  <c r="Y182" i="16"/>
  <c r="AH108" i="16"/>
  <c r="AQ193" i="16"/>
  <c r="V246" i="16"/>
  <c r="V180" i="16"/>
  <c r="AN180" i="16"/>
  <c r="J180" i="16"/>
  <c r="AB180" i="16"/>
  <c r="P180" i="16"/>
  <c r="P181" i="16"/>
  <c r="AH181" i="16"/>
  <c r="V181" i="16"/>
  <c r="AN181" i="16"/>
  <c r="J181" i="16"/>
  <c r="AB181" i="16"/>
  <c r="AH180" i="16"/>
  <c r="AK104" i="16"/>
  <c r="AE105" i="16"/>
  <c r="S105" i="16"/>
  <c r="Y105" i="16"/>
  <c r="M105" i="16"/>
  <c r="AQ105" i="16"/>
  <c r="AM155" i="16"/>
  <c r="I155" i="16"/>
  <c r="AA155" i="16"/>
  <c r="O155" i="16"/>
  <c r="AG155" i="16"/>
  <c r="U155" i="16"/>
  <c r="O154" i="16"/>
  <c r="AG154" i="16"/>
  <c r="U154" i="16"/>
  <c r="AM154" i="16"/>
  <c r="I154" i="16"/>
  <c r="O157" i="16"/>
  <c r="AM159" i="16"/>
  <c r="AG157" i="16"/>
  <c r="I159" i="16"/>
  <c r="U157" i="16"/>
  <c r="AA159" i="16"/>
  <c r="AM157" i="16"/>
  <c r="O159" i="16"/>
  <c r="I157" i="16"/>
  <c r="AA157" i="16"/>
  <c r="U159" i="16"/>
  <c r="AA154" i="16"/>
  <c r="AF147" i="16"/>
  <c r="T147" i="16"/>
  <c r="H147" i="16"/>
  <c r="Z147" i="16"/>
  <c r="AF149" i="16"/>
  <c r="T149" i="16"/>
  <c r="AL149" i="16"/>
  <c r="H149" i="16"/>
  <c r="Z149" i="16"/>
  <c r="AL147" i="16"/>
  <c r="Z146" i="16"/>
  <c r="N147" i="16"/>
  <c r="AF146" i="16"/>
  <c r="AL146" i="16"/>
  <c r="N149" i="16"/>
  <c r="H146" i="16"/>
  <c r="AH144" i="16"/>
  <c r="V144" i="16"/>
  <c r="AN144" i="16"/>
  <c r="J144" i="16"/>
  <c r="AB144" i="16"/>
  <c r="P144" i="16"/>
  <c r="V143" i="16"/>
  <c r="J143" i="16"/>
  <c r="AB143" i="16"/>
  <c r="AN143" i="16"/>
  <c r="P143" i="16"/>
  <c r="AH143" i="16"/>
  <c r="P141" i="16"/>
  <c r="AH141" i="16"/>
  <c r="V141" i="16"/>
  <c r="AN141" i="16"/>
  <c r="J141" i="16"/>
  <c r="AB141" i="16"/>
  <c r="C85" i="16"/>
  <c r="O111" i="16" s="1"/>
  <c r="E81" i="16"/>
  <c r="K177" i="16" s="1"/>
  <c r="AO176" i="16"/>
  <c r="AO175" i="16"/>
  <c r="AO178" i="16"/>
  <c r="AP218" i="16"/>
  <c r="AP220" i="16"/>
  <c r="AP221" i="16"/>
  <c r="M221" i="16"/>
  <c r="M218" i="16"/>
  <c r="M220" i="16"/>
  <c r="AN192" i="16"/>
  <c r="AN191" i="16"/>
  <c r="AN189" i="16"/>
  <c r="AN188" i="16"/>
  <c r="AN112" i="16"/>
  <c r="AN111" i="16"/>
  <c r="W104" i="16"/>
  <c r="M120" i="16"/>
  <c r="AM142" i="16"/>
  <c r="W147" i="16"/>
  <c r="K155" i="16"/>
  <c r="Q163" i="16"/>
  <c r="M184" i="16"/>
  <c r="Y218" i="16"/>
  <c r="AJ107" i="16"/>
  <c r="H145" i="16"/>
  <c r="J150" i="16"/>
  <c r="P158" i="16"/>
  <c r="N193" i="16"/>
  <c r="H209" i="16"/>
  <c r="J214" i="16"/>
  <c r="AM210" i="16"/>
  <c r="S107" i="16"/>
  <c r="AM121" i="16"/>
  <c r="W142" i="16"/>
  <c r="AQ155" i="16"/>
  <c r="AE163" i="16"/>
  <c r="AA185" i="16"/>
  <c r="AA193" i="16"/>
  <c r="L243" i="16"/>
  <c r="AF108" i="16"/>
  <c r="J145" i="16"/>
  <c r="AP150" i="16"/>
  <c r="AD158" i="16"/>
  <c r="H180" i="16"/>
  <c r="P193" i="16"/>
  <c r="J209" i="16"/>
  <c r="AI207" i="16"/>
  <c r="M243" i="16"/>
  <c r="O108" i="16"/>
  <c r="W121" i="16"/>
  <c r="Y142" i="16"/>
  <c r="M150" i="16"/>
  <c r="AE158" i="16"/>
  <c r="S182" i="16"/>
  <c r="AC209" i="16"/>
  <c r="AB148" i="16"/>
  <c r="AK193" i="16"/>
  <c r="H109" i="16"/>
  <c r="AA133" i="16"/>
  <c r="I133" i="16"/>
  <c r="AG133" i="16"/>
  <c r="AA132" i="16"/>
  <c r="O133" i="16"/>
  <c r="U133" i="16"/>
  <c r="AM133" i="16"/>
  <c r="P107" i="16"/>
  <c r="AH107" i="16"/>
  <c r="V107" i="16"/>
  <c r="AN107" i="16"/>
  <c r="J107" i="16"/>
  <c r="J106" i="16"/>
  <c r="AB106" i="16"/>
  <c r="P106" i="16"/>
  <c r="AH106" i="16"/>
  <c r="V108" i="16"/>
  <c r="V106" i="16"/>
  <c r="AN108" i="16"/>
  <c r="J108" i="16"/>
  <c r="AB109" i="16"/>
  <c r="P109" i="16"/>
  <c r="AH109" i="16"/>
  <c r="V109" i="16"/>
  <c r="AN109" i="16"/>
  <c r="AB107" i="16"/>
  <c r="J109" i="16"/>
  <c r="AN106" i="16"/>
  <c r="AJ119" i="16"/>
  <c r="X119" i="16"/>
  <c r="AP119" i="16"/>
  <c r="L119" i="16"/>
  <c r="AD119" i="16"/>
  <c r="R119" i="16"/>
  <c r="Q152" i="16"/>
  <c r="AI152" i="16"/>
  <c r="W152" i="16"/>
  <c r="AO152" i="16"/>
  <c r="K152" i="16"/>
  <c r="AO153" i="16"/>
  <c r="W151" i="16"/>
  <c r="AO151" i="16"/>
  <c r="K151" i="16"/>
  <c r="AC151" i="16"/>
  <c r="AC152" i="16"/>
  <c r="Q151" i="16"/>
  <c r="AI151" i="16"/>
  <c r="X184" i="16"/>
  <c r="AD184" i="16"/>
  <c r="L184" i="16"/>
  <c r="AP184" i="16"/>
  <c r="R184" i="16"/>
  <c r="AJ184" i="16"/>
  <c r="X183" i="16"/>
  <c r="AP183" i="16"/>
  <c r="L183" i="16"/>
  <c r="AD185" i="16"/>
  <c r="AJ183" i="16"/>
  <c r="R185" i="16"/>
  <c r="R183" i="16"/>
  <c r="AJ185" i="16"/>
  <c r="AD183" i="16"/>
  <c r="X185" i="16"/>
  <c r="AP185" i="16"/>
  <c r="AP186" i="16"/>
  <c r="L186" i="16"/>
  <c r="AD186" i="16"/>
  <c r="R186" i="16"/>
  <c r="AJ186" i="16"/>
  <c r="X186" i="16"/>
  <c r="R144" i="16"/>
  <c r="AJ144" i="16"/>
  <c r="X144" i="16"/>
  <c r="AP144" i="16"/>
  <c r="L144" i="16"/>
  <c r="AD144" i="16"/>
  <c r="AJ143" i="16"/>
  <c r="X145" i="16"/>
  <c r="AP145" i="16"/>
  <c r="X143" i="16"/>
  <c r="L143" i="16"/>
  <c r="AP143" i="16"/>
  <c r="R145" i="16"/>
  <c r="R143" i="16"/>
  <c r="AJ145" i="16"/>
  <c r="L218" i="16"/>
  <c r="L220" i="16"/>
  <c r="L221" i="16"/>
  <c r="AO216" i="16"/>
  <c r="AO213" i="16"/>
  <c r="AO217" i="16"/>
  <c r="AO215" i="16"/>
  <c r="AI107" i="16"/>
  <c r="AQ120" i="16"/>
  <c r="AG142" i="16"/>
  <c r="I150" i="16"/>
  <c r="AO155" i="16"/>
  <c r="AC163" i="16"/>
  <c r="AE184" i="16"/>
  <c r="AL145" i="16"/>
  <c r="Z153" i="16"/>
  <c r="AB158" i="16"/>
  <c r="AD187" i="16"/>
  <c r="AJ195" i="16"/>
  <c r="AL209" i="16"/>
  <c r="AE107" i="16"/>
  <c r="O113" i="16"/>
  <c r="U121" i="16"/>
  <c r="Q142" i="16"/>
  <c r="W150" i="16"/>
  <c r="Y155" i="16"/>
  <c r="M163" i="16"/>
  <c r="I193" i="16"/>
  <c r="I209" i="16"/>
  <c r="AB243" i="16"/>
  <c r="N132" i="16"/>
  <c r="AN145" i="16"/>
  <c r="AB153" i="16"/>
  <c r="L158" i="16"/>
  <c r="AL180" i="16"/>
  <c r="AF196" i="16"/>
  <c r="AN209" i="16"/>
  <c r="J217" i="16"/>
  <c r="AM214" i="16"/>
  <c r="AC243" i="16"/>
  <c r="AA108" i="16"/>
  <c r="AI121" i="16"/>
  <c r="AC145" i="16"/>
  <c r="AQ150" i="16"/>
  <c r="M158" i="16"/>
  <c r="M182" i="16"/>
  <c r="AO209" i="16"/>
  <c r="H111" i="16"/>
  <c r="V148" i="16"/>
  <c r="N183" i="16"/>
  <c r="AM143" i="16"/>
  <c r="AN114" i="16"/>
  <c r="AJ181" i="16"/>
  <c r="X181" i="16"/>
  <c r="L181" i="16"/>
  <c r="AP181" i="16"/>
  <c r="AD181" i="16"/>
  <c r="L180" i="16"/>
  <c r="R181" i="16"/>
  <c r="AD180" i="16"/>
  <c r="R180" i="16"/>
  <c r="X180" i="16"/>
  <c r="AP180" i="16"/>
  <c r="O187" i="16"/>
  <c r="U184" i="16"/>
  <c r="AG187" i="16"/>
  <c r="U187" i="16"/>
  <c r="AA184" i="16"/>
  <c r="AG184" i="16"/>
  <c r="AM184" i="16"/>
  <c r="O184" i="16"/>
  <c r="AM187" i="16"/>
  <c r="I187" i="16"/>
  <c r="AM183" i="16"/>
  <c r="I183" i="16"/>
  <c r="AG183" i="16"/>
  <c r="AA187" i="16"/>
  <c r="O183" i="16"/>
  <c r="U183" i="16"/>
  <c r="AA183" i="16"/>
  <c r="AA186" i="16"/>
  <c r="I186" i="16"/>
  <c r="O186" i="16"/>
  <c r="AG186" i="16"/>
  <c r="I184" i="16"/>
  <c r="U186" i="16"/>
  <c r="AM186" i="16"/>
  <c r="AM197" i="16"/>
  <c r="I197" i="16"/>
  <c r="AA197" i="16"/>
  <c r="O197" i="16"/>
  <c r="AG197" i="16"/>
  <c r="U197" i="16"/>
  <c r="Q197" i="16"/>
  <c r="AI197" i="16"/>
  <c r="W197" i="16"/>
  <c r="AO197" i="16"/>
  <c r="K197" i="16"/>
  <c r="AC197" i="16"/>
  <c r="AQ188" i="16"/>
  <c r="D81" i="16"/>
  <c r="P174" i="16" s="1"/>
  <c r="G85" i="16"/>
  <c r="AQ113" i="16" s="1"/>
  <c r="AQ111" i="16"/>
  <c r="E88" i="16"/>
  <c r="Q218" i="16" s="1"/>
  <c r="AO221" i="16"/>
  <c r="AO218" i="16"/>
  <c r="H179" i="16"/>
  <c r="H174" i="16"/>
  <c r="H176" i="16"/>
  <c r="H175" i="16"/>
  <c r="K220" i="16"/>
  <c r="K218" i="16"/>
  <c r="K221" i="16"/>
  <c r="AM189" i="16"/>
  <c r="AM188" i="16"/>
  <c r="AM192" i="16"/>
  <c r="AM191" i="16"/>
  <c r="AM111" i="16"/>
  <c r="AM112" i="16"/>
  <c r="AM114" i="16"/>
  <c r="Q107" i="16"/>
  <c r="S112" i="16"/>
  <c r="Y120" i="16"/>
  <c r="O142" i="16"/>
  <c r="AM150" i="16"/>
  <c r="W155" i="16"/>
  <c r="K163" i="16"/>
  <c r="Y184" i="16"/>
  <c r="M208" i="16"/>
  <c r="AE220" i="16"/>
  <c r="T145" i="16"/>
  <c r="H153" i="16"/>
  <c r="J158" i="16"/>
  <c r="L187" i="16"/>
  <c r="R195" i="16"/>
  <c r="T209" i="16"/>
  <c r="H217" i="16"/>
  <c r="M107" i="16"/>
  <c r="AG121" i="16"/>
  <c r="K142" i="16"/>
  <c r="AI150" i="16"/>
  <c r="AO158" i="16"/>
  <c r="AQ163" i="16"/>
  <c r="AG185" i="16"/>
  <c r="AM193" i="16"/>
  <c r="AM209" i="16"/>
  <c r="O217" i="16"/>
  <c r="H244" i="16"/>
  <c r="Z132" i="16"/>
  <c r="V145" i="16"/>
  <c r="J153" i="16"/>
  <c r="AP158" i="16"/>
  <c r="T180" i="16"/>
  <c r="N196" i="16"/>
  <c r="V209" i="16"/>
  <c r="AN217" i="16"/>
  <c r="I244" i="16"/>
  <c r="I108" i="16"/>
  <c r="Q121" i="16"/>
  <c r="K145" i="16"/>
  <c r="AC153" i="16"/>
  <c r="AQ158" i="16"/>
  <c r="AQ182" i="16"/>
  <c r="AQ190" i="16"/>
  <c r="W209" i="16"/>
  <c r="AQ207" i="16"/>
  <c r="AH148" i="16"/>
  <c r="Z183" i="16"/>
  <c r="U143" i="16"/>
  <c r="AH119" i="16"/>
  <c r="AJ180" i="16"/>
  <c r="Y148" i="16"/>
  <c r="AB122" i="16"/>
  <c r="AM104" i="16"/>
  <c r="AG104" i="16"/>
  <c r="AE104" i="16"/>
  <c r="Y104" i="16"/>
  <c r="J104" i="16"/>
  <c r="AH104" i="16"/>
  <c r="AN104" i="16"/>
  <c r="T104" i="16"/>
  <c r="Z104" i="16"/>
  <c r="AI104" i="16"/>
  <c r="O104" i="16"/>
  <c r="AF104" i="16"/>
  <c r="U104" i="16"/>
  <c r="AA104" i="16"/>
  <c r="L104" i="16"/>
  <c r="AB104" i="16"/>
  <c r="AP104" i="16"/>
  <c r="AC104" i="16"/>
  <c r="V104" i="16"/>
  <c r="R104" i="16"/>
  <c r="M104" i="16"/>
  <c r="S104" i="16"/>
  <c r="N104" i="16"/>
  <c r="AQ104" i="16"/>
  <c r="H104" i="16"/>
  <c r="AJ104" i="16"/>
  <c r="AD104" i="16"/>
  <c r="G74" i="16"/>
  <c r="AQ192" i="16" s="1"/>
  <c r="K91" i="16"/>
  <c r="B87" i="16"/>
  <c r="AL214" i="16" s="1"/>
  <c r="N97" i="16"/>
  <c r="L91" i="16"/>
  <c r="Q93" i="16"/>
  <c r="AN97" i="16"/>
  <c r="Q96" i="16"/>
  <c r="G81" i="16"/>
  <c r="M175" i="16" s="1"/>
  <c r="B81" i="16"/>
  <c r="N177" i="16" s="1"/>
  <c r="I93" i="16"/>
  <c r="E74" i="16"/>
  <c r="Q192" i="16" s="1"/>
  <c r="F74" i="16"/>
  <c r="D88" i="16"/>
  <c r="B74" i="16"/>
  <c r="AL190" i="16" s="1"/>
  <c r="L93" i="16"/>
  <c r="F81" i="16"/>
  <c r="L174" i="16" s="1"/>
  <c r="K93" i="16"/>
  <c r="P86" i="16"/>
  <c r="C81" i="16"/>
  <c r="I179" i="16" s="1"/>
  <c r="F85" i="16"/>
  <c r="L111" i="16" s="1"/>
  <c r="B85" i="16"/>
  <c r="AL110" i="16" s="1"/>
  <c r="F96" i="16"/>
  <c r="AP232" i="16" s="1"/>
  <c r="AN86" i="16"/>
  <c r="C88" i="16"/>
  <c r="I219" i="16" s="1"/>
  <c r="AO86" i="16"/>
  <c r="G87" i="16"/>
  <c r="M214" i="16" s="1"/>
  <c r="AL86" i="16"/>
  <c r="AM86" i="16"/>
  <c r="J93" i="16"/>
  <c r="M91" i="16"/>
  <c r="E85" i="16"/>
  <c r="Q110" i="16" s="1"/>
  <c r="AP86" i="16"/>
  <c r="S96" i="16"/>
  <c r="K97" i="16"/>
  <c r="AO90" i="16"/>
  <c r="J90" i="16"/>
  <c r="R91" i="16"/>
  <c r="J97" i="16"/>
  <c r="AN90" i="16"/>
  <c r="S80" i="16"/>
  <c r="K86" i="16"/>
  <c r="H96" i="16"/>
  <c r="AP93" i="16"/>
  <c r="H97" i="16"/>
  <c r="I97" i="16"/>
  <c r="AM90" i="16"/>
  <c r="R80" i="16"/>
  <c r="J86" i="16"/>
  <c r="I90" i="16"/>
  <c r="Q91" i="16"/>
  <c r="M93" i="16"/>
  <c r="AL90" i="16"/>
  <c r="Q80" i="16"/>
  <c r="I86" i="16"/>
  <c r="H90" i="16"/>
  <c r="AO93" i="16"/>
  <c r="P80" i="16"/>
  <c r="H86" i="16"/>
  <c r="P91" i="16"/>
  <c r="S90" i="16"/>
  <c r="O80" i="16"/>
  <c r="AN93" i="16"/>
  <c r="H93" i="16"/>
  <c r="N80" i="16"/>
  <c r="S97" i="16"/>
  <c r="O91" i="16"/>
  <c r="R90" i="16"/>
  <c r="R97" i="16"/>
  <c r="N91" i="16"/>
  <c r="AM93" i="16"/>
  <c r="S86" i="16"/>
  <c r="M80" i="16"/>
  <c r="F87" i="16"/>
  <c r="R217" i="16" s="1"/>
  <c r="P97" i="16"/>
  <c r="Q97" i="16"/>
  <c r="AL93" i="16"/>
  <c r="R86" i="16"/>
  <c r="Q90" i="16"/>
  <c r="AQ91" i="16"/>
  <c r="O97" i="16"/>
  <c r="AQ80" i="16"/>
  <c r="Q86" i="16"/>
  <c r="P90" i="16"/>
  <c r="L80" i="16"/>
  <c r="AL96" i="16"/>
  <c r="AP80" i="16"/>
  <c r="O90" i="16"/>
  <c r="AP91" i="16"/>
  <c r="J91" i="16"/>
  <c r="AO80" i="16"/>
  <c r="O86" i="16"/>
  <c r="N90" i="16"/>
  <c r="K80" i="16"/>
  <c r="P93" i="16"/>
  <c r="AN80" i="16"/>
  <c r="N86" i="16"/>
  <c r="J80" i="16"/>
  <c r="AO91" i="16"/>
  <c r="I91" i="16"/>
  <c r="L90" i="16"/>
  <c r="AL80" i="16"/>
  <c r="AM80" i="16"/>
  <c r="I80" i="16"/>
  <c r="AN91" i="16"/>
  <c r="O93" i="16"/>
  <c r="M86" i="16"/>
  <c r="J96" i="16"/>
  <c r="AP97" i="16"/>
  <c r="AQ97" i="16"/>
  <c r="H80" i="16"/>
  <c r="AM91" i="16"/>
  <c r="M97" i="16"/>
  <c r="AQ90" i="16"/>
  <c r="H91" i="16"/>
  <c r="K90" i="16"/>
  <c r="AO97" i="16"/>
  <c r="AL91" i="16"/>
  <c r="L97" i="16"/>
  <c r="AQ86" i="16"/>
  <c r="AP90" i="16"/>
  <c r="N93" i="16"/>
  <c r="L86" i="16"/>
  <c r="I96" i="16"/>
  <c r="J8" i="11"/>
  <c r="J40" i="11"/>
  <c r="F9" i="11"/>
  <c r="H9" i="11"/>
  <c r="V219" i="16" l="1"/>
  <c r="AB219" i="16"/>
  <c r="V221" i="16"/>
  <c r="AH221" i="16"/>
  <c r="AB218" i="16"/>
  <c r="AH218" i="16"/>
  <c r="AH220" i="16"/>
  <c r="V218" i="16"/>
  <c r="V220" i="16"/>
  <c r="AB220" i="16"/>
  <c r="AH219" i="16"/>
  <c r="AB221" i="16"/>
  <c r="M217" i="16"/>
  <c r="K114" i="16"/>
  <c r="AQ114" i="16"/>
  <c r="AQ216" i="16"/>
  <c r="R179" i="16"/>
  <c r="AL174" i="16"/>
  <c r="L178" i="16"/>
  <c r="N213" i="16"/>
  <c r="AQ178" i="16"/>
  <c r="Q188" i="16"/>
  <c r="P219" i="16"/>
  <c r="R232" i="16"/>
  <c r="AL191" i="16"/>
  <c r="AM221" i="16"/>
  <c r="K179" i="16"/>
  <c r="K213" i="16"/>
  <c r="AQ217" i="16"/>
  <c r="AP112" i="16"/>
  <c r="J221" i="16"/>
  <c r="R113" i="16"/>
  <c r="R174" i="16"/>
  <c r="B97" i="16"/>
  <c r="H206" i="16"/>
  <c r="H198" i="16"/>
  <c r="H202" i="16"/>
  <c r="H205" i="16"/>
  <c r="H199" i="16"/>
  <c r="H203" i="16"/>
  <c r="H200" i="16"/>
  <c r="H201" i="16"/>
  <c r="H204" i="16"/>
  <c r="AD192" i="16"/>
  <c r="AJ192" i="16"/>
  <c r="X192" i="16"/>
  <c r="AJ189" i="16"/>
  <c r="AD191" i="16"/>
  <c r="AJ191" i="16"/>
  <c r="AJ188" i="16"/>
  <c r="X188" i="16"/>
  <c r="AD189" i="16"/>
  <c r="X189" i="16"/>
  <c r="X191" i="16"/>
  <c r="AD188" i="16"/>
  <c r="AD190" i="16"/>
  <c r="AJ190" i="16"/>
  <c r="X190" i="16"/>
  <c r="K111" i="16"/>
  <c r="M190" i="16"/>
  <c r="Q113" i="16"/>
  <c r="AP215" i="16"/>
  <c r="AL179" i="16"/>
  <c r="L177" i="16"/>
  <c r="N216" i="16"/>
  <c r="AQ177" i="16"/>
  <c r="R114" i="16"/>
  <c r="AL113" i="16"/>
  <c r="R233" i="16"/>
  <c r="AM218" i="16"/>
  <c r="K215" i="16"/>
  <c r="AM179" i="16"/>
  <c r="J218" i="16"/>
  <c r="O174" i="16"/>
  <c r="AQ213" i="16"/>
  <c r="I177" i="16"/>
  <c r="AI192" i="16"/>
  <c r="W192" i="16"/>
  <c r="AC192" i="16"/>
  <c r="AI189" i="16"/>
  <c r="W189" i="16"/>
  <c r="AC189" i="16"/>
  <c r="AI191" i="16"/>
  <c r="AI188" i="16"/>
  <c r="W188" i="16"/>
  <c r="AC188" i="16"/>
  <c r="W191" i="16"/>
  <c r="AC191" i="16"/>
  <c r="AC190" i="16"/>
  <c r="AI190" i="16"/>
  <c r="W190" i="16"/>
  <c r="K112" i="16"/>
  <c r="AK113" i="16"/>
  <c r="AE111" i="16"/>
  <c r="Y113" i="16"/>
  <c r="Y114" i="16"/>
  <c r="AE114" i="16"/>
  <c r="AK114" i="16"/>
  <c r="AK111" i="16"/>
  <c r="Y111" i="16"/>
  <c r="AE113" i="16"/>
  <c r="AK112" i="16"/>
  <c r="Y112" i="16"/>
  <c r="AE112" i="16"/>
  <c r="Y110" i="16"/>
  <c r="AE110" i="16"/>
  <c r="AK110" i="16"/>
  <c r="AP217" i="16"/>
  <c r="AO191" i="16"/>
  <c r="L175" i="16"/>
  <c r="N215" i="16"/>
  <c r="AQ175" i="16"/>
  <c r="Q189" i="16"/>
  <c r="R111" i="16"/>
  <c r="S113" i="16"/>
  <c r="AM219" i="16"/>
  <c r="K216" i="16"/>
  <c r="J114" i="16"/>
  <c r="AM175" i="16"/>
  <c r="J219" i="16"/>
  <c r="R190" i="16"/>
  <c r="AO219" i="16"/>
  <c r="L190" i="16"/>
  <c r="D96" i="16"/>
  <c r="J231" i="16"/>
  <c r="J230" i="16"/>
  <c r="J233" i="16"/>
  <c r="J232" i="16"/>
  <c r="AE213" i="16"/>
  <c r="AK213" i="16"/>
  <c r="Y213" i="16"/>
  <c r="AE216" i="16"/>
  <c r="Y215" i="16"/>
  <c r="AE215" i="16"/>
  <c r="AK215" i="16"/>
  <c r="AK217" i="16"/>
  <c r="Y217" i="16"/>
  <c r="AK216" i="16"/>
  <c r="Y216" i="16"/>
  <c r="AE214" i="16"/>
  <c r="AK214" i="16"/>
  <c r="Y214" i="16"/>
  <c r="AE217" i="16"/>
  <c r="AN175" i="16"/>
  <c r="M174" i="16"/>
  <c r="AP179" i="16"/>
  <c r="AI176" i="16"/>
  <c r="AC176" i="16"/>
  <c r="W176" i="16"/>
  <c r="AC175" i="16"/>
  <c r="AI175" i="16"/>
  <c r="AC178" i="16"/>
  <c r="AI178" i="16"/>
  <c r="W178" i="16"/>
  <c r="W175" i="16"/>
  <c r="AC174" i="16"/>
  <c r="AI174" i="16"/>
  <c r="W179" i="16"/>
  <c r="W177" i="16"/>
  <c r="W174" i="16"/>
  <c r="AC179" i="16"/>
  <c r="AC177" i="16"/>
  <c r="AI177" i="16"/>
  <c r="AI179" i="16"/>
  <c r="R215" i="16"/>
  <c r="AP213" i="16"/>
  <c r="L231" i="16"/>
  <c r="AO188" i="16"/>
  <c r="L176" i="16"/>
  <c r="N214" i="16"/>
  <c r="O219" i="16"/>
  <c r="AQ214" i="16"/>
  <c r="R112" i="16"/>
  <c r="AA213" i="16"/>
  <c r="AA216" i="16"/>
  <c r="AA217" i="16"/>
  <c r="AG216" i="16"/>
  <c r="AA215" i="16"/>
  <c r="U213" i="16"/>
  <c r="AG215" i="16"/>
  <c r="U215" i="16"/>
  <c r="U216" i="16"/>
  <c r="AG213" i="16"/>
  <c r="AG217" i="16"/>
  <c r="U217" i="16"/>
  <c r="AA214" i="16"/>
  <c r="AG214" i="16"/>
  <c r="U214" i="16"/>
  <c r="S114" i="16"/>
  <c r="AO177" i="16"/>
  <c r="J111" i="16"/>
  <c r="AM176" i="16"/>
  <c r="I218" i="16"/>
  <c r="AN174" i="16"/>
  <c r="AO174" i="16"/>
  <c r="D93" i="16"/>
  <c r="J239" i="16" s="1"/>
  <c r="P242" i="16"/>
  <c r="P241" i="16"/>
  <c r="P234" i="16"/>
  <c r="P238" i="16"/>
  <c r="P237" i="16"/>
  <c r="P239" i="16"/>
  <c r="P240" i="16"/>
  <c r="P235" i="16"/>
  <c r="C96" i="16"/>
  <c r="I231" i="16" s="1"/>
  <c r="I230" i="16"/>
  <c r="I233" i="16"/>
  <c r="AD213" i="16"/>
  <c r="AJ216" i="16"/>
  <c r="X216" i="16"/>
  <c r="AJ213" i="16"/>
  <c r="X213" i="16"/>
  <c r="AD216" i="16"/>
  <c r="X215" i="16"/>
  <c r="AD215" i="16"/>
  <c r="AD217" i="16"/>
  <c r="AJ215" i="16"/>
  <c r="AJ217" i="16"/>
  <c r="X217" i="16"/>
  <c r="AD214" i="16"/>
  <c r="AJ214" i="16"/>
  <c r="X214" i="16"/>
  <c r="Z174" i="16"/>
  <c r="Z179" i="16"/>
  <c r="AF174" i="16"/>
  <c r="AF179" i="16"/>
  <c r="T174" i="16"/>
  <c r="T179" i="16"/>
  <c r="T175" i="16"/>
  <c r="T176" i="16"/>
  <c r="Z178" i="16"/>
  <c r="Z176" i="16"/>
  <c r="AF178" i="16"/>
  <c r="T178" i="16"/>
  <c r="AF176" i="16"/>
  <c r="AF175" i="16"/>
  <c r="Z175" i="16"/>
  <c r="AF177" i="16"/>
  <c r="T177" i="16"/>
  <c r="Z177" i="16"/>
  <c r="AQ174" i="16"/>
  <c r="R110" i="16"/>
  <c r="H178" i="16"/>
  <c r="AN178" i="16"/>
  <c r="O112" i="16"/>
  <c r="AP216" i="16"/>
  <c r="AO189" i="16"/>
  <c r="M191" i="16"/>
  <c r="P177" i="16"/>
  <c r="O221" i="16"/>
  <c r="O178" i="16"/>
  <c r="S111" i="16"/>
  <c r="I189" i="16"/>
  <c r="AL111" i="16"/>
  <c r="J112" i="16"/>
  <c r="P217" i="16"/>
  <c r="O110" i="16"/>
  <c r="AA220" i="16"/>
  <c r="U219" i="16"/>
  <c r="U218" i="16"/>
  <c r="AA219" i="16"/>
  <c r="AG221" i="16"/>
  <c r="U221" i="16"/>
  <c r="AA218" i="16"/>
  <c r="AG218" i="16"/>
  <c r="AG219" i="16"/>
  <c r="AG220" i="16"/>
  <c r="U220" i="16"/>
  <c r="AA221" i="16"/>
  <c r="Y178" i="16"/>
  <c r="AK175" i="16"/>
  <c r="AK174" i="16"/>
  <c r="Y174" i="16"/>
  <c r="Y175" i="16"/>
  <c r="AK178" i="16"/>
  <c r="AK177" i="16"/>
  <c r="AE178" i="16"/>
  <c r="AE175" i="16"/>
  <c r="Y177" i="16"/>
  <c r="AK179" i="16"/>
  <c r="AK176" i="16"/>
  <c r="Y176" i="16"/>
  <c r="AE174" i="16"/>
  <c r="AE176" i="16"/>
  <c r="AE177" i="16"/>
  <c r="Y179" i="16"/>
  <c r="AE179" i="16"/>
  <c r="AN176" i="16"/>
  <c r="M114" i="16"/>
  <c r="AP214" i="16"/>
  <c r="I178" i="16"/>
  <c r="O114" i="16"/>
  <c r="K214" i="16"/>
  <c r="AO192" i="16"/>
  <c r="M188" i="16"/>
  <c r="S217" i="16"/>
  <c r="M177" i="16"/>
  <c r="O218" i="16"/>
  <c r="N111" i="16"/>
  <c r="O175" i="16"/>
  <c r="Q174" i="16"/>
  <c r="Q177" i="16"/>
  <c r="P178" i="16"/>
  <c r="K217" i="16"/>
  <c r="AL114" i="16"/>
  <c r="AN220" i="16"/>
  <c r="H216" i="16"/>
  <c r="L215" i="16"/>
  <c r="S110" i="16"/>
  <c r="AM113" i="16"/>
  <c r="Q217" i="16"/>
  <c r="E96" i="16"/>
  <c r="Q233" i="16"/>
  <c r="Q231" i="16"/>
  <c r="Q232" i="16"/>
  <c r="Q230" i="16"/>
  <c r="AN179" i="16"/>
  <c r="M111" i="16"/>
  <c r="I175" i="16"/>
  <c r="AN218" i="16"/>
  <c r="M189" i="16"/>
  <c r="I220" i="16"/>
  <c r="Q190" i="16"/>
  <c r="M178" i="16"/>
  <c r="O220" i="16"/>
  <c r="N112" i="16"/>
  <c r="O176" i="16"/>
  <c r="I174" i="16"/>
  <c r="P175" i="16"/>
  <c r="AO179" i="16"/>
  <c r="AL216" i="16"/>
  <c r="AM215" i="16"/>
  <c r="AL112" i="16"/>
  <c r="AN221" i="16"/>
  <c r="H213" i="16"/>
  <c r="L213" i="16"/>
  <c r="K174" i="16"/>
  <c r="V179" i="16"/>
  <c r="AH176" i="16"/>
  <c r="V176" i="16"/>
  <c r="AB179" i="16"/>
  <c r="AB176" i="16"/>
  <c r="AH178" i="16"/>
  <c r="V178" i="16"/>
  <c r="AH179" i="16"/>
  <c r="V175" i="16"/>
  <c r="AB175" i="16"/>
  <c r="AB178" i="16"/>
  <c r="V174" i="16"/>
  <c r="AH175" i="16"/>
  <c r="AH177" i="16"/>
  <c r="V177" i="16"/>
  <c r="AB177" i="16"/>
  <c r="AB174" i="16"/>
  <c r="AH174" i="16"/>
  <c r="O177" i="16"/>
  <c r="L114" i="16"/>
  <c r="I221" i="16"/>
  <c r="I176" i="16"/>
  <c r="U112" i="16"/>
  <c r="U111" i="16"/>
  <c r="AA111" i="16"/>
  <c r="AG111" i="16"/>
  <c r="AA114" i="16"/>
  <c r="AG112" i="16"/>
  <c r="AG114" i="16"/>
  <c r="AA112" i="16"/>
  <c r="AG113" i="16"/>
  <c r="U113" i="16"/>
  <c r="U114" i="16"/>
  <c r="AA113" i="16"/>
  <c r="AA110" i="16"/>
  <c r="AG110" i="16"/>
  <c r="U110" i="16"/>
  <c r="AL175" i="16"/>
  <c r="L217" i="16"/>
  <c r="AM177" i="16"/>
  <c r="AP178" i="16"/>
  <c r="Q114" i="16"/>
  <c r="AO110" i="16"/>
  <c r="N114" i="16"/>
  <c r="O179" i="16"/>
  <c r="M110" i="16"/>
  <c r="P176" i="16"/>
  <c r="J113" i="16"/>
  <c r="AM174" i="16"/>
  <c r="J174" i="16"/>
  <c r="AL213" i="16"/>
  <c r="AG192" i="16"/>
  <c r="U192" i="16"/>
  <c r="AG189" i="16"/>
  <c r="U189" i="16"/>
  <c r="AA191" i="16"/>
  <c r="AG191" i="16"/>
  <c r="AA189" i="16"/>
  <c r="U191" i="16"/>
  <c r="AA192" i="16"/>
  <c r="AA190" i="16"/>
  <c r="AG190" i="16"/>
  <c r="U190" i="16"/>
  <c r="U188" i="16"/>
  <c r="AA188" i="16"/>
  <c r="AG188" i="16"/>
  <c r="AM213" i="16"/>
  <c r="AN219" i="16"/>
  <c r="H215" i="16"/>
  <c r="L216" i="16"/>
  <c r="N217" i="16"/>
  <c r="S192" i="16"/>
  <c r="K113" i="16"/>
  <c r="J178" i="16"/>
  <c r="AD233" i="16"/>
  <c r="AD230" i="16"/>
  <c r="AJ232" i="16"/>
  <c r="X231" i="16"/>
  <c r="X232" i="16"/>
  <c r="AJ230" i="16"/>
  <c r="AJ231" i="16"/>
  <c r="AD232" i="16"/>
  <c r="X230" i="16"/>
  <c r="X233" i="16"/>
  <c r="AJ233" i="16"/>
  <c r="AD231" i="16"/>
  <c r="Z110" i="16"/>
  <c r="AF110" i="16"/>
  <c r="T110" i="16"/>
  <c r="AF111" i="16"/>
  <c r="AF112" i="16"/>
  <c r="T112" i="16"/>
  <c r="Z114" i="16"/>
  <c r="Z112" i="16"/>
  <c r="AF114" i="16"/>
  <c r="T114" i="16"/>
  <c r="Z111" i="16"/>
  <c r="T111" i="16"/>
  <c r="AF113" i="16"/>
  <c r="T113" i="16"/>
  <c r="Z113" i="16"/>
  <c r="AO220" i="16"/>
  <c r="AQ191" i="16"/>
  <c r="N188" i="16"/>
  <c r="H192" i="16"/>
  <c r="K178" i="16"/>
  <c r="AP177" i="16"/>
  <c r="Q111" i="16"/>
  <c r="N110" i="16"/>
  <c r="R188" i="16"/>
  <c r="Q220" i="16"/>
  <c r="P179" i="16"/>
  <c r="AL215" i="16"/>
  <c r="AO114" i="16"/>
  <c r="AM216" i="16"/>
  <c r="AL188" i="16"/>
  <c r="H214" i="16"/>
  <c r="M179" i="16"/>
  <c r="H177" i="16"/>
  <c r="AJ112" i="16"/>
  <c r="X112" i="16"/>
  <c r="AD112" i="16"/>
  <c r="AJ114" i="16"/>
  <c r="AJ111" i="16"/>
  <c r="X111" i="16"/>
  <c r="AD111" i="16"/>
  <c r="X113" i="16"/>
  <c r="X114" i="16"/>
  <c r="AD114" i="16"/>
  <c r="AJ110" i="16"/>
  <c r="X110" i="16"/>
  <c r="AD113" i="16"/>
  <c r="AJ113" i="16"/>
  <c r="AD110" i="16"/>
  <c r="L113" i="16"/>
  <c r="H189" i="16"/>
  <c r="S190" i="16"/>
  <c r="K175" i="16"/>
  <c r="AI216" i="16"/>
  <c r="AC217" i="16"/>
  <c r="AC216" i="16"/>
  <c r="W213" i="16"/>
  <c r="AC213" i="16"/>
  <c r="AI213" i="16"/>
  <c r="W216" i="16"/>
  <c r="AI215" i="16"/>
  <c r="AC215" i="16"/>
  <c r="W214" i="16"/>
  <c r="AC214" i="16"/>
  <c r="W215" i="16"/>
  <c r="W217" i="16"/>
  <c r="AI214" i="16"/>
  <c r="AI217" i="16"/>
  <c r="M176" i="16"/>
  <c r="AP175" i="16"/>
  <c r="N113" i="16"/>
  <c r="Q112" i="16"/>
  <c r="K110" i="16"/>
  <c r="N191" i="16"/>
  <c r="R191" i="16"/>
  <c r="Q219" i="16"/>
  <c r="S191" i="16"/>
  <c r="AO111" i="16"/>
  <c r="S177" i="16"/>
  <c r="AP188" i="16"/>
  <c r="AN215" i="16"/>
  <c r="K190" i="16"/>
  <c r="G93" i="16"/>
  <c r="M234" i="16" s="1"/>
  <c r="M242" i="16"/>
  <c r="M238" i="16"/>
  <c r="M236" i="16"/>
  <c r="M237" i="16"/>
  <c r="M240" i="16"/>
  <c r="M241" i="16"/>
  <c r="M235" i="16"/>
  <c r="M239" i="16"/>
  <c r="U179" i="16"/>
  <c r="U176" i="16"/>
  <c r="AA179" i="16"/>
  <c r="AG179" i="16"/>
  <c r="AA176" i="16"/>
  <c r="AG176" i="16"/>
  <c r="AG175" i="16"/>
  <c r="U175" i="16"/>
  <c r="AA175" i="16"/>
  <c r="AA178" i="16"/>
  <c r="AG178" i="16"/>
  <c r="U178" i="16"/>
  <c r="AG177" i="16"/>
  <c r="U177" i="16"/>
  <c r="AA177" i="16"/>
  <c r="AA174" i="16"/>
  <c r="AG174" i="16"/>
  <c r="U174" i="16"/>
  <c r="N198" i="16"/>
  <c r="N203" i="16"/>
  <c r="N200" i="16"/>
  <c r="N205" i="16"/>
  <c r="N199" i="16"/>
  <c r="N206" i="16"/>
  <c r="N201" i="16"/>
  <c r="N202" i="16"/>
  <c r="N204" i="16"/>
  <c r="M192" i="16"/>
  <c r="AQ189" i="16"/>
  <c r="L112" i="16"/>
  <c r="L179" i="16"/>
  <c r="H191" i="16"/>
  <c r="AQ176" i="16"/>
  <c r="K176" i="16"/>
  <c r="AP176" i="16"/>
  <c r="N175" i="16"/>
  <c r="N189" i="16"/>
  <c r="R189" i="16"/>
  <c r="S188" i="16"/>
  <c r="Q178" i="16"/>
  <c r="AO112" i="16"/>
  <c r="S175" i="16"/>
  <c r="P110" i="16"/>
  <c r="AN213" i="16"/>
  <c r="AP190" i="16"/>
  <c r="AQ112" i="16"/>
  <c r="AL177" i="16"/>
  <c r="AF216" i="16"/>
  <c r="Z214" i="16"/>
  <c r="AF214" i="16"/>
  <c r="AF213" i="16"/>
  <c r="T213" i="16"/>
  <c r="Z215" i="16"/>
  <c r="Z213" i="16"/>
  <c r="AF215" i="16"/>
  <c r="T215" i="16"/>
  <c r="T216" i="16"/>
  <c r="T214" i="16"/>
  <c r="Z216" i="16"/>
  <c r="Z217" i="16"/>
  <c r="AF217" i="16"/>
  <c r="T217" i="16"/>
  <c r="W218" i="16"/>
  <c r="W220" i="16"/>
  <c r="AC220" i="16"/>
  <c r="AI219" i="16"/>
  <c r="W221" i="16"/>
  <c r="AC218" i="16"/>
  <c r="AI218" i="16"/>
  <c r="AI221" i="16"/>
  <c r="AI220" i="16"/>
  <c r="AC221" i="16"/>
  <c r="W219" i="16"/>
  <c r="AC219" i="16"/>
  <c r="M215" i="16"/>
  <c r="H190" i="16"/>
  <c r="P111" i="16"/>
  <c r="AO113" i="16"/>
  <c r="I113" i="16"/>
  <c r="R213" i="16"/>
  <c r="Q214" i="16"/>
  <c r="N176" i="16"/>
  <c r="AQ110" i="16"/>
  <c r="N192" i="16"/>
  <c r="R192" i="16"/>
  <c r="Q221" i="16"/>
  <c r="S189" i="16"/>
  <c r="AM110" i="16"/>
  <c r="AM178" i="16"/>
  <c r="AN110" i="16"/>
  <c r="Q175" i="16"/>
  <c r="S178" i="16"/>
  <c r="S216" i="16"/>
  <c r="AQ179" i="16"/>
  <c r="AL217" i="16"/>
  <c r="AO190" i="16"/>
  <c r="G96" i="16"/>
  <c r="S233" i="16"/>
  <c r="S232" i="16"/>
  <c r="S231" i="16"/>
  <c r="S230" i="16"/>
  <c r="S176" i="16"/>
  <c r="K219" i="16"/>
  <c r="K188" i="16"/>
  <c r="M213" i="16"/>
  <c r="S174" i="16"/>
  <c r="L188" i="16"/>
  <c r="J175" i="16"/>
  <c r="P114" i="16"/>
  <c r="R214" i="16"/>
  <c r="R216" i="16"/>
  <c r="N178" i="16"/>
  <c r="N190" i="16"/>
  <c r="AN177" i="16"/>
  <c r="L233" i="16"/>
  <c r="J177" i="16"/>
  <c r="H113" i="16"/>
  <c r="H112" i="16"/>
  <c r="AH216" i="16"/>
  <c r="V216" i="16"/>
  <c r="AB216" i="16"/>
  <c r="AB217" i="16"/>
  <c r="AH213" i="16"/>
  <c r="AB215" i="16"/>
  <c r="V213" i="16"/>
  <c r="AH215" i="16"/>
  <c r="AB213" i="16"/>
  <c r="V215" i="16"/>
  <c r="AB214" i="16"/>
  <c r="AH214" i="16"/>
  <c r="V214" i="16"/>
  <c r="AH217" i="16"/>
  <c r="V217" i="16"/>
  <c r="Q176" i="16"/>
  <c r="R178" i="16"/>
  <c r="AH192" i="16"/>
  <c r="V192" i="16"/>
  <c r="AB192" i="16"/>
  <c r="AB188" i="16"/>
  <c r="AH189" i="16"/>
  <c r="V191" i="16"/>
  <c r="V189" i="16"/>
  <c r="AB191" i="16"/>
  <c r="AB189" i="16"/>
  <c r="AH191" i="16"/>
  <c r="V188" i="16"/>
  <c r="AB190" i="16"/>
  <c r="AH190" i="16"/>
  <c r="V190" i="16"/>
  <c r="AH188" i="16"/>
  <c r="AL192" i="16"/>
  <c r="Q179" i="16"/>
  <c r="AO214" i="16"/>
  <c r="AJ176" i="16"/>
  <c r="X176" i="16"/>
  <c r="AD176" i="16"/>
  <c r="X178" i="16"/>
  <c r="X175" i="16"/>
  <c r="AD177" i="16"/>
  <c r="AD175" i="16"/>
  <c r="AJ175" i="16"/>
  <c r="X177" i="16"/>
  <c r="AD178" i="16"/>
  <c r="AJ178" i="16"/>
  <c r="AJ174" i="16"/>
  <c r="X179" i="16"/>
  <c r="X174" i="16"/>
  <c r="AJ177" i="16"/>
  <c r="AD179" i="16"/>
  <c r="AJ179" i="16"/>
  <c r="AD174" i="16"/>
  <c r="AE189" i="16"/>
  <c r="AK189" i="16"/>
  <c r="Y189" i="16"/>
  <c r="AK188" i="16"/>
  <c r="Y188" i="16"/>
  <c r="AE188" i="16"/>
  <c r="Y191" i="16"/>
  <c r="AE191" i="16"/>
  <c r="AK191" i="16"/>
  <c r="AE192" i="16"/>
  <c r="AE190" i="16"/>
  <c r="AK190" i="16"/>
  <c r="Y190" i="16"/>
  <c r="AK192" i="16"/>
  <c r="Y192" i="16"/>
  <c r="K189" i="16"/>
  <c r="AP233" i="16"/>
  <c r="L191" i="16"/>
  <c r="J176" i="16"/>
  <c r="P112" i="16"/>
  <c r="AP191" i="16"/>
  <c r="N179" i="16"/>
  <c r="S215" i="16"/>
  <c r="P218" i="16"/>
  <c r="L232" i="16"/>
  <c r="H114" i="16"/>
  <c r="I112" i="16"/>
  <c r="R175" i="16"/>
  <c r="AP114" i="16"/>
  <c r="AL189" i="16"/>
  <c r="S214" i="16"/>
  <c r="AM220" i="16"/>
  <c r="M112" i="16"/>
  <c r="AP174" i="16"/>
  <c r="AI112" i="16"/>
  <c r="W112" i="16"/>
  <c r="AC112" i="16"/>
  <c r="AC111" i="16"/>
  <c r="AI111" i="16"/>
  <c r="AC114" i="16"/>
  <c r="AI114" i="16"/>
  <c r="W114" i="16"/>
  <c r="W111" i="16"/>
  <c r="AC113" i="16"/>
  <c r="AI113" i="16"/>
  <c r="W113" i="16"/>
  <c r="AC110" i="16"/>
  <c r="AI110" i="16"/>
  <c r="W110" i="16"/>
  <c r="H188" i="16"/>
  <c r="K192" i="16"/>
  <c r="AP231" i="16"/>
  <c r="L189" i="16"/>
  <c r="J179" i="16"/>
  <c r="AL178" i="16"/>
  <c r="AH112" i="16"/>
  <c r="AH114" i="16"/>
  <c r="V114" i="16"/>
  <c r="V112" i="16"/>
  <c r="AB112" i="16"/>
  <c r="V111" i="16"/>
  <c r="AB114" i="16"/>
  <c r="AH110" i="16"/>
  <c r="V110" i="16"/>
  <c r="AB111" i="16"/>
  <c r="AH111" i="16"/>
  <c r="AB113" i="16"/>
  <c r="AH113" i="16"/>
  <c r="V113" i="16"/>
  <c r="AB110" i="16"/>
  <c r="AP192" i="16"/>
  <c r="N174" i="16"/>
  <c r="S213" i="16"/>
  <c r="P221" i="16"/>
  <c r="L230" i="16"/>
  <c r="K191" i="16"/>
  <c r="R231" i="16"/>
  <c r="H110" i="16"/>
  <c r="I114" i="16"/>
  <c r="AP110" i="16"/>
  <c r="R177" i="16"/>
  <c r="AP113" i="16"/>
  <c r="M216" i="16"/>
  <c r="L110" i="16"/>
  <c r="P113" i="16"/>
  <c r="AN235" i="16"/>
  <c r="AN239" i="16"/>
  <c r="AN242" i="16"/>
  <c r="AN234" i="16"/>
  <c r="AN237" i="16"/>
  <c r="AN238" i="16"/>
  <c r="AN241" i="16"/>
  <c r="AN240" i="16"/>
  <c r="AN236" i="16"/>
  <c r="M223" i="16"/>
  <c r="M228" i="16"/>
  <c r="M229" i="16"/>
  <c r="M226" i="16"/>
  <c r="M224" i="16"/>
  <c r="M222" i="16"/>
  <c r="M225" i="16"/>
  <c r="Z190" i="16"/>
  <c r="AF190" i="16"/>
  <c r="T190" i="16"/>
  <c r="Z192" i="16"/>
  <c r="AF192" i="16"/>
  <c r="AF189" i="16"/>
  <c r="T189" i="16"/>
  <c r="Z191" i="16"/>
  <c r="Z189" i="16"/>
  <c r="T191" i="16"/>
  <c r="T192" i="16"/>
  <c r="Z188" i="16"/>
  <c r="AF188" i="16"/>
  <c r="AF191" i="16"/>
  <c r="T188" i="16"/>
  <c r="AP230" i="16"/>
  <c r="L192" i="16"/>
  <c r="L214" i="16"/>
  <c r="AL176" i="16"/>
  <c r="I110" i="16"/>
  <c r="AP189" i="16"/>
  <c r="Q191" i="16"/>
  <c r="P220" i="16"/>
  <c r="M113" i="16"/>
  <c r="R230" i="16"/>
  <c r="I111" i="16"/>
  <c r="R176" i="16"/>
  <c r="AQ215" i="16"/>
  <c r="AP111" i="16"/>
  <c r="J220" i="16"/>
  <c r="S179" i="16"/>
  <c r="AN113" i="16"/>
  <c r="E93" i="16"/>
  <c r="K241" i="16" s="1"/>
  <c r="D86" i="16"/>
  <c r="P125" i="16" s="1"/>
  <c r="C93" i="16"/>
  <c r="AM236" i="16" s="1"/>
  <c r="E90" i="16"/>
  <c r="AO140" i="16" s="1"/>
  <c r="G91" i="16"/>
  <c r="AQ226" i="16" s="1"/>
  <c r="F93" i="16"/>
  <c r="AP234" i="16" s="1"/>
  <c r="E80" i="16"/>
  <c r="C97" i="16"/>
  <c r="O200" i="16" s="1"/>
  <c r="B86" i="16"/>
  <c r="H128" i="16" s="1"/>
  <c r="F91" i="16"/>
  <c r="C80" i="16"/>
  <c r="O171" i="16" s="1"/>
  <c r="B90" i="16"/>
  <c r="AL134" i="16" s="1"/>
  <c r="B91" i="16"/>
  <c r="AL228" i="16" s="1"/>
  <c r="E91" i="16"/>
  <c r="Q229" i="16" s="1"/>
  <c r="B93" i="16"/>
  <c r="N239" i="16" s="1"/>
  <c r="B80" i="16"/>
  <c r="H169" i="16" s="1"/>
  <c r="F97" i="16"/>
  <c r="L205" i="16" s="1"/>
  <c r="G90" i="16"/>
  <c r="S137" i="16" s="1"/>
  <c r="G86" i="16"/>
  <c r="M127" i="16" s="1"/>
  <c r="B96" i="16"/>
  <c r="H231" i="16" s="1"/>
  <c r="F86" i="16"/>
  <c r="R118" i="16" s="1"/>
  <c r="D91" i="16"/>
  <c r="P229" i="16" s="1"/>
  <c r="E86" i="16"/>
  <c r="G80" i="16"/>
  <c r="S168" i="16" s="1"/>
  <c r="C86" i="16"/>
  <c r="AM129" i="16" s="1"/>
  <c r="D97" i="16"/>
  <c r="P198" i="16" s="1"/>
  <c r="F90" i="16"/>
  <c r="AP136" i="16" s="1"/>
  <c r="F80" i="16"/>
  <c r="L165" i="16" s="1"/>
  <c r="D90" i="16"/>
  <c r="P135" i="16" s="1"/>
  <c r="E97" i="16"/>
  <c r="Q206" i="16" s="1"/>
  <c r="D80" i="16"/>
  <c r="P173" i="16" s="1"/>
  <c r="C90" i="16"/>
  <c r="AM139" i="16" s="1"/>
  <c r="C91" i="16"/>
  <c r="I222" i="16" s="1"/>
  <c r="G97" i="16"/>
  <c r="S200" i="16" s="1"/>
  <c r="AJ228" i="16" l="1"/>
  <c r="X227" i="16"/>
  <c r="AJ225" i="16"/>
  <c r="AJ222" i="16"/>
  <c r="X228" i="16"/>
  <c r="X226" i="16"/>
  <c r="AD229" i="16"/>
  <c r="AD223" i="16"/>
  <c r="AJ224" i="16"/>
  <c r="X224" i="16"/>
  <c r="AD226" i="16"/>
  <c r="AD225" i="16"/>
  <c r="AJ227" i="16"/>
  <c r="AD228" i="16"/>
  <c r="X229" i="16"/>
  <c r="AD227" i="16"/>
  <c r="X223" i="16"/>
  <c r="AJ226" i="16"/>
  <c r="X222" i="16"/>
  <c r="AJ229" i="16"/>
  <c r="AD222" i="16"/>
  <c r="X225" i="16"/>
  <c r="AJ223" i="16"/>
  <c r="AD224" i="16"/>
  <c r="AI128" i="16"/>
  <c r="W128" i="16"/>
  <c r="AC128" i="16"/>
  <c r="W125" i="16"/>
  <c r="W117" i="16"/>
  <c r="AI127" i="16"/>
  <c r="AC117" i="16"/>
  <c r="AI117" i="16"/>
  <c r="AC125" i="16"/>
  <c r="AC130" i="16"/>
  <c r="AI124" i="16"/>
  <c r="AI125" i="16"/>
  <c r="AI130" i="16"/>
  <c r="W124" i="16"/>
  <c r="AI116" i="16"/>
  <c r="W130" i="16"/>
  <c r="AC116" i="16"/>
  <c r="AC124" i="16"/>
  <c r="W127" i="16"/>
  <c r="W116" i="16"/>
  <c r="AC127" i="16"/>
  <c r="AI129" i="16"/>
  <c r="W129" i="16"/>
  <c r="AC126" i="16"/>
  <c r="W131" i="16"/>
  <c r="AI126" i="16"/>
  <c r="W118" i="16"/>
  <c r="W126" i="16"/>
  <c r="AI118" i="16"/>
  <c r="AC131" i="16"/>
  <c r="W123" i="16"/>
  <c r="AI131" i="16"/>
  <c r="AC118" i="16"/>
  <c r="W115" i="16"/>
  <c r="AC123" i="16"/>
  <c r="AI115" i="16"/>
  <c r="AI123" i="16"/>
  <c r="AC115" i="16"/>
  <c r="AC129" i="16"/>
  <c r="AI168" i="16"/>
  <c r="W173" i="16"/>
  <c r="AC168" i="16"/>
  <c r="AC173" i="16"/>
  <c r="W165" i="16"/>
  <c r="W168" i="16"/>
  <c r="AI173" i="16"/>
  <c r="AC165" i="16"/>
  <c r="W167" i="16"/>
  <c r="AC167" i="16"/>
  <c r="AI165" i="16"/>
  <c r="AI167" i="16"/>
  <c r="AI172" i="16"/>
  <c r="AC170" i="16"/>
  <c r="AI170" i="16"/>
  <c r="AC172" i="16"/>
  <c r="W170" i="16"/>
  <c r="W172" i="16"/>
  <c r="AI171" i="16"/>
  <c r="AC166" i="16"/>
  <c r="W169" i="16"/>
  <c r="AI166" i="16"/>
  <c r="W171" i="16"/>
  <c r="AC169" i="16"/>
  <c r="W166" i="16"/>
  <c r="AC171" i="16"/>
  <c r="AI169" i="16"/>
  <c r="L238" i="16"/>
  <c r="H234" i="16"/>
  <c r="AP124" i="16"/>
  <c r="J129" i="16"/>
  <c r="N167" i="16"/>
  <c r="N117" i="16"/>
  <c r="M205" i="16"/>
  <c r="K236" i="16"/>
  <c r="I135" i="16"/>
  <c r="AQ169" i="16"/>
  <c r="AQ134" i="16"/>
  <c r="I225" i="16"/>
  <c r="AQ123" i="16"/>
  <c r="P130" i="16"/>
  <c r="K202" i="16"/>
  <c r="O228" i="16"/>
  <c r="AO228" i="16"/>
  <c r="R206" i="16"/>
  <c r="AO137" i="16"/>
  <c r="R139" i="16"/>
  <c r="L134" i="16"/>
  <c r="J138" i="16"/>
  <c r="AO202" i="16"/>
  <c r="R227" i="16"/>
  <c r="N227" i="16"/>
  <c r="AL170" i="16"/>
  <c r="J203" i="16"/>
  <c r="AM170" i="16"/>
  <c r="AQ224" i="16"/>
  <c r="AN202" i="16"/>
  <c r="I131" i="16"/>
  <c r="L202" i="16"/>
  <c r="AN123" i="16"/>
  <c r="S127" i="16"/>
  <c r="S172" i="16"/>
  <c r="M172" i="16"/>
  <c r="AN225" i="16"/>
  <c r="AN167" i="16"/>
  <c r="AO129" i="16"/>
  <c r="K130" i="16"/>
  <c r="J223" i="16"/>
  <c r="N240" i="16"/>
  <c r="L118" i="16"/>
  <c r="Q204" i="16"/>
  <c r="I235" i="16"/>
  <c r="H232" i="16"/>
  <c r="H126" i="16"/>
  <c r="M130" i="16"/>
  <c r="AL128" i="16"/>
  <c r="AP239" i="16"/>
  <c r="N137" i="16"/>
  <c r="AM125" i="16"/>
  <c r="S134" i="16"/>
  <c r="H172" i="16"/>
  <c r="O173" i="16"/>
  <c r="K169" i="16"/>
  <c r="AQ203" i="16"/>
  <c r="L234" i="16"/>
  <c r="H242" i="16"/>
  <c r="AP131" i="16"/>
  <c r="J124" i="16"/>
  <c r="N171" i="16"/>
  <c r="N125" i="16"/>
  <c r="M202" i="16"/>
  <c r="K237" i="16"/>
  <c r="I136" i="16"/>
  <c r="AQ167" i="16"/>
  <c r="AQ137" i="16"/>
  <c r="I224" i="16"/>
  <c r="AQ131" i="16"/>
  <c r="P117" i="16"/>
  <c r="K200" i="16"/>
  <c r="O229" i="16"/>
  <c r="AO229" i="16"/>
  <c r="R202" i="16"/>
  <c r="AO134" i="16"/>
  <c r="R134" i="16"/>
  <c r="L137" i="16"/>
  <c r="J135" i="16"/>
  <c r="AO204" i="16"/>
  <c r="R228" i="16"/>
  <c r="N225" i="16"/>
  <c r="AL168" i="16"/>
  <c r="AM168" i="16"/>
  <c r="AN205" i="16"/>
  <c r="I115" i="16"/>
  <c r="L201" i="16"/>
  <c r="AN131" i="16"/>
  <c r="S116" i="16"/>
  <c r="S169" i="16"/>
  <c r="M166" i="16"/>
  <c r="AN229" i="16"/>
  <c r="AN165" i="16"/>
  <c r="AO127" i="16"/>
  <c r="K125" i="16"/>
  <c r="J229" i="16"/>
  <c r="N236" i="16"/>
  <c r="L129" i="16"/>
  <c r="Q201" i="16"/>
  <c r="H230" i="16"/>
  <c r="AL117" i="16"/>
  <c r="AP238" i="16"/>
  <c r="N138" i="16"/>
  <c r="AM127" i="16"/>
  <c r="S140" i="16"/>
  <c r="H165" i="16"/>
  <c r="I201" i="16"/>
  <c r="O168" i="16"/>
  <c r="K166" i="16"/>
  <c r="AQ202" i="16"/>
  <c r="V203" i="16"/>
  <c r="AH200" i="16"/>
  <c r="V200" i="16"/>
  <c r="AB203" i="16"/>
  <c r="AB200" i="16"/>
  <c r="AH203" i="16"/>
  <c r="AH205" i="16"/>
  <c r="V199" i="16"/>
  <c r="V205" i="16"/>
  <c r="AB199" i="16"/>
  <c r="AB205" i="16"/>
  <c r="AH199" i="16"/>
  <c r="AB202" i="16"/>
  <c r="AH204" i="16"/>
  <c r="AH202" i="16"/>
  <c r="V204" i="16"/>
  <c r="V202" i="16"/>
  <c r="AH201" i="16"/>
  <c r="V201" i="16"/>
  <c r="AB201" i="16"/>
  <c r="AB206" i="16"/>
  <c r="AH206" i="16"/>
  <c r="AB198" i="16"/>
  <c r="V206" i="16"/>
  <c r="AB204" i="16"/>
  <c r="AH198" i="16"/>
  <c r="V198" i="16"/>
  <c r="AE125" i="16"/>
  <c r="Y130" i="16"/>
  <c r="AE117" i="16"/>
  <c r="AK125" i="16"/>
  <c r="Y125" i="16"/>
  <c r="Y117" i="16"/>
  <c r="AK117" i="16"/>
  <c r="AK130" i="16"/>
  <c r="AE130" i="16"/>
  <c r="AK124" i="16"/>
  <c r="Y124" i="16"/>
  <c r="AE116" i="16"/>
  <c r="AE124" i="16"/>
  <c r="Y116" i="16"/>
  <c r="AK116" i="16"/>
  <c r="AK127" i="16"/>
  <c r="Y127" i="16"/>
  <c r="AE129" i="16"/>
  <c r="AK129" i="16"/>
  <c r="AE127" i="16"/>
  <c r="Y115" i="16"/>
  <c r="AE128" i="16"/>
  <c r="Y126" i="16"/>
  <c r="Y129" i="16"/>
  <c r="Y118" i="16"/>
  <c r="AE126" i="16"/>
  <c r="AK118" i="16"/>
  <c r="AK131" i="16"/>
  <c r="AK126" i="16"/>
  <c r="AE118" i="16"/>
  <c r="AK123" i="16"/>
  <c r="AE131" i="16"/>
  <c r="Y123" i="16"/>
  <c r="AK115" i="16"/>
  <c r="Y131" i="16"/>
  <c r="AE123" i="16"/>
  <c r="AE115" i="16"/>
  <c r="AK128" i="16"/>
  <c r="Y128" i="16"/>
  <c r="AA238" i="16"/>
  <c r="U240" i="16"/>
  <c r="AA242" i="16"/>
  <c r="AG240" i="16"/>
  <c r="AA234" i="16"/>
  <c r="AG237" i="16"/>
  <c r="AG241" i="16"/>
  <c r="U236" i="16"/>
  <c r="AG235" i="16"/>
  <c r="AA241" i="16"/>
  <c r="U242" i="16"/>
  <c r="AG236" i="16"/>
  <c r="U234" i="16"/>
  <c r="AA240" i="16"/>
  <c r="U235" i="16"/>
  <c r="AG239" i="16"/>
  <c r="AA237" i="16"/>
  <c r="U238" i="16"/>
  <c r="U239" i="16"/>
  <c r="AA239" i="16"/>
  <c r="AG242" i="16"/>
  <c r="AG234" i="16"/>
  <c r="U241" i="16"/>
  <c r="AA235" i="16"/>
  <c r="AG238" i="16"/>
  <c r="AA236" i="16"/>
  <c r="U237" i="16"/>
  <c r="L242" i="16"/>
  <c r="R171" i="16"/>
  <c r="H239" i="16"/>
  <c r="AP118" i="16"/>
  <c r="J130" i="16"/>
  <c r="N166" i="16"/>
  <c r="N128" i="16"/>
  <c r="K240" i="16"/>
  <c r="I139" i="16"/>
  <c r="AQ170" i="16"/>
  <c r="AQ140" i="16"/>
  <c r="I229" i="16"/>
  <c r="AQ118" i="16"/>
  <c r="P127" i="16"/>
  <c r="Q222" i="16"/>
  <c r="Q129" i="16"/>
  <c r="AO223" i="16"/>
  <c r="R204" i="16"/>
  <c r="AO135" i="16"/>
  <c r="R137" i="16"/>
  <c r="L138" i="16"/>
  <c r="J136" i="16"/>
  <c r="AO205" i="16"/>
  <c r="R225" i="16"/>
  <c r="N222" i="16"/>
  <c r="AL166" i="16"/>
  <c r="AM240" i="16"/>
  <c r="AM171" i="16"/>
  <c r="AN199" i="16"/>
  <c r="AP166" i="16"/>
  <c r="L200" i="16"/>
  <c r="AN134" i="16"/>
  <c r="S124" i="16"/>
  <c r="S167" i="16"/>
  <c r="M169" i="16"/>
  <c r="AN224" i="16"/>
  <c r="AN173" i="16"/>
  <c r="AO124" i="16"/>
  <c r="K117" i="16"/>
  <c r="J227" i="16"/>
  <c r="N238" i="16"/>
  <c r="L126" i="16"/>
  <c r="Q202" i="16"/>
  <c r="H233" i="16"/>
  <c r="P206" i="16"/>
  <c r="M129" i="16"/>
  <c r="AL125" i="16"/>
  <c r="O124" i="16"/>
  <c r="N135" i="16"/>
  <c r="AM123" i="16"/>
  <c r="S135" i="16"/>
  <c r="H167" i="16"/>
  <c r="I204" i="16"/>
  <c r="K172" i="16"/>
  <c r="AM137" i="16"/>
  <c r="R166" i="16"/>
  <c r="H235" i="16"/>
  <c r="AP126" i="16"/>
  <c r="J125" i="16"/>
  <c r="O201" i="16"/>
  <c r="N130" i="16"/>
  <c r="AQ165" i="16"/>
  <c r="AQ135" i="16"/>
  <c r="AQ126" i="16"/>
  <c r="Q223" i="16"/>
  <c r="Q115" i="16"/>
  <c r="AO222" i="16"/>
  <c r="R199" i="16"/>
  <c r="R138" i="16"/>
  <c r="L135" i="16"/>
  <c r="J139" i="16"/>
  <c r="AO200" i="16"/>
  <c r="R224" i="16"/>
  <c r="N224" i="16"/>
  <c r="AL171" i="16"/>
  <c r="AM242" i="16"/>
  <c r="H140" i="16"/>
  <c r="AN200" i="16"/>
  <c r="AP169" i="16"/>
  <c r="AN137" i="16"/>
  <c r="S130" i="16"/>
  <c r="S165" i="16"/>
  <c r="M170" i="16"/>
  <c r="AN223" i="16"/>
  <c r="AN170" i="16"/>
  <c r="AO130" i="16"/>
  <c r="K128" i="16"/>
  <c r="J225" i="16"/>
  <c r="N237" i="16"/>
  <c r="L115" i="16"/>
  <c r="Q200" i="16"/>
  <c r="AH240" i="16"/>
  <c r="V236" i="16"/>
  <c r="AB242" i="16"/>
  <c r="V239" i="16"/>
  <c r="AH237" i="16"/>
  <c r="AB234" i="16"/>
  <c r="AH236" i="16"/>
  <c r="AB238" i="16"/>
  <c r="AH241" i="16"/>
  <c r="V240" i="16"/>
  <c r="V235" i="16"/>
  <c r="V237" i="16"/>
  <c r="AB241" i="16"/>
  <c r="AH235" i="16"/>
  <c r="V242" i="16"/>
  <c r="V234" i="16"/>
  <c r="AB236" i="16"/>
  <c r="AH234" i="16"/>
  <c r="AH239" i="16"/>
  <c r="AB237" i="16"/>
  <c r="V238" i="16"/>
  <c r="AB240" i="16"/>
  <c r="V241" i="16"/>
  <c r="AH238" i="16"/>
  <c r="AB239" i="16"/>
  <c r="AB235" i="16"/>
  <c r="AH242" i="16"/>
  <c r="P201" i="16"/>
  <c r="M116" i="16"/>
  <c r="AH233" i="16"/>
  <c r="V232" i="16"/>
  <c r="AH232" i="16"/>
  <c r="V231" i="16"/>
  <c r="AB230" i="16"/>
  <c r="V230" i="16"/>
  <c r="AB232" i="16"/>
  <c r="AB233" i="16"/>
  <c r="AH231" i="16"/>
  <c r="AH230" i="16"/>
  <c r="AB231" i="16"/>
  <c r="V233" i="16"/>
  <c r="AN231" i="16"/>
  <c r="AN230" i="16"/>
  <c r="AN233" i="16"/>
  <c r="P230" i="16"/>
  <c r="P233" i="16"/>
  <c r="P231" i="16"/>
  <c r="P232" i="16"/>
  <c r="AN232" i="16"/>
  <c r="AL130" i="16"/>
  <c r="O129" i="16"/>
  <c r="N136" i="16"/>
  <c r="AM131" i="16"/>
  <c r="H170" i="16"/>
  <c r="I198" i="16"/>
  <c r="K171" i="16"/>
  <c r="AM140" i="16"/>
  <c r="AG171" i="16"/>
  <c r="U168" i="16"/>
  <c r="U171" i="16"/>
  <c r="AA171" i="16"/>
  <c r="AA168" i="16"/>
  <c r="AG168" i="16"/>
  <c r="AG173" i="16"/>
  <c r="U173" i="16"/>
  <c r="AG165" i="16"/>
  <c r="U165" i="16"/>
  <c r="AA173" i="16"/>
  <c r="AG167" i="16"/>
  <c r="U167" i="16"/>
  <c r="AA165" i="16"/>
  <c r="AA167" i="16"/>
  <c r="AA170" i="16"/>
  <c r="AG170" i="16"/>
  <c r="U172" i="16"/>
  <c r="AG169" i="16"/>
  <c r="U169" i="16"/>
  <c r="AA172" i="16"/>
  <c r="AG172" i="16"/>
  <c r="AA169" i="16"/>
  <c r="AA166" i="16"/>
  <c r="AG166" i="16"/>
  <c r="U166" i="16"/>
  <c r="U170" i="16"/>
  <c r="X125" i="16"/>
  <c r="AD128" i="16"/>
  <c r="AJ117" i="16"/>
  <c r="AJ128" i="16"/>
  <c r="AD125" i="16"/>
  <c r="X128" i="16"/>
  <c r="AD117" i="16"/>
  <c r="X127" i="16"/>
  <c r="X116" i="16"/>
  <c r="AJ116" i="16"/>
  <c r="AJ125" i="16"/>
  <c r="AD127" i="16"/>
  <c r="AJ129" i="16"/>
  <c r="X129" i="16"/>
  <c r="X117" i="16"/>
  <c r="X130" i="16"/>
  <c r="AD130" i="16"/>
  <c r="AJ130" i="16"/>
  <c r="X124" i="16"/>
  <c r="AJ127" i="16"/>
  <c r="AD124" i="16"/>
  <c r="AD129" i="16"/>
  <c r="AD131" i="16"/>
  <c r="AJ115" i="16"/>
  <c r="AD116" i="16"/>
  <c r="AD123" i="16"/>
  <c r="AD115" i="16"/>
  <c r="X115" i="16"/>
  <c r="X126" i="16"/>
  <c r="AD126" i="16"/>
  <c r="X118" i="16"/>
  <c r="AJ118" i="16"/>
  <c r="AJ131" i="16"/>
  <c r="AJ126" i="16"/>
  <c r="X131" i="16"/>
  <c r="AJ124" i="16"/>
  <c r="AD118" i="16"/>
  <c r="AJ123" i="16"/>
  <c r="X123" i="16"/>
  <c r="Y227" i="16"/>
  <c r="AE222" i="16"/>
  <c r="AK225" i="16"/>
  <c r="AE229" i="16"/>
  <c r="AK228" i="16"/>
  <c r="AE224" i="16"/>
  <c r="AE223" i="16"/>
  <c r="Y223" i="16"/>
  <c r="AE227" i="16"/>
  <c r="AK226" i="16"/>
  <c r="Y225" i="16"/>
  <c r="AK227" i="16"/>
  <c r="AK222" i="16"/>
  <c r="AE225" i="16"/>
  <c r="AE228" i="16"/>
  <c r="Y229" i="16"/>
  <c r="AK229" i="16"/>
  <c r="Y226" i="16"/>
  <c r="Y228" i="16"/>
  <c r="AE226" i="16"/>
  <c r="AK224" i="16"/>
  <c r="AK223" i="16"/>
  <c r="Y224" i="16"/>
  <c r="Y222" i="16"/>
  <c r="S224" i="16"/>
  <c r="S223" i="16"/>
  <c r="S225" i="16"/>
  <c r="S228" i="16"/>
  <c r="S229" i="16"/>
  <c r="S222" i="16"/>
  <c r="S227" i="16"/>
  <c r="S226" i="16"/>
  <c r="Z231" i="16"/>
  <c r="AF233" i="16"/>
  <c r="Z230" i="16"/>
  <c r="T232" i="16"/>
  <c r="AF231" i="16"/>
  <c r="T230" i="16"/>
  <c r="T233" i="16"/>
  <c r="AF232" i="16"/>
  <c r="Z233" i="16"/>
  <c r="T231" i="16"/>
  <c r="AF230" i="16"/>
  <c r="Z232" i="16"/>
  <c r="N232" i="16"/>
  <c r="N231" i="16"/>
  <c r="N230" i="16"/>
  <c r="N233" i="16"/>
  <c r="AI136" i="16"/>
  <c r="W136" i="16"/>
  <c r="AC136" i="16"/>
  <c r="AI140" i="16"/>
  <c r="W140" i="16"/>
  <c r="AI138" i="16"/>
  <c r="W138" i="16"/>
  <c r="AC138" i="16"/>
  <c r="AC140" i="16"/>
  <c r="W135" i="16"/>
  <c r="AC135" i="16"/>
  <c r="AI135" i="16"/>
  <c r="AI134" i="16"/>
  <c r="W139" i="16"/>
  <c r="W134" i="16"/>
  <c r="AC134" i="16"/>
  <c r="AC139" i="16"/>
  <c r="AI139" i="16"/>
  <c r="AC137" i="16"/>
  <c r="AI137" i="16"/>
  <c r="W137" i="16"/>
  <c r="AE205" i="16"/>
  <c r="AK205" i="16"/>
  <c r="AE206" i="16"/>
  <c r="Y205" i="16"/>
  <c r="AE202" i="16"/>
  <c r="Y202" i="16"/>
  <c r="AK202" i="16"/>
  <c r="Y204" i="16"/>
  <c r="AE204" i="16"/>
  <c r="Y199" i="16"/>
  <c r="AE201" i="16"/>
  <c r="AK201" i="16"/>
  <c r="AE199" i="16"/>
  <c r="Y201" i="16"/>
  <c r="AK199" i="16"/>
  <c r="AK204" i="16"/>
  <c r="AE198" i="16"/>
  <c r="AK198" i="16"/>
  <c r="Y198" i="16"/>
  <c r="AK206" i="16"/>
  <c r="Y206" i="16"/>
  <c r="Y203" i="16"/>
  <c r="AE203" i="16"/>
  <c r="AK203" i="16"/>
  <c r="AK200" i="16"/>
  <c r="Y200" i="16"/>
  <c r="AE200" i="16"/>
  <c r="Y138" i="16"/>
  <c r="AE138" i="16"/>
  <c r="AE140" i="16"/>
  <c r="AK140" i="16"/>
  <c r="AK135" i="16"/>
  <c r="AK138" i="16"/>
  <c r="AE137" i="16"/>
  <c r="AE135" i="16"/>
  <c r="AK137" i="16"/>
  <c r="Y135" i="16"/>
  <c r="Y137" i="16"/>
  <c r="Y140" i="16"/>
  <c r="Y134" i="16"/>
  <c r="AE134" i="16"/>
  <c r="AK139" i="16"/>
  <c r="AK134" i="16"/>
  <c r="AE139" i="16"/>
  <c r="Y139" i="16"/>
  <c r="Y136" i="16"/>
  <c r="AE136" i="16"/>
  <c r="AK136" i="16"/>
  <c r="M140" i="16"/>
  <c r="M137" i="16"/>
  <c r="M138" i="16"/>
  <c r="M135" i="16"/>
  <c r="M134" i="16"/>
  <c r="M139" i="16"/>
  <c r="M136" i="16"/>
  <c r="V131" i="16"/>
  <c r="AH128" i="16"/>
  <c r="V123" i="16"/>
  <c r="V128" i="16"/>
  <c r="AB131" i="16"/>
  <c r="V115" i="16"/>
  <c r="AH131" i="16"/>
  <c r="AB123" i="16"/>
  <c r="AH115" i="16"/>
  <c r="AB128" i="16"/>
  <c r="AH123" i="16"/>
  <c r="AB115" i="16"/>
  <c r="AB125" i="16"/>
  <c r="V127" i="16"/>
  <c r="V116" i="16"/>
  <c r="AH125" i="16"/>
  <c r="AB117" i="16"/>
  <c r="V125" i="16"/>
  <c r="AB127" i="16"/>
  <c r="V117" i="16"/>
  <c r="AH117" i="16"/>
  <c r="AH127" i="16"/>
  <c r="AB130" i="16"/>
  <c r="V130" i="16"/>
  <c r="AH124" i="16"/>
  <c r="V124" i="16"/>
  <c r="AH116" i="16"/>
  <c r="AB129" i="16"/>
  <c r="AH129" i="16"/>
  <c r="V129" i="16"/>
  <c r="AB124" i="16"/>
  <c r="AB126" i="16"/>
  <c r="AB116" i="16"/>
  <c r="AH126" i="16"/>
  <c r="V118" i="16"/>
  <c r="V126" i="16"/>
  <c r="AH118" i="16"/>
  <c r="AH130" i="16"/>
  <c r="AB118" i="16"/>
  <c r="U228" i="16"/>
  <c r="AA225" i="16"/>
  <c r="U223" i="16"/>
  <c r="AG229" i="16"/>
  <c r="U224" i="16"/>
  <c r="AG223" i="16"/>
  <c r="AG227" i="16"/>
  <c r="AG228" i="16"/>
  <c r="AA226" i="16"/>
  <c r="AG224" i="16"/>
  <c r="U227" i="16"/>
  <c r="U226" i="16"/>
  <c r="AA223" i="16"/>
  <c r="AA228" i="16"/>
  <c r="AA229" i="16"/>
  <c r="U229" i="16"/>
  <c r="AA227" i="16"/>
  <c r="AA224" i="16"/>
  <c r="AG226" i="16"/>
  <c r="U222" i="16"/>
  <c r="AG225" i="16"/>
  <c r="U225" i="16"/>
  <c r="AA222" i="16"/>
  <c r="AG222" i="16"/>
  <c r="AD205" i="16"/>
  <c r="AJ205" i="16"/>
  <c r="AJ200" i="16"/>
  <c r="X205" i="16"/>
  <c r="X200" i="16"/>
  <c r="AD199" i="16"/>
  <c r="AJ201" i="16"/>
  <c r="AJ199" i="16"/>
  <c r="X201" i="16"/>
  <c r="AJ204" i="16"/>
  <c r="AD202" i="16"/>
  <c r="X204" i="16"/>
  <c r="AJ202" i="16"/>
  <c r="X202" i="16"/>
  <c r="AD204" i="16"/>
  <c r="AD200" i="16"/>
  <c r="AD201" i="16"/>
  <c r="X199" i="16"/>
  <c r="AD206" i="16"/>
  <c r="AJ206" i="16"/>
  <c r="AD198" i="16"/>
  <c r="X206" i="16"/>
  <c r="AJ198" i="16"/>
  <c r="X203" i="16"/>
  <c r="X198" i="16"/>
  <c r="AD203" i="16"/>
  <c r="AJ203" i="16"/>
  <c r="W236" i="16"/>
  <c r="W240" i="16"/>
  <c r="AI236" i="16"/>
  <c r="W235" i="16"/>
  <c r="AC234" i="16"/>
  <c r="AI240" i="16"/>
  <c r="AC238" i="16"/>
  <c r="AC242" i="16"/>
  <c r="W239" i="16"/>
  <c r="W242" i="16"/>
  <c r="AC237" i="16"/>
  <c r="AI234" i="16"/>
  <c r="W234" i="16"/>
  <c r="W241" i="16"/>
  <c r="AI239" i="16"/>
  <c r="AC240" i="16"/>
  <c r="AI238" i="16"/>
  <c r="W238" i="16"/>
  <c r="AC241" i="16"/>
  <c r="AI235" i="16"/>
  <c r="AC236" i="16"/>
  <c r="AI242" i="16"/>
  <c r="AC235" i="16"/>
  <c r="AI237" i="16"/>
  <c r="AC239" i="16"/>
  <c r="W237" i="16"/>
  <c r="AI241" i="16"/>
  <c r="R172" i="16"/>
  <c r="AM228" i="16"/>
  <c r="AP115" i="16"/>
  <c r="J127" i="16"/>
  <c r="O204" i="16"/>
  <c r="N118" i="16"/>
  <c r="K234" i="16"/>
  <c r="S206" i="16"/>
  <c r="AQ173" i="16"/>
  <c r="AQ138" i="16"/>
  <c r="I227" i="16"/>
  <c r="AQ129" i="16"/>
  <c r="P116" i="16"/>
  <c r="Q225" i="16"/>
  <c r="Q123" i="16"/>
  <c r="AO226" i="16"/>
  <c r="R201" i="16"/>
  <c r="AO138" i="16"/>
  <c r="R140" i="16"/>
  <c r="L136" i="16"/>
  <c r="AL140" i="16"/>
  <c r="R229" i="16"/>
  <c r="N228" i="16"/>
  <c r="AL222" i="16"/>
  <c r="AM237" i="16"/>
  <c r="H135" i="16"/>
  <c r="AN203" i="16"/>
  <c r="AP171" i="16"/>
  <c r="O137" i="16"/>
  <c r="W231" i="16"/>
  <c r="W232" i="16"/>
  <c r="AI232" i="16"/>
  <c r="W233" i="16"/>
  <c r="AC230" i="16"/>
  <c r="AI231" i="16"/>
  <c r="AC232" i="16"/>
  <c r="AC233" i="16"/>
  <c r="AI230" i="16"/>
  <c r="W230" i="16"/>
  <c r="AI233" i="16"/>
  <c r="AC231" i="16"/>
  <c r="K231" i="16"/>
  <c r="AO231" i="16"/>
  <c r="AO233" i="16"/>
  <c r="AO232" i="16"/>
  <c r="AO230" i="16"/>
  <c r="K230" i="16"/>
  <c r="K233" i="16"/>
  <c r="K232" i="16"/>
  <c r="AN140" i="16"/>
  <c r="S117" i="16"/>
  <c r="S170" i="16"/>
  <c r="M167" i="16"/>
  <c r="AN226" i="16"/>
  <c r="AN172" i="16"/>
  <c r="AO117" i="16"/>
  <c r="P169" i="16"/>
  <c r="O236" i="16"/>
  <c r="N234" i="16"/>
  <c r="L123" i="16"/>
  <c r="Q205" i="16"/>
  <c r="H129" i="16"/>
  <c r="P204" i="16"/>
  <c r="M124" i="16"/>
  <c r="AP203" i="16"/>
  <c r="AL131" i="16"/>
  <c r="O116" i="16"/>
  <c r="N139" i="16"/>
  <c r="S138" i="16"/>
  <c r="H168" i="16"/>
  <c r="I206" i="16"/>
  <c r="R126" i="16"/>
  <c r="K170" i="16"/>
  <c r="AM134" i="16"/>
  <c r="M227" i="16"/>
  <c r="R167" i="16"/>
  <c r="AM229" i="16"/>
  <c r="AP123" i="16"/>
  <c r="J117" i="16"/>
  <c r="O198" i="16"/>
  <c r="N115" i="16"/>
  <c r="K242" i="16"/>
  <c r="S198" i="16"/>
  <c r="J166" i="16"/>
  <c r="H224" i="16"/>
  <c r="L166" i="16"/>
  <c r="AQ127" i="16"/>
  <c r="P115" i="16"/>
  <c r="Q226" i="16"/>
  <c r="Q131" i="16"/>
  <c r="AO224" i="16"/>
  <c r="R200" i="16"/>
  <c r="AO136" i="16"/>
  <c r="R135" i="16"/>
  <c r="AL137" i="16"/>
  <c r="R222" i="16"/>
  <c r="N229" i="16"/>
  <c r="AL229" i="16"/>
  <c r="AM238" i="16"/>
  <c r="H137" i="16"/>
  <c r="I116" i="16"/>
  <c r="AP170" i="16"/>
  <c r="O134" i="16"/>
  <c r="AN118" i="16"/>
  <c r="AN138" i="16"/>
  <c r="S125" i="16"/>
  <c r="AO240" i="16"/>
  <c r="M173" i="16"/>
  <c r="AN222" i="16"/>
  <c r="AN168" i="16"/>
  <c r="AO125" i="16"/>
  <c r="P166" i="16"/>
  <c r="O239" i="16"/>
  <c r="N242" i="16"/>
  <c r="L116" i="16"/>
  <c r="I232" i="16"/>
  <c r="H116" i="16"/>
  <c r="P202" i="16"/>
  <c r="M117" i="16"/>
  <c r="AP198" i="16"/>
  <c r="AL126" i="16"/>
  <c r="O118" i="16"/>
  <c r="N134" i="16"/>
  <c r="AL237" i="16"/>
  <c r="H166" i="16"/>
  <c r="I199" i="16"/>
  <c r="R123" i="16"/>
  <c r="K167" i="16"/>
  <c r="AM135" i="16"/>
  <c r="R169" i="16"/>
  <c r="AM222" i="16"/>
  <c r="AP116" i="16"/>
  <c r="J115" i="16"/>
  <c r="O205" i="16"/>
  <c r="N123" i="16"/>
  <c r="K222" i="16"/>
  <c r="K238" i="16"/>
  <c r="S203" i="16"/>
  <c r="J169" i="16"/>
  <c r="H228" i="16"/>
  <c r="L171" i="16"/>
  <c r="AQ116" i="16"/>
  <c r="P123" i="16"/>
  <c r="Q228" i="16"/>
  <c r="Q118" i="16"/>
  <c r="AO227" i="16"/>
  <c r="R205" i="16"/>
  <c r="R136" i="16"/>
  <c r="L227" i="16"/>
  <c r="AL136" i="16"/>
  <c r="Q238" i="16"/>
  <c r="Q171" i="16"/>
  <c r="N226" i="16"/>
  <c r="AL223" i="16"/>
  <c r="AM241" i="16"/>
  <c r="H136" i="16"/>
  <c r="I124" i="16"/>
  <c r="AP167" i="16"/>
  <c r="O136" i="16"/>
  <c r="AN126" i="16"/>
  <c r="AN135" i="16"/>
  <c r="AO236" i="16"/>
  <c r="M165" i="16"/>
  <c r="AN227" i="16"/>
  <c r="AN171" i="16"/>
  <c r="AO128" i="16"/>
  <c r="P167" i="16"/>
  <c r="O240" i="16"/>
  <c r="AO171" i="16"/>
  <c r="L124" i="16"/>
  <c r="H124" i="16"/>
  <c r="P199" i="16"/>
  <c r="M125" i="16"/>
  <c r="AP206" i="16"/>
  <c r="AL118" i="16"/>
  <c r="O126" i="16"/>
  <c r="AL238" i="16"/>
  <c r="H171" i="16"/>
  <c r="I202" i="16"/>
  <c r="R115" i="16"/>
  <c r="K173" i="16"/>
  <c r="AM138" i="16"/>
  <c r="R170" i="16"/>
  <c r="AM223" i="16"/>
  <c r="AP128" i="16"/>
  <c r="J128" i="16"/>
  <c r="O202" i="16"/>
  <c r="N131" i="16"/>
  <c r="K227" i="16"/>
  <c r="S204" i="16"/>
  <c r="J170" i="16"/>
  <c r="H226" i="16"/>
  <c r="L170" i="16"/>
  <c r="AQ124" i="16"/>
  <c r="P131" i="16"/>
  <c r="Q227" i="16"/>
  <c r="Q126" i="16"/>
  <c r="P134" i="16"/>
  <c r="I166" i="16"/>
  <c r="K139" i="16"/>
  <c r="L228" i="16"/>
  <c r="AL139" i="16"/>
  <c r="Q234" i="16"/>
  <c r="Q166" i="16"/>
  <c r="AL233" i="16"/>
  <c r="AL224" i="16"/>
  <c r="AM234" i="16"/>
  <c r="H138" i="16"/>
  <c r="I118" i="16"/>
  <c r="AP172" i="16"/>
  <c r="O138" i="16"/>
  <c r="AN129" i="16"/>
  <c r="AN136" i="16"/>
  <c r="AO238" i="16"/>
  <c r="AP225" i="16"/>
  <c r="AP139" i="16"/>
  <c r="K115" i="16"/>
  <c r="P165" i="16"/>
  <c r="O235" i="16"/>
  <c r="AO166" i="16"/>
  <c r="L130" i="16"/>
  <c r="H130" i="16"/>
  <c r="P205" i="16"/>
  <c r="P227" i="16"/>
  <c r="AP199" i="16"/>
  <c r="AL115" i="16"/>
  <c r="O125" i="16"/>
  <c r="AM116" i="16"/>
  <c r="AL241" i="16"/>
  <c r="I205" i="16"/>
  <c r="R131" i="16"/>
  <c r="K165" i="16"/>
  <c r="AM136" i="16"/>
  <c r="R165" i="16"/>
  <c r="AM224" i="16"/>
  <c r="AP130" i="16"/>
  <c r="J123" i="16"/>
  <c r="O199" i="16"/>
  <c r="N126" i="16"/>
  <c r="K229" i="16"/>
  <c r="S199" i="16"/>
  <c r="J165" i="16"/>
  <c r="H229" i="16"/>
  <c r="L169" i="16"/>
  <c r="AQ125" i="16"/>
  <c r="P128" i="16"/>
  <c r="Q127" i="16"/>
  <c r="P137" i="16"/>
  <c r="I169" i="16"/>
  <c r="K134" i="16"/>
  <c r="L223" i="16"/>
  <c r="AL135" i="16"/>
  <c r="Q242" i="16"/>
  <c r="Q169" i="16"/>
  <c r="AL230" i="16"/>
  <c r="AL227" i="16"/>
  <c r="J198" i="16"/>
  <c r="AM239" i="16"/>
  <c r="H139" i="16"/>
  <c r="I126" i="16"/>
  <c r="AP165" i="16"/>
  <c r="O140" i="16"/>
  <c r="AN115" i="16"/>
  <c r="AN139" i="16"/>
  <c r="AO237" i="16"/>
  <c r="AP222" i="16"/>
  <c r="AP134" i="16"/>
  <c r="K123" i="16"/>
  <c r="O241" i="16"/>
  <c r="AO169" i="16"/>
  <c r="L117" i="16"/>
  <c r="I240" i="16"/>
  <c r="H127" i="16"/>
  <c r="P200" i="16"/>
  <c r="P225" i="16"/>
  <c r="AP205" i="16"/>
  <c r="AL123" i="16"/>
  <c r="O131" i="16"/>
  <c r="AM124" i="16"/>
  <c r="AL234" i="16"/>
  <c r="J236" i="16"/>
  <c r="I200" i="16"/>
  <c r="R116" i="16"/>
  <c r="K168" i="16"/>
  <c r="U139" i="16"/>
  <c r="AA139" i="16"/>
  <c r="AG139" i="16"/>
  <c r="AG135" i="16"/>
  <c r="AA138" i="16"/>
  <c r="AG138" i="16"/>
  <c r="U138" i="16"/>
  <c r="AG136" i="16"/>
  <c r="AA136" i="16"/>
  <c r="U136" i="16"/>
  <c r="AA135" i="16"/>
  <c r="AG137" i="16"/>
  <c r="AA134" i="16"/>
  <c r="U135" i="16"/>
  <c r="AG134" i="16"/>
  <c r="U134" i="16"/>
  <c r="AG140" i="16"/>
  <c r="AA140" i="16"/>
  <c r="U140" i="16"/>
  <c r="U137" i="16"/>
  <c r="AA137" i="16"/>
  <c r="AB168" i="16"/>
  <c r="AH171" i="16"/>
  <c r="V171" i="16"/>
  <c r="V168" i="16"/>
  <c r="AB170" i="16"/>
  <c r="AH172" i="16"/>
  <c r="AH170" i="16"/>
  <c r="V172" i="16"/>
  <c r="AB171" i="16"/>
  <c r="V170" i="16"/>
  <c r="AH168" i="16"/>
  <c r="AB172" i="16"/>
  <c r="AH173" i="16"/>
  <c r="V173" i="16"/>
  <c r="AH165" i="16"/>
  <c r="V167" i="16"/>
  <c r="V165" i="16"/>
  <c r="AB173" i="16"/>
  <c r="AB165" i="16"/>
  <c r="AH167" i="16"/>
  <c r="AH166" i="16"/>
  <c r="V166" i="16"/>
  <c r="AB167" i="16"/>
  <c r="AH169" i="16"/>
  <c r="V169" i="16"/>
  <c r="AB169" i="16"/>
  <c r="AB166" i="16"/>
  <c r="AC225" i="16"/>
  <c r="AI222" i="16"/>
  <c r="W228" i="16"/>
  <c r="AI228" i="16"/>
  <c r="W227" i="16"/>
  <c r="W226" i="16"/>
  <c r="AI224" i="16"/>
  <c r="AI227" i="16"/>
  <c r="AC228" i="16"/>
  <c r="AC229" i="16"/>
  <c r="AI226" i="16"/>
  <c r="W223" i="16"/>
  <c r="W224" i="16"/>
  <c r="AI225" i="16"/>
  <c r="AC223" i="16"/>
  <c r="W229" i="16"/>
  <c r="AI229" i="16"/>
  <c r="AC227" i="16"/>
  <c r="AI223" i="16"/>
  <c r="AC224" i="16"/>
  <c r="AC226" i="16"/>
  <c r="W225" i="16"/>
  <c r="W222" i="16"/>
  <c r="AC222" i="16"/>
  <c r="R168" i="16"/>
  <c r="AM227" i="16"/>
  <c r="AP129" i="16"/>
  <c r="J131" i="16"/>
  <c r="O203" i="16"/>
  <c r="M200" i="16"/>
  <c r="K224" i="16"/>
  <c r="S201" i="16"/>
  <c r="J167" i="16"/>
  <c r="H225" i="16"/>
  <c r="L167" i="16"/>
  <c r="AQ117" i="16"/>
  <c r="K201" i="16"/>
  <c r="Q224" i="16"/>
  <c r="Q116" i="16"/>
  <c r="P138" i="16"/>
  <c r="I172" i="16"/>
  <c r="K137" i="16"/>
  <c r="L222" i="16"/>
  <c r="AL138" i="16"/>
  <c r="Q239" i="16"/>
  <c r="Q172" i="16"/>
  <c r="AL232" i="16"/>
  <c r="AL225" i="16"/>
  <c r="J206" i="16"/>
  <c r="AM235" i="16"/>
  <c r="H134" i="16"/>
  <c r="I129" i="16"/>
  <c r="AP168" i="16"/>
  <c r="O135" i="16"/>
  <c r="AN130" i="16"/>
  <c r="S123" i="16"/>
  <c r="AO234" i="16"/>
  <c r="AP228" i="16"/>
  <c r="AP135" i="16"/>
  <c r="K131" i="16"/>
  <c r="P172" i="16"/>
  <c r="O234" i="16"/>
  <c r="AO170" i="16"/>
  <c r="L127" i="16"/>
  <c r="AA230" i="16"/>
  <c r="U232" i="16"/>
  <c r="AG233" i="16"/>
  <c r="AA233" i="16"/>
  <c r="AA232" i="16"/>
  <c r="AG231" i="16"/>
  <c r="AG232" i="16"/>
  <c r="U231" i="16"/>
  <c r="U233" i="16"/>
  <c r="U230" i="16"/>
  <c r="AG230" i="16"/>
  <c r="AA231" i="16"/>
  <c r="AM232" i="16"/>
  <c r="O230" i="16"/>
  <c r="O233" i="16"/>
  <c r="O232" i="16"/>
  <c r="O231" i="16"/>
  <c r="AM231" i="16"/>
  <c r="AM233" i="16"/>
  <c r="AM230" i="16"/>
  <c r="I236" i="16"/>
  <c r="H117" i="16"/>
  <c r="P203" i="16"/>
  <c r="P223" i="16"/>
  <c r="AP204" i="16"/>
  <c r="AP240" i="16"/>
  <c r="O130" i="16"/>
  <c r="AM126" i="16"/>
  <c r="AL242" i="16"/>
  <c r="J240" i="16"/>
  <c r="I203" i="16"/>
  <c r="R130" i="16"/>
  <c r="AQ200" i="16"/>
  <c r="Q139" i="16"/>
  <c r="L235" i="16"/>
  <c r="R173" i="16"/>
  <c r="AM226" i="16"/>
  <c r="AP125" i="16"/>
  <c r="N169" i="16"/>
  <c r="O206" i="16"/>
  <c r="M203" i="16"/>
  <c r="K225" i="16"/>
  <c r="S205" i="16"/>
  <c r="J173" i="16"/>
  <c r="H222" i="16"/>
  <c r="L172" i="16"/>
  <c r="AQ130" i="16"/>
  <c r="K203" i="16"/>
  <c r="O223" i="16"/>
  <c r="Q130" i="16"/>
  <c r="P140" i="16"/>
  <c r="I170" i="16"/>
  <c r="K135" i="16"/>
  <c r="L224" i="16"/>
  <c r="Q236" i="16"/>
  <c r="Q170" i="16"/>
  <c r="AL231" i="16"/>
  <c r="AL226" i="16"/>
  <c r="J201" i="16"/>
  <c r="AM166" i="16"/>
  <c r="AQ223" i="16"/>
  <c r="I123" i="16"/>
  <c r="AP173" i="16"/>
  <c r="O139" i="16"/>
  <c r="AN117" i="16"/>
  <c r="S128" i="16"/>
  <c r="AO242" i="16"/>
  <c r="AP223" i="16"/>
  <c r="AP140" i="16"/>
  <c r="AO115" i="16"/>
  <c r="K118" i="16"/>
  <c r="P170" i="16"/>
  <c r="O237" i="16"/>
  <c r="AO172" i="16"/>
  <c r="L125" i="16"/>
  <c r="I237" i="16"/>
  <c r="H125" i="16"/>
  <c r="M115" i="16"/>
  <c r="P226" i="16"/>
  <c r="AP201" i="16"/>
  <c r="AP241" i="16"/>
  <c r="O127" i="16"/>
  <c r="AM118" i="16"/>
  <c r="AL235" i="16"/>
  <c r="J241" i="16"/>
  <c r="O166" i="16"/>
  <c r="R124" i="16"/>
  <c r="AQ206" i="16"/>
  <c r="Q134" i="16"/>
  <c r="L239" i="16"/>
  <c r="H236" i="16"/>
  <c r="AM225" i="16"/>
  <c r="AP127" i="16"/>
  <c r="N172" i="16"/>
  <c r="M206" i="16"/>
  <c r="K228" i="16"/>
  <c r="AK232" i="16"/>
  <c r="AE233" i="16"/>
  <c r="Y231" i="16"/>
  <c r="Y230" i="16"/>
  <c r="AE232" i="16"/>
  <c r="Y233" i="16"/>
  <c r="AE231" i="16"/>
  <c r="AK230" i="16"/>
  <c r="AK231" i="16"/>
  <c r="AE230" i="16"/>
  <c r="AK233" i="16"/>
  <c r="Y232" i="16"/>
  <c r="AQ231" i="16"/>
  <c r="M231" i="16"/>
  <c r="M230" i="16"/>
  <c r="M233" i="16"/>
  <c r="M232" i="16"/>
  <c r="AQ230" i="16"/>
  <c r="AQ233" i="16"/>
  <c r="AQ232" i="16"/>
  <c r="S202" i="16"/>
  <c r="J168" i="16"/>
  <c r="H223" i="16"/>
  <c r="K206" i="16"/>
  <c r="O225" i="16"/>
  <c r="Q125" i="16"/>
  <c r="I165" i="16"/>
  <c r="K140" i="16"/>
  <c r="L229" i="16"/>
  <c r="AO201" i="16"/>
  <c r="Q235" i="16"/>
  <c r="Q167" i="16"/>
  <c r="AL169" i="16"/>
  <c r="J204" i="16"/>
  <c r="AM172" i="16"/>
  <c r="AQ225" i="16"/>
  <c r="I130" i="16"/>
  <c r="L203" i="16"/>
  <c r="AN125" i="16"/>
  <c r="S115" i="16"/>
  <c r="AO241" i="16"/>
  <c r="AP224" i="16"/>
  <c r="AP138" i="16"/>
  <c r="AO131" i="16"/>
  <c r="K126" i="16"/>
  <c r="P168" i="16"/>
  <c r="O242" i="16"/>
  <c r="AO165" i="16"/>
  <c r="L128" i="16"/>
  <c r="I234" i="16"/>
  <c r="M123" i="16"/>
  <c r="P224" i="16"/>
  <c r="AP200" i="16"/>
  <c r="AP236" i="16"/>
  <c r="O117" i="16"/>
  <c r="AL240" i="16"/>
  <c r="J237" i="16"/>
  <c r="O172" i="16"/>
  <c r="R127" i="16"/>
  <c r="AQ198" i="16"/>
  <c r="Q135" i="16"/>
  <c r="V139" i="16"/>
  <c r="AH136" i="16"/>
  <c r="V136" i="16"/>
  <c r="AB139" i="16"/>
  <c r="AH139" i="16"/>
  <c r="AB136" i="16"/>
  <c r="V135" i="16"/>
  <c r="AB135" i="16"/>
  <c r="AH135" i="16"/>
  <c r="AB138" i="16"/>
  <c r="AH140" i="16"/>
  <c r="AH138" i="16"/>
  <c r="V138" i="16"/>
  <c r="AB140" i="16"/>
  <c r="AB137" i="16"/>
  <c r="AH137" i="16"/>
  <c r="V137" i="16"/>
  <c r="V140" i="16"/>
  <c r="AB134" i="16"/>
  <c r="AH134" i="16"/>
  <c r="V134" i="16"/>
  <c r="T222" i="16"/>
  <c r="T225" i="16"/>
  <c r="T228" i="16"/>
  <c r="AF223" i="16"/>
  <c r="Z227" i="16"/>
  <c r="T223" i="16"/>
  <c r="Z224" i="16"/>
  <c r="T229" i="16"/>
  <c r="Z222" i="16"/>
  <c r="Z226" i="16"/>
  <c r="Z225" i="16"/>
  <c r="T224" i="16"/>
  <c r="AF228" i="16"/>
  <c r="Z229" i="16"/>
  <c r="T227" i="16"/>
  <c r="T226" i="16"/>
  <c r="Z223" i="16"/>
  <c r="AF222" i="16"/>
  <c r="AF227" i="16"/>
  <c r="AF229" i="16"/>
  <c r="Z228" i="16"/>
  <c r="AF225" i="16"/>
  <c r="AF224" i="16"/>
  <c r="AF226" i="16"/>
  <c r="AD173" i="16"/>
  <c r="AJ173" i="16"/>
  <c r="AD165" i="16"/>
  <c r="AJ168" i="16"/>
  <c r="X173" i="16"/>
  <c r="X168" i="16"/>
  <c r="AJ165" i="16"/>
  <c r="X165" i="16"/>
  <c r="AD168" i="16"/>
  <c r="X172" i="16"/>
  <c r="AJ170" i="16"/>
  <c r="X170" i="16"/>
  <c r="AD172" i="16"/>
  <c r="X167" i="16"/>
  <c r="AD167" i="16"/>
  <c r="AJ169" i="16"/>
  <c r="AJ167" i="16"/>
  <c r="X169" i="16"/>
  <c r="AD170" i="16"/>
  <c r="AJ172" i="16"/>
  <c r="AD166" i="16"/>
  <c r="AJ166" i="16"/>
  <c r="X171" i="16"/>
  <c r="X166" i="16"/>
  <c r="AD169" i="16"/>
  <c r="AD171" i="16"/>
  <c r="AJ171" i="16"/>
  <c r="Z134" i="16"/>
  <c r="Z139" i="16"/>
  <c r="AF134" i="16"/>
  <c r="AF139" i="16"/>
  <c r="T134" i="16"/>
  <c r="T139" i="16"/>
  <c r="T138" i="16"/>
  <c r="T135" i="16"/>
  <c r="AF135" i="16"/>
  <c r="AF136" i="16"/>
  <c r="T136" i="16"/>
  <c r="Z136" i="16"/>
  <c r="AF138" i="16"/>
  <c r="AF137" i="16"/>
  <c r="T137" i="16"/>
  <c r="Z137" i="16"/>
  <c r="AF140" i="16"/>
  <c r="Z138" i="16"/>
  <c r="T140" i="16"/>
  <c r="Z135" i="16"/>
  <c r="Z140" i="16"/>
  <c r="AG131" i="16"/>
  <c r="AA123" i="16"/>
  <c r="U115" i="16"/>
  <c r="AG115" i="16"/>
  <c r="AG123" i="16"/>
  <c r="AA128" i="16"/>
  <c r="AA115" i="16"/>
  <c r="U131" i="16"/>
  <c r="U123" i="16"/>
  <c r="AA131" i="16"/>
  <c r="AG128" i="16"/>
  <c r="AG125" i="16"/>
  <c r="U125" i="16"/>
  <c r="U128" i="16"/>
  <c r="AA117" i="16"/>
  <c r="AA127" i="16"/>
  <c r="AA125" i="16"/>
  <c r="AG127" i="16"/>
  <c r="U124" i="16"/>
  <c r="U117" i="16"/>
  <c r="AG117" i="16"/>
  <c r="AA130" i="16"/>
  <c r="AG130" i="16"/>
  <c r="U130" i="16"/>
  <c r="U127" i="16"/>
  <c r="U116" i="16"/>
  <c r="AA129" i="16"/>
  <c r="AA126" i="16"/>
  <c r="AA118" i="16"/>
  <c r="AG126" i="16"/>
  <c r="U126" i="16"/>
  <c r="U118" i="16"/>
  <c r="AG118" i="16"/>
  <c r="AG124" i="16"/>
  <c r="AG116" i="16"/>
  <c r="AA124" i="16"/>
  <c r="AA116" i="16"/>
  <c r="AG129" i="16"/>
  <c r="U129" i="16"/>
  <c r="T131" i="16"/>
  <c r="T123" i="16"/>
  <c r="Z126" i="16"/>
  <c r="Z131" i="16"/>
  <c r="Z118" i="16"/>
  <c r="AF126" i="16"/>
  <c r="AF131" i="16"/>
  <c r="Z123" i="16"/>
  <c r="T115" i="16"/>
  <c r="T126" i="16"/>
  <c r="AF115" i="16"/>
  <c r="T118" i="16"/>
  <c r="AF123" i="16"/>
  <c r="AF118" i="16"/>
  <c r="Z115" i="16"/>
  <c r="Z128" i="16"/>
  <c r="AF130" i="16"/>
  <c r="T130" i="16"/>
  <c r="AF125" i="16"/>
  <c r="T125" i="16"/>
  <c r="Z117" i="16"/>
  <c r="Z125" i="16"/>
  <c r="Z127" i="16"/>
  <c r="T117" i="16"/>
  <c r="AF117" i="16"/>
  <c r="AF127" i="16"/>
  <c r="AF128" i="16"/>
  <c r="T128" i="16"/>
  <c r="Z130" i="16"/>
  <c r="AF116" i="16"/>
  <c r="T127" i="16"/>
  <c r="Z124" i="16"/>
  <c r="Z116" i="16"/>
  <c r="AF129" i="16"/>
  <c r="T129" i="16"/>
  <c r="T116" i="16"/>
  <c r="Z129" i="16"/>
  <c r="AF124" i="16"/>
  <c r="T124" i="16"/>
  <c r="L237" i="16"/>
  <c r="H240" i="16"/>
  <c r="AP117" i="16"/>
  <c r="N165" i="16"/>
  <c r="N124" i="16"/>
  <c r="M198" i="16"/>
  <c r="K226" i="16"/>
  <c r="I137" i="16"/>
  <c r="AQ168" i="16"/>
  <c r="J172" i="16"/>
  <c r="H227" i="16"/>
  <c r="L168" i="16"/>
  <c r="P118" i="16"/>
  <c r="K198" i="16"/>
  <c r="O222" i="16"/>
  <c r="Q124" i="16"/>
  <c r="P139" i="16"/>
  <c r="I173" i="16"/>
  <c r="K138" i="16"/>
  <c r="L226" i="16"/>
  <c r="AO203" i="16"/>
  <c r="Q241" i="16"/>
  <c r="Q165" i="16"/>
  <c r="AL167" i="16"/>
  <c r="J202" i="16"/>
  <c r="AM169" i="16"/>
  <c r="AQ227" i="16"/>
  <c r="AN198" i="16"/>
  <c r="I128" i="16"/>
  <c r="L198" i="16"/>
  <c r="AN127" i="16"/>
  <c r="S131" i="16"/>
  <c r="AO235" i="16"/>
  <c r="AP229" i="16"/>
  <c r="AP137" i="16"/>
  <c r="AO123" i="16"/>
  <c r="K129" i="16"/>
  <c r="P171" i="16"/>
  <c r="J224" i="16"/>
  <c r="O238" i="16"/>
  <c r="AO167" i="16"/>
  <c r="Q203" i="16"/>
  <c r="I242" i="16"/>
  <c r="H115" i="16"/>
  <c r="M118" i="16"/>
  <c r="P228" i="16"/>
  <c r="AP202" i="16"/>
  <c r="AL129" i="16"/>
  <c r="AP237" i="16"/>
  <c r="O128" i="16"/>
  <c r="AM115" i="16"/>
  <c r="AL239" i="16"/>
  <c r="J234" i="16"/>
  <c r="O169" i="16"/>
  <c r="R129" i="16"/>
  <c r="AQ201" i="16"/>
  <c r="Q137" i="16"/>
  <c r="Y165" i="16"/>
  <c r="Y170" i="16"/>
  <c r="AE170" i="16"/>
  <c r="AE173" i="16"/>
  <c r="AK173" i="16"/>
  <c r="Y173" i="16"/>
  <c r="AE165" i="16"/>
  <c r="AK169" i="16"/>
  <c r="AE167" i="16"/>
  <c r="Y169" i="16"/>
  <c r="AK167" i="16"/>
  <c r="AK170" i="16"/>
  <c r="AK172" i="16"/>
  <c r="AK165" i="16"/>
  <c r="Y172" i="16"/>
  <c r="AE172" i="16"/>
  <c r="Y167" i="16"/>
  <c r="AE169" i="16"/>
  <c r="AK171" i="16"/>
  <c r="AK166" i="16"/>
  <c r="Y166" i="16"/>
  <c r="AK168" i="16"/>
  <c r="AE166" i="16"/>
  <c r="Y168" i="16"/>
  <c r="AE168" i="16"/>
  <c r="Y171" i="16"/>
  <c r="AE171" i="16"/>
  <c r="AG203" i="16"/>
  <c r="U203" i="16"/>
  <c r="U200" i="16"/>
  <c r="AG199" i="16"/>
  <c r="AA200" i="16"/>
  <c r="U199" i="16"/>
  <c r="AG200" i="16"/>
  <c r="AA202" i="16"/>
  <c r="AG204" i="16"/>
  <c r="AG202" i="16"/>
  <c r="U202" i="16"/>
  <c r="AA205" i="16"/>
  <c r="AG205" i="16"/>
  <c r="U205" i="16"/>
  <c r="AA199" i="16"/>
  <c r="AA201" i="16"/>
  <c r="AA198" i="16"/>
  <c r="AA206" i="16"/>
  <c r="AG206" i="16"/>
  <c r="AG198" i="16"/>
  <c r="U206" i="16"/>
  <c r="U198" i="16"/>
  <c r="AA203" i="16"/>
  <c r="U204" i="16"/>
  <c r="AA204" i="16"/>
  <c r="AG201" i="16"/>
  <c r="U201" i="16"/>
  <c r="AM205" i="16"/>
  <c r="AM201" i="16"/>
  <c r="AM199" i="16"/>
  <c r="AM198" i="16"/>
  <c r="AM206" i="16"/>
  <c r="AM204" i="16"/>
  <c r="AM203" i="16"/>
  <c r="AM200" i="16"/>
  <c r="AM202" i="16"/>
  <c r="L236" i="16"/>
  <c r="H241" i="16"/>
  <c r="J116" i="16"/>
  <c r="N173" i="16"/>
  <c r="N127" i="16"/>
  <c r="M201" i="16"/>
  <c r="K223" i="16"/>
  <c r="I140" i="16"/>
  <c r="AQ171" i="16"/>
  <c r="J171" i="16"/>
  <c r="I226" i="16"/>
  <c r="L173" i="16"/>
  <c r="P126" i="16"/>
  <c r="K205" i="16"/>
  <c r="O224" i="16"/>
  <c r="Q117" i="16"/>
  <c r="P136" i="16"/>
  <c r="I167" i="16"/>
  <c r="K136" i="16"/>
  <c r="L225" i="16"/>
  <c r="J140" i="16"/>
  <c r="AO198" i="16"/>
  <c r="Q240" i="16"/>
  <c r="Q168" i="16"/>
  <c r="AL172" i="16"/>
  <c r="J205" i="16"/>
  <c r="AM165" i="16"/>
  <c r="AQ228" i="16"/>
  <c r="AN206" i="16"/>
  <c r="I117" i="16"/>
  <c r="L206" i="16"/>
  <c r="AN116" i="16"/>
  <c r="S118" i="16"/>
  <c r="S171" i="16"/>
  <c r="AO239" i="16"/>
  <c r="AP226" i="16"/>
  <c r="AO116" i="16"/>
  <c r="K127" i="16"/>
  <c r="J222" i="16"/>
  <c r="N235" i="16"/>
  <c r="AO173" i="16"/>
  <c r="Q199" i="16"/>
  <c r="P236" i="16"/>
  <c r="I241" i="16"/>
  <c r="H118" i="16"/>
  <c r="M131" i="16"/>
  <c r="P222" i="16"/>
  <c r="AL116" i="16"/>
  <c r="AP235" i="16"/>
  <c r="O115" i="16"/>
  <c r="AM130" i="16"/>
  <c r="AF206" i="16"/>
  <c r="Z198" i="16"/>
  <c r="Z203" i="16"/>
  <c r="T206" i="16"/>
  <c r="AF198" i="16"/>
  <c r="AF203" i="16"/>
  <c r="T198" i="16"/>
  <c r="T203" i="16"/>
  <c r="Z206" i="16"/>
  <c r="AF200" i="16"/>
  <c r="AF205" i="16"/>
  <c r="T205" i="16"/>
  <c r="Z205" i="16"/>
  <c r="Z199" i="16"/>
  <c r="AF199" i="16"/>
  <c r="T199" i="16"/>
  <c r="T200" i="16"/>
  <c r="Z202" i="16"/>
  <c r="AF202" i="16"/>
  <c r="Z200" i="16"/>
  <c r="T202" i="16"/>
  <c r="AF201" i="16"/>
  <c r="T201" i="16"/>
  <c r="Z201" i="16"/>
  <c r="T204" i="16"/>
  <c r="Z204" i="16"/>
  <c r="AF204" i="16"/>
  <c r="AL205" i="16"/>
  <c r="AL199" i="16"/>
  <c r="AL200" i="16"/>
  <c r="AL204" i="16"/>
  <c r="AL206" i="16"/>
  <c r="AL198" i="16"/>
  <c r="AL203" i="16"/>
  <c r="AL202" i="16"/>
  <c r="AL201" i="16"/>
  <c r="AL236" i="16"/>
  <c r="J242" i="16"/>
  <c r="O170" i="16"/>
  <c r="R125" i="16"/>
  <c r="AQ205" i="16"/>
  <c r="Q136" i="16"/>
  <c r="AJ136" i="16"/>
  <c r="X136" i="16"/>
  <c r="AD137" i="16"/>
  <c r="AD135" i="16"/>
  <c r="X137" i="16"/>
  <c r="X138" i="16"/>
  <c r="AJ140" i="16"/>
  <c r="AD136" i="16"/>
  <c r="AD138" i="16"/>
  <c r="X140" i="16"/>
  <c r="AJ138" i="16"/>
  <c r="AD140" i="16"/>
  <c r="X135" i="16"/>
  <c r="X134" i="16"/>
  <c r="AD134" i="16"/>
  <c r="AJ137" i="16"/>
  <c r="AJ139" i="16"/>
  <c r="AJ134" i="16"/>
  <c r="X139" i="16"/>
  <c r="AJ135" i="16"/>
  <c r="AD139" i="16"/>
  <c r="L241" i="16"/>
  <c r="H238" i="16"/>
  <c r="J118" i="16"/>
  <c r="N168" i="16"/>
  <c r="N129" i="16"/>
  <c r="M199" i="16"/>
  <c r="K235" i="16"/>
  <c r="I134" i="16"/>
  <c r="AQ166" i="16"/>
  <c r="AQ136" i="16"/>
  <c r="I228" i="16"/>
  <c r="AQ128" i="16"/>
  <c r="P124" i="16"/>
  <c r="K199" i="16"/>
  <c r="O226" i="16"/>
  <c r="Q128" i="16"/>
  <c r="R203" i="16"/>
  <c r="I168" i="16"/>
  <c r="L139" i="16"/>
  <c r="J134" i="16"/>
  <c r="AO206" i="16"/>
  <c r="Q237" i="16"/>
  <c r="R223" i="16"/>
  <c r="Q173" i="16"/>
  <c r="AL165" i="16"/>
  <c r="J199" i="16"/>
  <c r="AM173" i="16"/>
  <c r="AQ229" i="16"/>
  <c r="AN204" i="16"/>
  <c r="I125" i="16"/>
  <c r="L199" i="16"/>
  <c r="AN124" i="16"/>
  <c r="S126" i="16"/>
  <c r="S166" i="16"/>
  <c r="M171" i="16"/>
  <c r="AP227" i="16"/>
  <c r="AN169" i="16"/>
  <c r="AO118" i="16"/>
  <c r="K116" i="16"/>
  <c r="J228" i="16"/>
  <c r="AO168" i="16"/>
  <c r="I239" i="16"/>
  <c r="H123" i="16"/>
  <c r="M126" i="16"/>
  <c r="AL127" i="16"/>
  <c r="O123" i="16"/>
  <c r="AM117" i="16"/>
  <c r="S136" i="16"/>
  <c r="J235" i="16"/>
  <c r="O167" i="16"/>
  <c r="R128" i="16"/>
  <c r="AQ199" i="16"/>
  <c r="Q138" i="16"/>
  <c r="Z166" i="16"/>
  <c r="Z171" i="16"/>
  <c r="AF166" i="16"/>
  <c r="AF171" i="16"/>
  <c r="T166" i="16"/>
  <c r="T171" i="16"/>
  <c r="Z165" i="16"/>
  <c r="AF167" i="16"/>
  <c r="T167" i="16"/>
  <c r="T168" i="16"/>
  <c r="Z170" i="16"/>
  <c r="Z168" i="16"/>
  <c r="AF170" i="16"/>
  <c r="T170" i="16"/>
  <c r="AF168" i="16"/>
  <c r="AF173" i="16"/>
  <c r="T173" i="16"/>
  <c r="AF165" i="16"/>
  <c r="Z173" i="16"/>
  <c r="Z167" i="16"/>
  <c r="T172" i="16"/>
  <c r="Z172" i="16"/>
  <c r="AF172" i="16"/>
  <c r="AF169" i="16"/>
  <c r="T165" i="16"/>
  <c r="T169" i="16"/>
  <c r="Z169" i="16"/>
  <c r="Z239" i="16"/>
  <c r="Z235" i="16"/>
  <c r="T236" i="16"/>
  <c r="AF241" i="16"/>
  <c r="Z238" i="16"/>
  <c r="T237" i="16"/>
  <c r="T240" i="16"/>
  <c r="T241" i="16"/>
  <c r="AF237" i="16"/>
  <c r="Z234" i="16"/>
  <c r="AF236" i="16"/>
  <c r="Z237" i="16"/>
  <c r="AF239" i="16"/>
  <c r="T235" i="16"/>
  <c r="T238" i="16"/>
  <c r="Z236" i="16"/>
  <c r="AF240" i="16"/>
  <c r="Z241" i="16"/>
  <c r="T239" i="16"/>
  <c r="AF235" i="16"/>
  <c r="Z240" i="16"/>
  <c r="Z242" i="16"/>
  <c r="AF242" i="16"/>
  <c r="T242" i="16"/>
  <c r="T234" i="16"/>
  <c r="AF238" i="16"/>
  <c r="AF234" i="16"/>
  <c r="W200" i="16"/>
  <c r="AI203" i="16"/>
  <c r="AC200" i="16"/>
  <c r="W205" i="16"/>
  <c r="AC205" i="16"/>
  <c r="W206" i="16"/>
  <c r="AI200" i="16"/>
  <c r="AC202" i="16"/>
  <c r="AI204" i="16"/>
  <c r="AI202" i="16"/>
  <c r="W202" i="16"/>
  <c r="AC204" i="16"/>
  <c r="W199" i="16"/>
  <c r="AC199" i="16"/>
  <c r="AI199" i="16"/>
  <c r="AI205" i="16"/>
  <c r="W204" i="16"/>
  <c r="AC198" i="16"/>
  <c r="AC206" i="16"/>
  <c r="AI198" i="16"/>
  <c r="AI206" i="16"/>
  <c r="W198" i="16"/>
  <c r="W203" i="16"/>
  <c r="AC203" i="16"/>
  <c r="AI201" i="16"/>
  <c r="W201" i="16"/>
  <c r="AC201" i="16"/>
  <c r="AH222" i="16"/>
  <c r="V228" i="16"/>
  <c r="AB225" i="16"/>
  <c r="AH224" i="16"/>
  <c r="AH229" i="16"/>
  <c r="V224" i="16"/>
  <c r="AB223" i="16"/>
  <c r="AH223" i="16"/>
  <c r="AH228" i="16"/>
  <c r="V227" i="16"/>
  <c r="AB229" i="16"/>
  <c r="V223" i="16"/>
  <c r="V229" i="16"/>
  <c r="V226" i="16"/>
  <c r="AH227" i="16"/>
  <c r="AB228" i="16"/>
  <c r="AB226" i="16"/>
  <c r="AH225" i="16"/>
  <c r="AB222" i="16"/>
  <c r="AH226" i="16"/>
  <c r="AB227" i="16"/>
  <c r="AB224" i="16"/>
  <c r="V225" i="16"/>
  <c r="V222" i="16"/>
  <c r="AD242" i="16"/>
  <c r="X235" i="16"/>
  <c r="X236" i="16"/>
  <c r="AD234" i="16"/>
  <c r="AJ240" i="16"/>
  <c r="AD237" i="16"/>
  <c r="X240" i="16"/>
  <c r="X239" i="16"/>
  <c r="AD241" i="16"/>
  <c r="AJ235" i="16"/>
  <c r="X242" i="16"/>
  <c r="AD236" i="16"/>
  <c r="AJ238" i="16"/>
  <c r="AD238" i="16"/>
  <c r="X234" i="16"/>
  <c r="X237" i="16"/>
  <c r="AJ239" i="16"/>
  <c r="AD240" i="16"/>
  <c r="AJ242" i="16"/>
  <c r="X238" i="16"/>
  <c r="AJ234" i="16"/>
  <c r="AJ236" i="16"/>
  <c r="AD239" i="16"/>
  <c r="AJ241" i="16"/>
  <c r="X241" i="16"/>
  <c r="AD235" i="16"/>
  <c r="AJ237" i="16"/>
  <c r="R235" i="16"/>
  <c r="R237" i="16"/>
  <c r="R239" i="16"/>
  <c r="R240" i="16"/>
  <c r="R238" i="16"/>
  <c r="R234" i="16"/>
  <c r="R242" i="16"/>
  <c r="R236" i="16"/>
  <c r="R241" i="16"/>
  <c r="L240" i="16"/>
  <c r="H237" i="16"/>
  <c r="J126" i="16"/>
  <c r="N170" i="16"/>
  <c r="N116" i="16"/>
  <c r="M204" i="16"/>
  <c r="K239" i="16"/>
  <c r="I138" i="16"/>
  <c r="AQ172" i="16"/>
  <c r="AQ139" i="16"/>
  <c r="I223" i="16"/>
  <c r="AQ115" i="16"/>
  <c r="P129" i="16"/>
  <c r="K204" i="16"/>
  <c r="O227" i="16"/>
  <c r="AO225" i="16"/>
  <c r="R198" i="16"/>
  <c r="I171" i="16"/>
  <c r="AO139" i="16"/>
  <c r="Y239" i="16"/>
  <c r="AE237" i="16"/>
  <c r="AK236" i="16"/>
  <c r="AK240" i="16"/>
  <c r="AE241" i="16"/>
  <c r="Y235" i="16"/>
  <c r="AK242" i="16"/>
  <c r="AK234" i="16"/>
  <c r="AE240" i="16"/>
  <c r="Y241" i="16"/>
  <c r="AK235" i="16"/>
  <c r="AE239" i="16"/>
  <c r="Y242" i="16"/>
  <c r="Y234" i="16"/>
  <c r="AK238" i="16"/>
  <c r="AK239" i="16"/>
  <c r="Y238" i="16"/>
  <c r="AE235" i="16"/>
  <c r="AE236" i="16"/>
  <c r="Y236" i="16"/>
  <c r="AE238" i="16"/>
  <c r="AK241" i="16"/>
  <c r="Y237" i="16"/>
  <c r="Y240" i="16"/>
  <c r="AE234" i="16"/>
  <c r="AK237" i="16"/>
  <c r="AE242" i="16"/>
  <c r="AQ239" i="16"/>
  <c r="S237" i="16"/>
  <c r="S236" i="16"/>
  <c r="S240" i="16"/>
  <c r="AQ235" i="16"/>
  <c r="S241" i="16"/>
  <c r="S235" i="16"/>
  <c r="AQ242" i="16"/>
  <c r="S242" i="16"/>
  <c r="AQ234" i="16"/>
  <c r="S234" i="16"/>
  <c r="AQ238" i="16"/>
  <c r="S239" i="16"/>
  <c r="AQ241" i="16"/>
  <c r="S238" i="16"/>
  <c r="AQ240" i="16"/>
  <c r="AQ237" i="16"/>
  <c r="AQ236" i="16"/>
  <c r="L140" i="16"/>
  <c r="J137" i="16"/>
  <c r="AO199" i="16"/>
  <c r="R226" i="16"/>
  <c r="N223" i="16"/>
  <c r="AL173" i="16"/>
  <c r="J200" i="16"/>
  <c r="AM167" i="16"/>
  <c r="AQ222" i="16"/>
  <c r="AN201" i="16"/>
  <c r="I127" i="16"/>
  <c r="L204" i="16"/>
  <c r="AN128" i="16"/>
  <c r="S129" i="16"/>
  <c r="S173" i="16"/>
  <c r="M168" i="16"/>
  <c r="AN228" i="16"/>
  <c r="AN166" i="16"/>
  <c r="AO126" i="16"/>
  <c r="K124" i="16"/>
  <c r="J226" i="16"/>
  <c r="N241" i="16"/>
  <c r="L131" i="16"/>
  <c r="Q198" i="16"/>
  <c r="I238" i="16"/>
  <c r="H131" i="16"/>
  <c r="M128" i="16"/>
  <c r="AL124" i="16"/>
  <c r="AP242" i="16"/>
  <c r="N140" i="16"/>
  <c r="AM128" i="16"/>
  <c r="S139" i="16"/>
  <c r="H173" i="16"/>
  <c r="J238" i="16"/>
  <c r="O165" i="16"/>
  <c r="R117" i="16"/>
  <c r="AQ204" i="16"/>
  <c r="Q140" i="16"/>
</calcChain>
</file>

<file path=xl/sharedStrings.xml><?xml version="1.0" encoding="utf-8"?>
<sst xmlns="http://schemas.openxmlformats.org/spreadsheetml/2006/main" count="5391" uniqueCount="724">
  <si>
    <t>地区</t>
  </si>
  <si>
    <t>全国</t>
  </si>
  <si>
    <t>一、华北</t>
  </si>
  <si>
    <t>长南一线</t>
  </si>
  <si>
    <t>山西阳城送江苏</t>
  </si>
  <si>
    <t>内蒙送宁夏</t>
  </si>
  <si>
    <t>内蒙送陕西</t>
  </si>
  <si>
    <t>山西送陕西</t>
  </si>
  <si>
    <t>内蒙送蒙古国</t>
  </si>
  <si>
    <t>二、东北</t>
  </si>
  <si>
    <t>高天线</t>
  </si>
  <si>
    <t>吉林送朝鲜</t>
  </si>
  <si>
    <t>三、华东</t>
  </si>
  <si>
    <t>葛南直流</t>
  </si>
  <si>
    <t>宜华直流</t>
  </si>
  <si>
    <t>练塘线</t>
  </si>
  <si>
    <t>复奉直流</t>
  </si>
  <si>
    <t>锦苏直流</t>
  </si>
  <si>
    <t>宾金直流</t>
  </si>
  <si>
    <t>福建送广东</t>
  </si>
  <si>
    <t>灵绍直流</t>
  </si>
  <si>
    <t>四、华中</t>
  </si>
  <si>
    <t>长南线</t>
  </si>
  <si>
    <t>龙政宜流</t>
  </si>
  <si>
    <t>灵宝直流</t>
  </si>
  <si>
    <t xml:space="preserve">            哈郑直流</t>
  </si>
  <si>
    <t>湖北送重庆</t>
  </si>
  <si>
    <t>江城直流</t>
  </si>
  <si>
    <t>鲤鱼江电厂送广东</t>
  </si>
  <si>
    <t>湖南送广西</t>
  </si>
  <si>
    <t>五、西北</t>
  </si>
  <si>
    <t>山东</t>
  </si>
  <si>
    <t>山西电网</t>
  </si>
  <si>
    <t>河北南网</t>
  </si>
  <si>
    <t>华中电网</t>
  </si>
  <si>
    <t>趸售河南</t>
  </si>
  <si>
    <t>趸售湖北</t>
  </si>
  <si>
    <t>哈郑直流天中线</t>
  </si>
  <si>
    <t>陕西送四川德阳</t>
  </si>
  <si>
    <t>甘肃送四川</t>
  </si>
  <si>
    <t>青海送西藏</t>
  </si>
  <si>
    <t>5.新疆送蒙古国</t>
  </si>
  <si>
    <t>六、西南</t>
  </si>
  <si>
    <t>湖南送重庆</t>
  </si>
  <si>
    <t>德宝直流</t>
  </si>
  <si>
    <t>西藏送青海</t>
  </si>
  <si>
    <t>贵州送重庆</t>
  </si>
  <si>
    <t>四川送贵州</t>
  </si>
  <si>
    <t>六、南方</t>
  </si>
  <si>
    <t>贵州送湖南</t>
  </si>
  <si>
    <t>广西送湖南</t>
  </si>
  <si>
    <t xml:space="preserve">贵州送重庆 </t>
  </si>
  <si>
    <t>云南送四川</t>
  </si>
  <si>
    <t>云南送四川（向家坝）</t>
  </si>
  <si>
    <t>核电送香港</t>
  </si>
  <si>
    <t>抽水蓄能送香港</t>
  </si>
  <si>
    <t>云南送越南</t>
  </si>
  <si>
    <t>广西送越南</t>
  </si>
  <si>
    <t>北京</t>
  </si>
  <si>
    <t>河北（北网）</t>
  </si>
  <si>
    <t>天津</t>
  </si>
  <si>
    <t>河北</t>
  </si>
  <si>
    <t>华北</t>
  </si>
  <si>
    <t>山西</t>
  </si>
  <si>
    <t>江苏</t>
  </si>
  <si>
    <t>陕西</t>
  </si>
  <si>
    <t>大房-送北京房山</t>
  </si>
  <si>
    <t>神保-送河北保定</t>
  </si>
  <si>
    <t>阳北线送石家庄北</t>
  </si>
  <si>
    <t>内蒙古</t>
  </si>
  <si>
    <t>辽宁</t>
  </si>
  <si>
    <t>吉林</t>
  </si>
  <si>
    <t>黑龙江</t>
  </si>
  <si>
    <t>宁夏</t>
  </si>
  <si>
    <t>朝鲜</t>
  </si>
  <si>
    <t>蒙东</t>
  </si>
  <si>
    <t>上海</t>
  </si>
  <si>
    <t>浙江</t>
  </si>
  <si>
    <t>湖北（葛南直流）</t>
  </si>
  <si>
    <t>湖北（宜华直流）</t>
  </si>
  <si>
    <t>四川（复奉直流）</t>
  </si>
  <si>
    <t>安徽</t>
  </si>
  <si>
    <t>湖北（龙政直线）</t>
  </si>
  <si>
    <t>福建</t>
  </si>
  <si>
    <t xml:space="preserve">浙江 </t>
  </si>
  <si>
    <t xml:space="preserve"> 广东</t>
  </si>
  <si>
    <t>江西</t>
  </si>
  <si>
    <t>湖北</t>
  </si>
  <si>
    <t>河南</t>
  </si>
  <si>
    <t>特髙压送出</t>
  </si>
  <si>
    <t>新疆</t>
  </si>
  <si>
    <t>湖南</t>
  </si>
  <si>
    <t>重庆</t>
  </si>
  <si>
    <t>广东</t>
  </si>
  <si>
    <t>特高压送出</t>
  </si>
  <si>
    <t xml:space="preserve">   广西</t>
  </si>
  <si>
    <t xml:space="preserve">   广东</t>
  </si>
  <si>
    <t xml:space="preserve">   澳门</t>
  </si>
  <si>
    <t xml:space="preserve">   海南</t>
  </si>
  <si>
    <t xml:space="preserve">   核电输香港</t>
  </si>
  <si>
    <t xml:space="preserve">   抽水蓄能输香港</t>
  </si>
  <si>
    <t>广西</t>
  </si>
  <si>
    <t>越南</t>
  </si>
  <si>
    <t>贵州</t>
  </si>
  <si>
    <t>云南</t>
  </si>
  <si>
    <t>海南</t>
  </si>
  <si>
    <t>四川</t>
  </si>
  <si>
    <t>甘肃</t>
  </si>
  <si>
    <t>西藏</t>
  </si>
  <si>
    <t xml:space="preserve">   重庆</t>
  </si>
  <si>
    <t xml:space="preserve">   湖南</t>
  </si>
  <si>
    <t xml:space="preserve">贵州    </t>
  </si>
  <si>
    <t>缅甸</t>
  </si>
  <si>
    <t>老挝</t>
  </si>
  <si>
    <t>云南送国网</t>
  </si>
  <si>
    <t>青海</t>
  </si>
  <si>
    <t>华中</t>
  </si>
  <si>
    <t xml:space="preserve">甘肃     </t>
  </si>
  <si>
    <t>西藏              .</t>
  </si>
  <si>
    <t>蒙古国</t>
  </si>
  <si>
    <t>内蒙古送蒙古国</t>
  </si>
  <si>
    <t>1.华中</t>
  </si>
  <si>
    <t>2.华东</t>
  </si>
  <si>
    <t>3.西北</t>
  </si>
  <si>
    <t>4.蒙古国</t>
  </si>
  <si>
    <t>1.华北</t>
  </si>
  <si>
    <t>2.朝鲜</t>
  </si>
  <si>
    <t>2.西南</t>
  </si>
  <si>
    <t>3.南方</t>
  </si>
  <si>
    <t>4.西北</t>
  </si>
  <si>
    <t>4.西南</t>
  </si>
  <si>
    <t>5.南方</t>
  </si>
  <si>
    <t>3.华中</t>
  </si>
  <si>
    <t>1.华东</t>
  </si>
  <si>
    <t>4.南方</t>
  </si>
  <si>
    <t>3.广东送香港</t>
  </si>
  <si>
    <t>4.广东售澳门       .</t>
  </si>
  <si>
    <t>5.越南</t>
  </si>
  <si>
    <t>6.云南售缅甸</t>
  </si>
  <si>
    <t>7.云南售老挝</t>
  </si>
  <si>
    <t>林枫直流</t>
  </si>
  <si>
    <t>蒙古国</t>
    <phoneticPr fontId="3" type="noConversion"/>
  </si>
  <si>
    <t>2.华中</t>
  </si>
  <si>
    <t>广西</t>
    <phoneticPr fontId="3" type="noConversion"/>
  </si>
  <si>
    <t>湖北</t>
    <phoneticPr fontId="3" type="noConversion"/>
  </si>
  <si>
    <t>广东</t>
    <phoneticPr fontId="3" type="noConversion"/>
  </si>
  <si>
    <t>青海</t>
    <phoneticPr fontId="3" type="noConversion"/>
  </si>
  <si>
    <t>四川</t>
    <phoneticPr fontId="3" type="noConversion"/>
  </si>
  <si>
    <t>雁淮直流</t>
  </si>
  <si>
    <t>锡泰直流</t>
  </si>
  <si>
    <t>鲁固直流</t>
  </si>
  <si>
    <t>向上直流</t>
  </si>
  <si>
    <t>龙政直流</t>
  </si>
  <si>
    <t>哈郑直流</t>
  </si>
  <si>
    <t>祁韶直流</t>
  </si>
  <si>
    <t>向上直流锦</t>
  </si>
  <si>
    <t>苏直流宾金</t>
  </si>
  <si>
    <t>直流</t>
  </si>
  <si>
    <t>重庆送湖南</t>
  </si>
  <si>
    <t>重庆送湖北</t>
  </si>
  <si>
    <t>四川送甘肃</t>
  </si>
  <si>
    <t>重庆送贵州</t>
  </si>
  <si>
    <t>七、南方</t>
  </si>
  <si>
    <t>地 区</t>
  </si>
  <si>
    <t>陕西线</t>
  </si>
  <si>
    <t>大房线</t>
  </si>
  <si>
    <t>神保线</t>
  </si>
  <si>
    <t>阳北线</t>
  </si>
  <si>
    <t>潞辛线</t>
  </si>
  <si>
    <t>江苏（雁淮线）</t>
  </si>
  <si>
    <t>四川（宾金直流）</t>
  </si>
  <si>
    <t>宁夏（灵绍直流）</t>
  </si>
  <si>
    <t>澳门</t>
  </si>
  <si>
    <t>西南</t>
  </si>
  <si>
    <t>核电输香港</t>
  </si>
  <si>
    <t>抽水蓄能输香港</t>
  </si>
  <si>
    <t>4,西南</t>
  </si>
  <si>
    <t>4.广东售澳门</t>
  </si>
  <si>
    <t>阳城送江苏</t>
  </si>
  <si>
    <t>山西送江苏</t>
  </si>
  <si>
    <t>锡盟送江苏</t>
  </si>
  <si>
    <t>陕西送河北南网</t>
  </si>
  <si>
    <t>宁夏送浙江</t>
  </si>
  <si>
    <t>新疆送安徽</t>
  </si>
  <si>
    <t>陕西送四川</t>
  </si>
  <si>
    <t>其它</t>
  </si>
  <si>
    <t>葛洲坝</t>
  </si>
  <si>
    <t>宜都</t>
  </si>
  <si>
    <t>复奉</t>
  </si>
  <si>
    <t>特高压</t>
  </si>
  <si>
    <t>向家坝送国网</t>
  </si>
  <si>
    <t>西北</t>
  </si>
  <si>
    <t>1、华中</t>
  </si>
  <si>
    <t>2、华东</t>
  </si>
  <si>
    <t>3、西北</t>
  </si>
  <si>
    <t>4、蒙古国</t>
  </si>
  <si>
    <t>1、华北</t>
  </si>
  <si>
    <t>2、朝鲜</t>
  </si>
  <si>
    <t>1、华中公司</t>
  </si>
  <si>
    <t>2、西南</t>
  </si>
  <si>
    <t>3、南方</t>
  </si>
  <si>
    <t>4、西北</t>
  </si>
  <si>
    <t>灵宝I、II回</t>
  </si>
  <si>
    <t>4、西南</t>
  </si>
  <si>
    <t>5、南方</t>
  </si>
  <si>
    <t>3、华中</t>
  </si>
  <si>
    <t>5、新疆送蒙古国</t>
  </si>
  <si>
    <t>1、华东</t>
  </si>
  <si>
    <t>2、华中</t>
  </si>
  <si>
    <t>4、南方</t>
  </si>
  <si>
    <t>3、广东送香港</t>
  </si>
  <si>
    <t>4、广东售澳门</t>
  </si>
  <si>
    <t>5、越南</t>
  </si>
  <si>
    <t>6、云南售缅甸</t>
  </si>
  <si>
    <t>7、云南售老挝</t>
  </si>
  <si>
    <t xml:space="preserve">             地区</t>
    <phoneticPr fontId="3" type="noConversion"/>
  </si>
  <si>
    <t>天津</t>
    <phoneticPr fontId="3" type="noConversion"/>
  </si>
  <si>
    <t>吉林</t>
    <phoneticPr fontId="3" type="noConversion"/>
  </si>
  <si>
    <t>上海</t>
    <phoneticPr fontId="3" type="noConversion"/>
  </si>
  <si>
    <t>江苏</t>
    <phoneticPr fontId="3" type="noConversion"/>
  </si>
  <si>
    <t>江西</t>
    <phoneticPr fontId="3" type="noConversion"/>
  </si>
  <si>
    <t>河北</t>
    <phoneticPr fontId="3" type="noConversion"/>
  </si>
  <si>
    <t>河南</t>
    <phoneticPr fontId="3" type="noConversion"/>
  </si>
  <si>
    <t xml:space="preserve">山东     </t>
    <phoneticPr fontId="3" type="noConversion"/>
  </si>
  <si>
    <t>陕西</t>
    <phoneticPr fontId="3" type="noConversion"/>
  </si>
  <si>
    <t>特高压输出</t>
  </si>
  <si>
    <t>特高压输出</t>
    <phoneticPr fontId="3" type="noConversion"/>
  </si>
  <si>
    <t>重庆</t>
    <phoneticPr fontId="3" type="noConversion"/>
  </si>
  <si>
    <t>锡盟送蒙东</t>
  </si>
  <si>
    <t>华北送陕西</t>
  </si>
  <si>
    <t>东北送华北</t>
  </si>
  <si>
    <t>1、东北</t>
  </si>
  <si>
    <t>3、华东</t>
  </si>
  <si>
    <t>5、蒙古国</t>
  </si>
  <si>
    <t>湖南送甘肃</t>
  </si>
  <si>
    <t>河南送青海</t>
  </si>
  <si>
    <t>湖南送贵州</t>
  </si>
  <si>
    <t>宁夏送山东</t>
  </si>
  <si>
    <t>陕西送河北</t>
  </si>
  <si>
    <t>陕西送华北</t>
  </si>
  <si>
    <t>宁夏送内蒙古</t>
  </si>
  <si>
    <t>陕西送华中</t>
  </si>
  <si>
    <t>陕西售河南</t>
  </si>
  <si>
    <t>陕西售湖北</t>
  </si>
  <si>
    <t>甘肃送湖南</t>
  </si>
  <si>
    <t>青海送河南</t>
  </si>
  <si>
    <t>3、广东送香港特别行政区</t>
  </si>
  <si>
    <t>4、广东售澳门特别行政区</t>
  </si>
  <si>
    <t>5、云南送越南</t>
  </si>
  <si>
    <t xml:space="preserve">吉林                                                 </t>
    <phoneticPr fontId="3" type="noConversion"/>
  </si>
  <si>
    <t xml:space="preserve">安徽 </t>
    <phoneticPr fontId="3" type="noConversion"/>
  </si>
  <si>
    <t>浙江</t>
    <phoneticPr fontId="3" type="noConversion"/>
  </si>
  <si>
    <t>澳门特别行政区</t>
  </si>
  <si>
    <t>香港特别行政区</t>
  </si>
  <si>
    <t>东北</t>
  </si>
  <si>
    <t>陕西送华北电网</t>
  </si>
  <si>
    <t>西藏-青海</t>
  </si>
  <si>
    <t>云南送向家坝</t>
  </si>
  <si>
    <t>7,云南售老挝</t>
  </si>
  <si>
    <t>雁淮线</t>
  </si>
  <si>
    <t>大津</t>
  </si>
  <si>
    <r>
      <rPr>
        <sz val="8"/>
        <rFont val="SimSun"/>
        <family val="3"/>
        <charset val="134"/>
      </rPr>
      <t>全国</t>
    </r>
  </si>
  <si>
    <r>
      <rPr>
        <sz val="8"/>
        <rFont val="SimSun"/>
        <family val="3"/>
        <charset val="134"/>
      </rPr>
      <t>北京</t>
    </r>
  </si>
  <si>
    <r>
      <rPr>
        <sz val="8"/>
        <rFont val="SimSun"/>
        <family val="3"/>
        <charset val="134"/>
      </rPr>
      <t>河北</t>
    </r>
  </si>
  <si>
    <r>
      <rPr>
        <sz val="8"/>
        <rFont val="SimSun"/>
        <family val="3"/>
        <charset val="134"/>
      </rPr>
      <t>天津</t>
    </r>
  </si>
  <si>
    <r>
      <rPr>
        <sz val="8"/>
        <rFont val="SimSun"/>
        <family val="3"/>
        <charset val="134"/>
      </rPr>
      <t>华北</t>
    </r>
  </si>
  <si>
    <r>
      <rPr>
        <sz val="8"/>
        <rFont val="SimSun"/>
        <family val="3"/>
        <charset val="134"/>
      </rPr>
      <t>山西</t>
    </r>
  </si>
  <si>
    <r>
      <rPr>
        <sz val="8"/>
        <rFont val="SimSun"/>
        <family val="3"/>
        <charset val="134"/>
      </rPr>
      <t>江苏</t>
    </r>
  </si>
  <si>
    <r>
      <rPr>
        <sz val="8"/>
        <rFont val="SimSun"/>
        <family val="3"/>
        <charset val="134"/>
      </rPr>
      <t>陕西</t>
    </r>
  </si>
  <si>
    <r>
      <rPr>
        <sz val="8"/>
        <rFont val="SimSun"/>
        <family val="3"/>
        <charset val="134"/>
      </rPr>
      <t>湖北</t>
    </r>
  </si>
  <si>
    <r>
      <rPr>
        <sz val="8"/>
        <rFont val="SimSun"/>
        <family val="3"/>
        <charset val="134"/>
      </rPr>
      <t>内蒙古</t>
    </r>
  </si>
  <si>
    <r>
      <rPr>
        <sz val="8"/>
        <rFont val="SimSun"/>
        <family val="3"/>
        <charset val="134"/>
      </rPr>
      <t>辽宁</t>
    </r>
  </si>
  <si>
    <r>
      <rPr>
        <sz val="8"/>
        <rFont val="SimSun"/>
        <family val="3"/>
        <charset val="134"/>
      </rPr>
      <t>吉林</t>
    </r>
  </si>
  <si>
    <r>
      <rPr>
        <sz val="8"/>
        <rFont val="SimSun"/>
        <family val="3"/>
        <charset val="134"/>
      </rPr>
      <t>黑龙江</t>
    </r>
  </si>
  <si>
    <r>
      <rPr>
        <sz val="8"/>
        <rFont val="SimSun"/>
        <family val="3"/>
        <charset val="134"/>
      </rPr>
      <t>宁夏</t>
    </r>
  </si>
  <si>
    <r>
      <rPr>
        <sz val="8"/>
        <rFont val="SimSun"/>
        <family val="3"/>
        <charset val="134"/>
      </rPr>
      <t>蒙古国</t>
    </r>
  </si>
  <si>
    <r>
      <rPr>
        <sz val="8"/>
        <rFont val="SimSun"/>
        <family val="3"/>
        <charset val="134"/>
      </rPr>
      <t>山东</t>
    </r>
  </si>
  <si>
    <r>
      <rPr>
        <sz val="8"/>
        <rFont val="SimSun"/>
        <family val="3"/>
        <charset val="134"/>
      </rPr>
      <t>其它</t>
    </r>
  </si>
  <si>
    <r>
      <rPr>
        <sz val="8"/>
        <rFont val="SimSun"/>
        <family val="3"/>
        <charset val="134"/>
      </rPr>
      <t>上海</t>
    </r>
  </si>
  <si>
    <r>
      <rPr>
        <sz val="8"/>
        <rFont val="SimSun"/>
        <family val="3"/>
        <charset val="134"/>
      </rPr>
      <t>浙江</t>
    </r>
  </si>
  <si>
    <r>
      <rPr>
        <sz val="8"/>
        <rFont val="SimSun"/>
        <family val="3"/>
        <charset val="134"/>
      </rPr>
      <t>葛洲坝</t>
    </r>
  </si>
  <si>
    <r>
      <rPr>
        <sz val="8"/>
        <rFont val="SimSun"/>
        <family val="3"/>
        <charset val="134"/>
      </rPr>
      <t>宜都</t>
    </r>
  </si>
  <si>
    <r>
      <rPr>
        <sz val="8"/>
        <rFont val="SimSun"/>
        <family val="3"/>
        <charset val="134"/>
      </rPr>
      <t>复奉</t>
    </r>
  </si>
  <si>
    <r>
      <rPr>
        <sz val="8"/>
        <rFont val="SimSun"/>
        <family val="3"/>
        <charset val="134"/>
      </rPr>
      <t>安徽</t>
    </r>
  </si>
  <si>
    <r>
      <rPr>
        <sz val="8"/>
        <rFont val="SimSun"/>
        <family val="3"/>
        <charset val="134"/>
      </rPr>
      <t>福建</t>
    </r>
  </si>
  <si>
    <r>
      <rPr>
        <sz val="8"/>
        <rFont val="SimSun"/>
        <family val="3"/>
        <charset val="134"/>
      </rPr>
      <t>四川</t>
    </r>
  </si>
  <si>
    <r>
      <rPr>
        <sz val="8"/>
        <rFont val="SimSun"/>
        <family val="3"/>
        <charset val="134"/>
      </rPr>
      <t>广东</t>
    </r>
  </si>
  <si>
    <r>
      <rPr>
        <sz val="8"/>
        <rFont val="SimSun"/>
        <family val="3"/>
        <charset val="134"/>
      </rPr>
      <t>江西</t>
    </r>
  </si>
  <si>
    <r>
      <rPr>
        <sz val="8"/>
        <rFont val="SimSun"/>
        <family val="3"/>
        <charset val="134"/>
      </rPr>
      <t>湖南</t>
    </r>
  </si>
  <si>
    <r>
      <rPr>
        <sz val="8"/>
        <rFont val="SimSun"/>
        <family val="3"/>
        <charset val="134"/>
      </rPr>
      <t>河南</t>
    </r>
  </si>
  <si>
    <r>
      <rPr>
        <sz val="8"/>
        <rFont val="SimSun"/>
        <family val="3"/>
        <charset val="134"/>
      </rPr>
      <t>青海</t>
    </r>
  </si>
  <si>
    <r>
      <rPr>
        <sz val="8"/>
        <rFont val="SimSun"/>
        <family val="3"/>
        <charset val="134"/>
      </rPr>
      <t>特高压输出</t>
    </r>
  </si>
  <si>
    <r>
      <rPr>
        <sz val="8"/>
        <rFont val="SimSun"/>
        <family val="3"/>
        <charset val="134"/>
      </rPr>
      <t>重庆</t>
    </r>
  </si>
  <si>
    <r>
      <rPr>
        <sz val="8"/>
        <rFont val="SimSun"/>
        <family val="3"/>
        <charset val="134"/>
      </rPr>
      <t>特高压</t>
    </r>
  </si>
  <si>
    <r>
      <rPr>
        <sz val="8"/>
        <rFont val="SimSun"/>
        <family val="3"/>
        <charset val="134"/>
      </rPr>
      <t>广西</t>
    </r>
  </si>
  <si>
    <r>
      <rPr>
        <sz val="8"/>
        <rFont val="SimSun"/>
        <family val="3"/>
        <charset val="134"/>
      </rPr>
      <t>贵州</t>
    </r>
  </si>
  <si>
    <r>
      <rPr>
        <sz val="8"/>
        <rFont val="SimSun"/>
        <family val="3"/>
        <charset val="134"/>
      </rPr>
      <t>甘肃</t>
    </r>
  </si>
  <si>
    <r>
      <rPr>
        <sz val="8"/>
        <rFont val="SimSun"/>
        <family val="3"/>
        <charset val="134"/>
      </rPr>
      <t>澳门特别行政区</t>
    </r>
  </si>
  <si>
    <r>
      <rPr>
        <sz val="8"/>
        <rFont val="SimSun"/>
        <family val="3"/>
        <charset val="134"/>
      </rPr>
      <t>海南</t>
    </r>
  </si>
  <si>
    <r>
      <rPr>
        <sz val="8"/>
        <rFont val="SimSun"/>
        <family val="3"/>
        <charset val="134"/>
      </rPr>
      <t>香港特别行政区</t>
    </r>
  </si>
  <si>
    <r>
      <rPr>
        <sz val="8"/>
        <rFont val="SimSun"/>
        <family val="3"/>
        <charset val="134"/>
      </rPr>
      <t>云南</t>
    </r>
  </si>
  <si>
    <r>
      <rPr>
        <sz val="8"/>
        <rFont val="SimSun"/>
        <family val="3"/>
        <charset val="134"/>
      </rPr>
      <t>西藏</t>
    </r>
  </si>
  <si>
    <r>
      <rPr>
        <sz val="8"/>
        <rFont val="SimSun"/>
        <family val="3"/>
        <charset val="134"/>
      </rPr>
      <t>越南</t>
    </r>
  </si>
  <si>
    <r>
      <rPr>
        <sz val="8"/>
        <rFont val="SimSun"/>
        <family val="3"/>
        <charset val="134"/>
      </rPr>
      <t>缅甸</t>
    </r>
  </si>
  <si>
    <r>
      <rPr>
        <sz val="8"/>
        <rFont val="SimSun"/>
        <family val="3"/>
        <charset val="134"/>
      </rPr>
      <t>老挝</t>
    </r>
  </si>
  <si>
    <r>
      <rPr>
        <sz val="8"/>
        <rFont val="SimSun"/>
        <family val="3"/>
        <charset val="134"/>
      </rPr>
      <t>华中</t>
    </r>
  </si>
  <si>
    <r>
      <rPr>
        <sz val="8"/>
        <rFont val="SimSun"/>
        <family val="3"/>
        <charset val="134"/>
      </rPr>
      <t>新疆</t>
    </r>
  </si>
  <si>
    <r>
      <rPr>
        <sz val="12"/>
        <rFont val="等线"/>
        <family val="3"/>
        <charset val="134"/>
        <scheme val="minor"/>
      </rPr>
      <t>全国</t>
    </r>
  </si>
  <si>
    <r>
      <rPr>
        <sz val="12"/>
        <rFont val="等线"/>
        <family val="3"/>
        <charset val="134"/>
        <scheme val="minor"/>
      </rPr>
      <t>一、华北</t>
    </r>
  </si>
  <si>
    <r>
      <rPr>
        <sz val="12"/>
        <rFont val="等线"/>
        <family val="3"/>
        <charset val="134"/>
        <scheme val="minor"/>
      </rPr>
      <t>1.东北</t>
    </r>
  </si>
  <si>
    <r>
      <rPr>
        <sz val="12"/>
        <rFont val="等线"/>
        <family val="3"/>
        <charset val="134"/>
        <scheme val="minor"/>
      </rPr>
      <t>锡盟送蒙东</t>
    </r>
  </si>
  <si>
    <r>
      <rPr>
        <sz val="12"/>
        <rFont val="等线"/>
        <family val="3"/>
        <charset val="134"/>
        <scheme val="minor"/>
      </rPr>
      <t>2.华中</t>
    </r>
  </si>
  <si>
    <r>
      <rPr>
        <sz val="12"/>
        <rFont val="等线"/>
        <family val="3"/>
        <charset val="134"/>
        <scheme val="minor"/>
      </rPr>
      <t>长南一线</t>
    </r>
  </si>
  <si>
    <r>
      <rPr>
        <sz val="12"/>
        <rFont val="等线"/>
        <family val="3"/>
        <charset val="134"/>
        <scheme val="minor"/>
      </rPr>
      <t>3.华东</t>
    </r>
  </si>
  <si>
    <r>
      <rPr>
        <sz val="12"/>
        <rFont val="等线"/>
        <family val="3"/>
        <charset val="134"/>
        <scheme val="minor"/>
      </rPr>
      <t>山西送江苏</t>
    </r>
  </si>
  <si>
    <r>
      <rPr>
        <sz val="12"/>
        <rFont val="等线"/>
        <family val="3"/>
        <charset val="134"/>
        <scheme val="minor"/>
      </rPr>
      <t>锡盟送江苏</t>
    </r>
  </si>
  <si>
    <r>
      <rPr>
        <sz val="12"/>
        <rFont val="等线"/>
        <family val="3"/>
        <charset val="134"/>
        <scheme val="minor"/>
      </rPr>
      <t>4.西北</t>
    </r>
  </si>
  <si>
    <r>
      <rPr>
        <sz val="12"/>
        <rFont val="等线"/>
        <family val="3"/>
        <charset val="134"/>
        <scheme val="minor"/>
      </rPr>
      <t>内蒙送宁夏</t>
    </r>
  </si>
  <si>
    <r>
      <rPr>
        <sz val="12"/>
        <rFont val="等线"/>
        <family val="3"/>
        <charset val="134"/>
        <scheme val="minor"/>
      </rPr>
      <t>内蒙送陕西</t>
    </r>
  </si>
  <si>
    <r>
      <rPr>
        <sz val="12"/>
        <rFont val="等线"/>
        <family val="3"/>
        <charset val="134"/>
        <scheme val="minor"/>
      </rPr>
      <t>山西送陕西</t>
    </r>
  </si>
  <si>
    <r>
      <rPr>
        <sz val="12"/>
        <rFont val="等线"/>
        <family val="3"/>
        <charset val="134"/>
        <scheme val="minor"/>
      </rPr>
      <t>华北送陕西</t>
    </r>
  </si>
  <si>
    <r>
      <rPr>
        <sz val="12"/>
        <rFont val="等线"/>
        <family val="3"/>
        <charset val="134"/>
        <scheme val="minor"/>
      </rPr>
      <t>5.蒙古国</t>
    </r>
  </si>
  <si>
    <r>
      <rPr>
        <sz val="12"/>
        <rFont val="等线"/>
        <family val="3"/>
        <charset val="134"/>
        <scheme val="minor"/>
      </rPr>
      <t>内蒙古送蒙古国</t>
    </r>
  </si>
  <si>
    <r>
      <rPr>
        <sz val="12"/>
        <rFont val="等线"/>
        <family val="3"/>
        <charset val="134"/>
        <scheme val="minor"/>
      </rPr>
      <t>二、东北</t>
    </r>
  </si>
  <si>
    <r>
      <rPr>
        <sz val="12"/>
        <rFont val="等线"/>
        <family val="3"/>
        <charset val="134"/>
        <scheme val="minor"/>
      </rPr>
      <t>1.华北</t>
    </r>
  </si>
  <si>
    <r>
      <rPr>
        <sz val="12"/>
        <rFont val="等线"/>
        <family val="3"/>
        <charset val="134"/>
        <scheme val="minor"/>
      </rPr>
      <t>东北送华北</t>
    </r>
  </si>
  <si>
    <r>
      <rPr>
        <sz val="12"/>
        <rFont val="等线"/>
        <family val="3"/>
        <charset val="134"/>
        <scheme val="minor"/>
      </rPr>
      <t>鲁固直流</t>
    </r>
  </si>
  <si>
    <r>
      <rPr>
        <sz val="12"/>
        <rFont val="等线"/>
        <family val="3"/>
        <charset val="134"/>
        <scheme val="minor"/>
      </rPr>
      <t>2.朝鲜</t>
    </r>
  </si>
  <si>
    <r>
      <rPr>
        <sz val="12"/>
        <rFont val="等线"/>
        <family val="3"/>
        <charset val="134"/>
        <scheme val="minor"/>
      </rPr>
      <t>吉林送朝鲜</t>
    </r>
  </si>
  <si>
    <r>
      <rPr>
        <sz val="12"/>
        <rFont val="等线"/>
        <family val="3"/>
        <charset val="134"/>
        <scheme val="minor"/>
      </rPr>
      <t>三、华东</t>
    </r>
  </si>
  <si>
    <r>
      <rPr>
        <sz val="12"/>
        <rFont val="等线"/>
        <family val="3"/>
        <charset val="134"/>
        <scheme val="minor"/>
      </rPr>
      <t>1.华中公司</t>
    </r>
  </si>
  <si>
    <r>
      <rPr>
        <sz val="12"/>
        <rFont val="等线"/>
        <family val="3"/>
        <charset val="134"/>
        <scheme val="minor"/>
      </rPr>
      <t>葛南直流</t>
    </r>
  </si>
  <si>
    <r>
      <rPr>
        <sz val="12"/>
        <rFont val="等线"/>
        <family val="3"/>
        <charset val="134"/>
        <scheme val="minor"/>
      </rPr>
      <t>宜华直流</t>
    </r>
  </si>
  <si>
    <r>
      <rPr>
        <sz val="12"/>
        <rFont val="等线"/>
        <family val="3"/>
        <charset val="134"/>
        <scheme val="minor"/>
      </rPr>
      <t>2.西南</t>
    </r>
  </si>
  <si>
    <r>
      <rPr>
        <sz val="12"/>
        <rFont val="等线"/>
        <family val="3"/>
        <charset val="134"/>
        <scheme val="minor"/>
      </rPr>
      <t>复奉直流</t>
    </r>
  </si>
  <si>
    <r>
      <rPr>
        <sz val="12"/>
        <rFont val="等线"/>
        <family val="3"/>
        <charset val="134"/>
        <scheme val="minor"/>
      </rPr>
      <t>宾金直流</t>
    </r>
  </si>
  <si>
    <r>
      <rPr>
        <sz val="12"/>
        <rFont val="等线"/>
        <family val="3"/>
        <charset val="134"/>
        <scheme val="minor"/>
      </rPr>
      <t>3.南方</t>
    </r>
  </si>
  <si>
    <r>
      <rPr>
        <sz val="12"/>
        <rFont val="等线"/>
        <family val="3"/>
        <charset val="134"/>
        <scheme val="minor"/>
      </rPr>
      <t>福建送广东</t>
    </r>
  </si>
  <si>
    <r>
      <rPr>
        <sz val="12"/>
        <rFont val="等线"/>
        <family val="3"/>
        <charset val="134"/>
        <scheme val="minor"/>
      </rPr>
      <t>四、华中</t>
    </r>
  </si>
  <si>
    <r>
      <rPr>
        <sz val="12"/>
        <rFont val="等线"/>
        <family val="3"/>
        <charset val="134"/>
        <scheme val="minor"/>
      </rPr>
      <t>长南线</t>
    </r>
  </si>
  <si>
    <r>
      <rPr>
        <sz val="12"/>
        <rFont val="等线"/>
        <family val="3"/>
        <charset val="134"/>
        <scheme val="minor"/>
      </rPr>
      <t>2.华东</t>
    </r>
  </si>
  <si>
    <r>
      <rPr>
        <sz val="12"/>
        <rFont val="等线"/>
        <family val="3"/>
        <charset val="134"/>
        <scheme val="minor"/>
      </rPr>
      <t>龙政直流</t>
    </r>
  </si>
  <si>
    <r>
      <rPr>
        <sz val="12"/>
        <rFont val="等线"/>
        <family val="3"/>
        <charset val="134"/>
        <scheme val="minor"/>
      </rPr>
      <t>林枫直流</t>
    </r>
  </si>
  <si>
    <r>
      <rPr>
        <sz val="12"/>
        <rFont val="等线"/>
        <family val="3"/>
        <charset val="134"/>
        <scheme val="minor"/>
      </rPr>
      <t>3.西北</t>
    </r>
  </si>
  <si>
    <r>
      <rPr>
        <sz val="12"/>
        <rFont val="等线"/>
        <family val="3"/>
        <charset val="134"/>
        <scheme val="minor"/>
      </rPr>
      <t>湖南送甘肃</t>
    </r>
  </si>
  <si>
    <r>
      <rPr>
        <sz val="12"/>
        <rFont val="等线"/>
        <family val="3"/>
        <charset val="134"/>
        <scheme val="minor"/>
      </rPr>
      <t>河南送青海</t>
    </r>
  </si>
  <si>
    <r>
      <rPr>
        <sz val="12"/>
        <rFont val="等线"/>
        <family val="3"/>
        <charset val="134"/>
        <scheme val="minor"/>
      </rPr>
      <t>湖北送陕西</t>
    </r>
  </si>
  <si>
    <r>
      <rPr>
        <sz val="12"/>
        <rFont val="等线"/>
        <family val="3"/>
        <charset val="134"/>
        <scheme val="minor"/>
      </rPr>
      <t>4.西南</t>
    </r>
  </si>
  <si>
    <r>
      <rPr>
        <sz val="12"/>
        <rFont val="等线"/>
        <family val="3"/>
        <charset val="134"/>
        <scheme val="minor"/>
      </rPr>
      <t>湖北送重庆</t>
    </r>
  </si>
  <si>
    <r>
      <rPr>
        <sz val="12"/>
        <rFont val="等线"/>
        <family val="3"/>
        <charset val="134"/>
        <scheme val="minor"/>
      </rPr>
      <t>江西送四川</t>
    </r>
  </si>
  <si>
    <r>
      <rPr>
        <sz val="12"/>
        <rFont val="等线"/>
        <family val="3"/>
        <charset val="134"/>
        <scheme val="minor"/>
      </rPr>
      <t>5.南方</t>
    </r>
  </si>
  <si>
    <r>
      <rPr>
        <sz val="12"/>
        <rFont val="等线"/>
        <family val="3"/>
        <charset val="134"/>
        <scheme val="minor"/>
      </rPr>
      <t>江城直流</t>
    </r>
  </si>
  <si>
    <r>
      <rPr>
        <sz val="12"/>
        <rFont val="等线"/>
        <family val="3"/>
        <charset val="134"/>
        <scheme val="minor"/>
      </rPr>
      <t>鲤鱼江电厂送广东</t>
    </r>
  </si>
  <si>
    <r>
      <rPr>
        <sz val="12"/>
        <rFont val="等线"/>
        <family val="3"/>
        <charset val="134"/>
        <scheme val="minor"/>
      </rPr>
      <t>湖南送广西</t>
    </r>
  </si>
  <si>
    <r>
      <rPr>
        <sz val="12"/>
        <rFont val="等线"/>
        <family val="3"/>
        <charset val="134"/>
        <scheme val="minor"/>
      </rPr>
      <t>湖南送贵州</t>
    </r>
  </si>
  <si>
    <r>
      <rPr>
        <sz val="12"/>
        <rFont val="等线"/>
        <family val="3"/>
        <charset val="134"/>
        <scheme val="minor"/>
      </rPr>
      <t>五、西北</t>
    </r>
  </si>
  <si>
    <r>
      <rPr>
        <sz val="12"/>
        <rFont val="等线"/>
        <family val="3"/>
        <charset val="134"/>
        <scheme val="minor"/>
      </rPr>
      <t>宁夏送山东</t>
    </r>
  </si>
  <si>
    <r>
      <rPr>
        <sz val="12"/>
        <rFont val="等线"/>
        <family val="3"/>
        <charset val="134"/>
        <scheme val="minor"/>
      </rPr>
      <t>陕西送河北</t>
    </r>
  </si>
  <si>
    <r>
      <rPr>
        <sz val="12"/>
        <rFont val="等线"/>
        <family val="3"/>
        <charset val="134"/>
        <scheme val="minor"/>
      </rPr>
      <t>陕西送华北</t>
    </r>
  </si>
  <si>
    <r>
      <rPr>
        <sz val="12"/>
        <rFont val="等线"/>
        <family val="3"/>
        <charset val="134"/>
        <scheme val="minor"/>
      </rPr>
      <t>宁夏送内蒙古</t>
    </r>
  </si>
  <si>
    <r>
      <rPr>
        <sz val="12"/>
        <rFont val="等线"/>
        <family val="3"/>
        <charset val="134"/>
        <scheme val="minor"/>
      </rPr>
      <t>宁夏送浙江</t>
    </r>
  </si>
  <si>
    <r>
      <rPr>
        <sz val="12"/>
        <rFont val="等线"/>
        <family val="3"/>
        <charset val="134"/>
        <scheme val="minor"/>
      </rPr>
      <t>新疆送安徽</t>
    </r>
  </si>
  <si>
    <r>
      <rPr>
        <sz val="12"/>
        <rFont val="等线"/>
        <family val="3"/>
        <charset val="134"/>
        <scheme val="minor"/>
      </rPr>
      <t>3.华中</t>
    </r>
  </si>
  <si>
    <r>
      <rPr>
        <sz val="12"/>
        <rFont val="等线"/>
        <family val="3"/>
        <charset val="134"/>
        <scheme val="minor"/>
      </rPr>
      <t>陕西送华中</t>
    </r>
  </si>
  <si>
    <r>
      <rPr>
        <sz val="12"/>
        <rFont val="等线"/>
        <family val="3"/>
        <charset val="134"/>
        <scheme val="minor"/>
      </rPr>
      <t>陕西售河南</t>
    </r>
  </si>
  <si>
    <r>
      <rPr>
        <sz val="12"/>
        <rFont val="等线"/>
        <family val="3"/>
        <charset val="134"/>
        <scheme val="minor"/>
      </rPr>
      <t>陕西售湖北</t>
    </r>
  </si>
  <si>
    <r>
      <rPr>
        <sz val="12"/>
        <rFont val="等线"/>
        <family val="3"/>
        <charset val="134"/>
        <scheme val="minor"/>
      </rPr>
      <t>哈郑直流天中线</t>
    </r>
  </si>
  <si>
    <r>
      <rPr>
        <sz val="12"/>
        <rFont val="等线"/>
        <family val="3"/>
        <charset val="134"/>
        <scheme val="minor"/>
      </rPr>
      <t>甘肃送湖南</t>
    </r>
  </si>
  <si>
    <r>
      <rPr>
        <sz val="12"/>
        <rFont val="等线"/>
        <family val="3"/>
        <charset val="134"/>
        <scheme val="minor"/>
      </rPr>
      <t>青海送河南</t>
    </r>
  </si>
  <si>
    <r>
      <rPr>
        <sz val="12"/>
        <rFont val="等线"/>
        <family val="3"/>
        <charset val="134"/>
        <scheme val="minor"/>
      </rPr>
      <t>陕西送湖北</t>
    </r>
  </si>
  <si>
    <r>
      <rPr>
        <sz val="12"/>
        <rFont val="等线"/>
        <family val="3"/>
        <charset val="134"/>
        <scheme val="minor"/>
      </rPr>
      <t>陕西送四川</t>
    </r>
  </si>
  <si>
    <r>
      <rPr>
        <sz val="12"/>
        <rFont val="等线"/>
        <family val="3"/>
        <charset val="134"/>
        <scheme val="minor"/>
      </rPr>
      <t>甘肃送四川</t>
    </r>
  </si>
  <si>
    <r>
      <rPr>
        <sz val="12"/>
        <rFont val="等线"/>
        <family val="3"/>
        <charset val="134"/>
        <scheme val="minor"/>
      </rPr>
      <t>青海送西藏</t>
    </r>
  </si>
  <si>
    <r>
      <rPr>
        <sz val="12"/>
        <rFont val="等线"/>
        <family val="3"/>
        <charset val="134"/>
        <scheme val="minor"/>
      </rPr>
      <t>5.新疆送蒙古国</t>
    </r>
  </si>
  <si>
    <r>
      <rPr>
        <sz val="12"/>
        <rFont val="等线"/>
        <family val="3"/>
        <charset val="134"/>
        <scheme val="minor"/>
      </rPr>
      <t>六、西南</t>
    </r>
  </si>
  <si>
    <r>
      <rPr>
        <sz val="12"/>
        <rFont val="等线"/>
        <family val="3"/>
        <charset val="134"/>
        <scheme val="minor"/>
      </rPr>
      <t>1.华东</t>
    </r>
  </si>
  <si>
    <r>
      <rPr>
        <sz val="12"/>
        <rFont val="等线"/>
        <family val="3"/>
        <charset val="134"/>
        <scheme val="minor"/>
      </rPr>
      <t>向上直流</t>
    </r>
  </si>
  <si>
    <r>
      <rPr>
        <sz val="12"/>
        <rFont val="等线"/>
        <family val="3"/>
        <charset val="134"/>
        <scheme val="minor"/>
      </rPr>
      <t>锦苏直流</t>
    </r>
  </si>
  <si>
    <r>
      <rPr>
        <sz val="12"/>
        <rFont val="等线"/>
        <family val="3"/>
        <charset val="134"/>
        <scheme val="minor"/>
      </rPr>
      <t>重庆送湖南</t>
    </r>
  </si>
  <si>
    <r>
      <rPr>
        <sz val="12"/>
        <rFont val="等线"/>
        <family val="3"/>
        <charset val="134"/>
        <scheme val="minor"/>
      </rPr>
      <t>重庆送湖北</t>
    </r>
  </si>
  <si>
    <r>
      <rPr>
        <sz val="12"/>
        <rFont val="等线"/>
        <family val="3"/>
        <charset val="134"/>
        <scheme val="minor"/>
      </rPr>
      <t>四川送江西</t>
    </r>
  </si>
  <si>
    <r>
      <rPr>
        <sz val="12"/>
        <rFont val="等线"/>
        <family val="3"/>
        <charset val="134"/>
        <scheme val="minor"/>
      </rPr>
      <t>德宝直流</t>
    </r>
  </si>
  <si>
    <r>
      <rPr>
        <sz val="12"/>
        <rFont val="等线"/>
        <family val="3"/>
        <charset val="134"/>
        <scheme val="minor"/>
      </rPr>
      <t>西藏送青海</t>
    </r>
  </si>
  <si>
    <r>
      <rPr>
        <sz val="12"/>
        <rFont val="等线"/>
        <family val="3"/>
        <charset val="134"/>
        <scheme val="minor"/>
      </rPr>
      <t>4.南方</t>
    </r>
  </si>
  <si>
    <r>
      <rPr>
        <sz val="12"/>
        <rFont val="等线"/>
        <family val="3"/>
        <charset val="134"/>
        <scheme val="minor"/>
      </rPr>
      <t>重庆送贵州</t>
    </r>
  </si>
  <si>
    <r>
      <rPr>
        <sz val="12"/>
        <rFont val="等线"/>
        <family val="3"/>
        <charset val="134"/>
        <scheme val="minor"/>
      </rPr>
      <t>七、南方</t>
    </r>
  </si>
  <si>
    <r>
      <rPr>
        <sz val="12"/>
        <rFont val="等线"/>
        <family val="3"/>
        <charset val="134"/>
        <scheme val="minor"/>
      </rPr>
      <t>1.华中</t>
    </r>
  </si>
  <si>
    <r>
      <rPr>
        <sz val="12"/>
        <rFont val="等线"/>
        <family val="3"/>
        <charset val="134"/>
        <scheme val="minor"/>
      </rPr>
      <t>贵州送湖南</t>
    </r>
  </si>
  <si>
    <r>
      <rPr>
        <sz val="12"/>
        <rFont val="等线"/>
        <family val="3"/>
        <charset val="134"/>
        <scheme val="minor"/>
      </rPr>
      <t>贵州送重庆</t>
    </r>
  </si>
  <si>
    <r>
      <rPr>
        <sz val="12"/>
        <rFont val="等线"/>
        <family val="3"/>
        <charset val="134"/>
        <scheme val="minor"/>
      </rPr>
      <t>云南送四川</t>
    </r>
  </si>
  <si>
    <r>
      <rPr>
        <sz val="12"/>
        <rFont val="等线"/>
        <family val="3"/>
        <charset val="134"/>
        <scheme val="minor"/>
      </rPr>
      <t>3.广东送香港特别行政区</t>
    </r>
  </si>
  <si>
    <r>
      <rPr>
        <sz val="12"/>
        <rFont val="等线"/>
        <family val="3"/>
        <charset val="134"/>
        <scheme val="minor"/>
      </rPr>
      <t>4.广东售澳门特别行政区</t>
    </r>
  </si>
  <si>
    <r>
      <rPr>
        <sz val="12"/>
        <rFont val="等线"/>
        <family val="3"/>
        <charset val="134"/>
        <scheme val="minor"/>
      </rPr>
      <t>5.云南送越南</t>
    </r>
  </si>
  <si>
    <r>
      <rPr>
        <sz val="12"/>
        <rFont val="等线"/>
        <family val="3"/>
        <charset val="134"/>
        <scheme val="minor"/>
      </rPr>
      <t>6.云南售缅甸</t>
    </r>
  </si>
  <si>
    <r>
      <rPr>
        <sz val="12"/>
        <rFont val="等线"/>
        <family val="3"/>
        <charset val="134"/>
        <scheme val="minor"/>
      </rPr>
      <t>7.云南售老挝</t>
    </r>
  </si>
  <si>
    <t>全国</t>
    <phoneticPr fontId="3" type="noConversion"/>
  </si>
  <si>
    <t>全部</t>
    <phoneticPr fontId="3" type="noConversion"/>
  </si>
  <si>
    <t>华北</t>
    <phoneticPr fontId="3" type="noConversion"/>
  </si>
  <si>
    <t>东北</t>
    <phoneticPr fontId="3" type="noConversion"/>
  </si>
  <si>
    <t>华中</t>
    <phoneticPr fontId="3" type="noConversion"/>
  </si>
  <si>
    <t>输电项目</t>
    <phoneticPr fontId="3" type="noConversion"/>
  </si>
  <si>
    <t>输出区域</t>
    <phoneticPr fontId="3" type="noConversion"/>
  </si>
  <si>
    <t>输入区域</t>
    <phoneticPr fontId="3" type="noConversion"/>
  </si>
  <si>
    <t>北京</t>
    <phoneticPr fontId="3" type="noConversion"/>
  </si>
  <si>
    <t>华北电网</t>
    <phoneticPr fontId="3" type="noConversion"/>
  </si>
  <si>
    <t>山西</t>
    <phoneticPr fontId="3" type="noConversion"/>
  </si>
  <si>
    <t>大房线</t>
    <phoneticPr fontId="3" type="noConversion"/>
  </si>
  <si>
    <t>神保线</t>
    <phoneticPr fontId="3" type="noConversion"/>
  </si>
  <si>
    <t>阳北线</t>
    <phoneticPr fontId="3" type="noConversion"/>
  </si>
  <si>
    <t>潞辛线-送河北辛安</t>
    <phoneticPr fontId="3" type="noConversion"/>
  </si>
  <si>
    <t>内蒙古</t>
    <phoneticPr fontId="3" type="noConversion"/>
  </si>
  <si>
    <t>全部地区</t>
    <phoneticPr fontId="3" type="noConversion"/>
  </si>
  <si>
    <t>雁淮直流</t>
    <phoneticPr fontId="3" type="noConversion"/>
  </si>
  <si>
    <t>辽宁</t>
    <phoneticPr fontId="3" type="noConversion"/>
  </si>
  <si>
    <t>黑龙江</t>
    <phoneticPr fontId="3" type="noConversion"/>
  </si>
  <si>
    <t>宁夏</t>
    <phoneticPr fontId="3" type="noConversion"/>
  </si>
  <si>
    <t>山东</t>
    <phoneticPr fontId="3" type="noConversion"/>
  </si>
  <si>
    <t>朝鲜</t>
    <phoneticPr fontId="3" type="noConversion"/>
  </si>
  <si>
    <t>蒙东</t>
    <phoneticPr fontId="3" type="noConversion"/>
  </si>
  <si>
    <t>葛南直流</t>
    <phoneticPr fontId="3" type="noConversion"/>
  </si>
  <si>
    <t>宜化直流</t>
    <phoneticPr fontId="3" type="noConversion"/>
  </si>
  <si>
    <t>复奉直流</t>
    <phoneticPr fontId="3" type="noConversion"/>
  </si>
  <si>
    <t>湖北（练塘线）</t>
    <phoneticPr fontId="3" type="noConversion"/>
  </si>
  <si>
    <t>湖北（林枫直流）</t>
    <phoneticPr fontId="3" type="noConversion"/>
  </si>
  <si>
    <t>练塘线？</t>
    <phoneticPr fontId="3" type="noConversion"/>
  </si>
  <si>
    <t>安徽</t>
    <phoneticPr fontId="3" type="noConversion"/>
  </si>
  <si>
    <t>龙政直流</t>
    <phoneticPr fontId="3" type="noConversion"/>
  </si>
  <si>
    <t>福建</t>
    <phoneticPr fontId="3" type="noConversion"/>
  </si>
  <si>
    <t>宾金直流</t>
    <phoneticPr fontId="3" type="noConversion"/>
  </si>
  <si>
    <t>灵绍直流</t>
    <phoneticPr fontId="3" type="noConversion"/>
  </si>
  <si>
    <t>新疆</t>
    <phoneticPr fontId="3" type="noConversion"/>
  </si>
  <si>
    <t>特高压送出</t>
    <phoneticPr fontId="3" type="noConversion"/>
  </si>
  <si>
    <t xml:space="preserve">湖北  </t>
    <phoneticPr fontId="3" type="noConversion"/>
  </si>
  <si>
    <t>湖南</t>
    <phoneticPr fontId="3" type="noConversion"/>
  </si>
  <si>
    <t>贵州</t>
    <phoneticPr fontId="3" type="noConversion"/>
  </si>
  <si>
    <t>甘肃</t>
    <phoneticPr fontId="3" type="noConversion"/>
  </si>
  <si>
    <t>核电</t>
    <phoneticPr fontId="3" type="noConversion"/>
  </si>
  <si>
    <t>抽蓄</t>
    <phoneticPr fontId="3" type="noConversion"/>
  </si>
  <si>
    <t>香港</t>
    <phoneticPr fontId="3" type="noConversion"/>
  </si>
  <si>
    <t>澳门</t>
    <phoneticPr fontId="3" type="noConversion"/>
  </si>
  <si>
    <t>海南</t>
    <phoneticPr fontId="3" type="noConversion"/>
  </si>
  <si>
    <t>西南电网</t>
    <phoneticPr fontId="3" type="noConversion"/>
  </si>
  <si>
    <t>越南</t>
    <phoneticPr fontId="3" type="noConversion"/>
  </si>
  <si>
    <t>云南</t>
    <phoneticPr fontId="3" type="noConversion"/>
  </si>
  <si>
    <t>西藏</t>
    <phoneticPr fontId="3" type="noConversion"/>
  </si>
  <si>
    <t>缅甸</t>
    <phoneticPr fontId="3" type="noConversion"/>
  </si>
  <si>
    <t>老挝</t>
    <phoneticPr fontId="3" type="noConversion"/>
  </si>
  <si>
    <t>国网</t>
    <phoneticPr fontId="3" type="noConversion"/>
  </si>
  <si>
    <t>向家坝</t>
    <phoneticPr fontId="3" type="noConversion"/>
  </si>
  <si>
    <t>西藏自治区</t>
    <phoneticPr fontId="3" type="noConversion"/>
  </si>
  <si>
    <t>湖南（祁韶直流）</t>
    <phoneticPr fontId="3" type="noConversion"/>
  </si>
  <si>
    <r>
      <rPr>
        <b/>
        <sz val="8"/>
        <rFont val="SimSun"/>
        <family val="3"/>
        <charset val="134"/>
      </rPr>
      <t>地区</t>
    </r>
  </si>
  <si>
    <t>输出区域</t>
  </si>
  <si>
    <t>输入区域</t>
  </si>
  <si>
    <t>输电项目</t>
  </si>
  <si>
    <t>全部</t>
  </si>
  <si>
    <t>内蒙古</t>
    <phoneticPr fontId="12" type="noConversion"/>
  </si>
  <si>
    <t>山西</t>
    <phoneticPr fontId="12" type="noConversion"/>
  </si>
  <si>
    <t>河南，湖北，湖南</t>
    <phoneticPr fontId="12" type="noConversion"/>
  </si>
  <si>
    <t>长南线</t>
    <phoneticPr fontId="12" type="noConversion"/>
  </si>
  <si>
    <t>华东</t>
  </si>
  <si>
    <t>江苏</t>
    <phoneticPr fontId="12" type="noConversion"/>
  </si>
  <si>
    <t>宁夏</t>
    <phoneticPr fontId="12" type="noConversion"/>
  </si>
  <si>
    <t>陕西</t>
    <phoneticPr fontId="12" type="noConversion"/>
  </si>
  <si>
    <t>山西送陕西</t>
    <phoneticPr fontId="12" type="noConversion"/>
  </si>
  <si>
    <t>华北</t>
    <phoneticPr fontId="12" type="noConversion"/>
  </si>
  <si>
    <t>蒙古</t>
    <phoneticPr fontId="12" type="noConversion"/>
  </si>
  <si>
    <t>全部地区</t>
    <phoneticPr fontId="12" type="noConversion"/>
  </si>
  <si>
    <t>辽宁</t>
    <phoneticPr fontId="12" type="noConversion"/>
  </si>
  <si>
    <t>河北</t>
    <phoneticPr fontId="12" type="noConversion"/>
  </si>
  <si>
    <t>高岭背靠背直流</t>
    <phoneticPr fontId="12" type="noConversion"/>
  </si>
  <si>
    <t>山东</t>
    <phoneticPr fontId="12" type="noConversion"/>
  </si>
  <si>
    <t>鲁固直流</t>
    <phoneticPr fontId="12" type="noConversion"/>
  </si>
  <si>
    <t>吉林</t>
    <phoneticPr fontId="12" type="noConversion"/>
  </si>
  <si>
    <t>朝鲜</t>
    <phoneticPr fontId="12" type="noConversion"/>
  </si>
  <si>
    <t>上海</t>
    <phoneticPr fontId="12" type="noConversion"/>
  </si>
  <si>
    <t>湖北</t>
    <phoneticPr fontId="12" type="noConversion"/>
  </si>
  <si>
    <t>四川</t>
    <phoneticPr fontId="12" type="noConversion"/>
  </si>
  <si>
    <t>复奉直流/向上直流</t>
  </si>
  <si>
    <t>浙江</t>
    <phoneticPr fontId="12" type="noConversion"/>
  </si>
  <si>
    <t>宾金直流</t>
    <phoneticPr fontId="12" type="noConversion"/>
  </si>
  <si>
    <t xml:space="preserve">四、华中 </t>
  </si>
  <si>
    <t>锦屏-苏南</t>
  </si>
  <si>
    <t>南方</t>
  </si>
  <si>
    <t>福建</t>
    <phoneticPr fontId="12" type="noConversion"/>
  </si>
  <si>
    <t>广东</t>
    <phoneticPr fontId="12" type="noConversion"/>
  </si>
  <si>
    <t>甚南直流</t>
  </si>
  <si>
    <t>湖南，湖北，河南</t>
    <phoneticPr fontId="12" type="noConversion"/>
  </si>
  <si>
    <t>河南</t>
    <phoneticPr fontId="12" type="noConversion"/>
  </si>
  <si>
    <t>新疆</t>
    <phoneticPr fontId="12" type="noConversion"/>
  </si>
  <si>
    <t>湖南</t>
    <phoneticPr fontId="12" type="noConversion"/>
  </si>
  <si>
    <t>甘肃</t>
    <phoneticPr fontId="12" type="noConversion"/>
  </si>
  <si>
    <t>青海</t>
    <phoneticPr fontId="12" type="noConversion"/>
  </si>
  <si>
    <t>重庆</t>
    <phoneticPr fontId="12" type="noConversion"/>
  </si>
  <si>
    <t>江西</t>
    <phoneticPr fontId="12" type="noConversion"/>
  </si>
  <si>
    <t>广州</t>
    <phoneticPr fontId="12" type="noConversion"/>
  </si>
  <si>
    <t>广西</t>
    <phoneticPr fontId="12" type="noConversion"/>
  </si>
  <si>
    <t>贵州</t>
    <phoneticPr fontId="12" type="noConversion"/>
  </si>
  <si>
    <t>宁东+银东直流</t>
    <phoneticPr fontId="12" type="noConversion"/>
  </si>
  <si>
    <t>灵绍直流</t>
    <phoneticPr fontId="12" type="noConversion"/>
  </si>
  <si>
    <t>安徽</t>
    <phoneticPr fontId="12" type="noConversion"/>
  </si>
  <si>
    <t>华中</t>
    <phoneticPr fontId="12" type="noConversion"/>
  </si>
  <si>
    <t>哈郑直流</t>
    <phoneticPr fontId="12" type="noConversion"/>
  </si>
  <si>
    <t>德宝直流</t>
    <phoneticPr fontId="12" type="noConversion"/>
  </si>
  <si>
    <t>向上工程/复奉直流</t>
  </si>
  <si>
    <t>雅中-江西直流</t>
    <phoneticPr fontId="12" type="noConversion"/>
  </si>
  <si>
    <t>广西送湖南</t>
    <phoneticPr fontId="12" type="noConversion"/>
  </si>
  <si>
    <t>云南</t>
    <phoneticPr fontId="12" type="noConversion"/>
  </si>
  <si>
    <t>香港</t>
    <phoneticPr fontId="12" type="noConversion"/>
  </si>
  <si>
    <t>澳门</t>
    <phoneticPr fontId="12" type="noConversion"/>
  </si>
  <si>
    <t>越南</t>
    <phoneticPr fontId="12" type="noConversion"/>
  </si>
  <si>
    <t>缅甸</t>
    <phoneticPr fontId="12" type="noConversion"/>
  </si>
  <si>
    <t>输出省份</t>
    <phoneticPr fontId="3" type="noConversion"/>
  </si>
  <si>
    <t>输入省份</t>
    <phoneticPr fontId="3" type="noConversion"/>
  </si>
  <si>
    <t>国际</t>
    <phoneticPr fontId="3" type="noConversion"/>
  </si>
  <si>
    <t>国际</t>
    <phoneticPr fontId="12" type="noConversion"/>
  </si>
  <si>
    <t>西南</t>
    <phoneticPr fontId="3" type="noConversion"/>
  </si>
  <si>
    <t>南方</t>
    <phoneticPr fontId="3" type="noConversion"/>
  </si>
  <si>
    <t>内蒙古东</t>
    <phoneticPr fontId="12" type="noConversion"/>
  </si>
  <si>
    <t>省份</t>
    <phoneticPr fontId="3" type="noConversion"/>
  </si>
  <si>
    <t>电网区域</t>
    <phoneticPr fontId="3" type="noConversion"/>
  </si>
  <si>
    <t>宜华直流</t>
    <phoneticPr fontId="3" type="noConversion"/>
  </si>
  <si>
    <t>闽越背靠背</t>
    <phoneticPr fontId="3" type="noConversion"/>
  </si>
  <si>
    <t>跨省</t>
    <phoneticPr fontId="3" type="noConversion"/>
  </si>
  <si>
    <t>跨区</t>
    <phoneticPr fontId="3" type="noConversion"/>
  </si>
  <si>
    <t>汇总</t>
    <phoneticPr fontId="3" type="noConversion"/>
  </si>
  <si>
    <t>出口</t>
    <phoneticPr fontId="3" type="noConversion"/>
  </si>
  <si>
    <t>未知</t>
    <phoneticPr fontId="3" type="noConversion"/>
  </si>
  <si>
    <t>内蒙古东</t>
    <phoneticPr fontId="3" type="noConversion"/>
  </si>
  <si>
    <t>省间输电</t>
    <phoneticPr fontId="3" type="noConversion"/>
  </si>
  <si>
    <t>青海-河南直流</t>
    <phoneticPr fontId="3" type="noConversion"/>
  </si>
  <si>
    <t>灵宝直流I回II回</t>
    <phoneticPr fontId="3" type="noConversion"/>
  </si>
  <si>
    <t>南阳-荆门-长沙</t>
    <phoneticPr fontId="3" type="noConversion"/>
  </si>
  <si>
    <t>哈郑直流</t>
    <phoneticPr fontId="3" type="noConversion"/>
  </si>
  <si>
    <t>陕北-湖北</t>
    <phoneticPr fontId="3" type="noConversion"/>
  </si>
  <si>
    <t>渝鄂直流背靠背</t>
    <phoneticPr fontId="3" type="noConversion"/>
  </si>
  <si>
    <t>雅中-江西</t>
  </si>
  <si>
    <t>锡盟-山东</t>
    <phoneticPr fontId="3" type="noConversion"/>
  </si>
  <si>
    <t>鲁固直流</t>
    <phoneticPr fontId="3" type="noConversion"/>
  </si>
  <si>
    <t>国华绥中电厂二期</t>
    <phoneticPr fontId="3" type="noConversion"/>
  </si>
  <si>
    <t>绥中电厂</t>
    <phoneticPr fontId="3" type="noConversion"/>
  </si>
  <si>
    <t>锡盟-江苏</t>
    <phoneticPr fontId="3" type="noConversion"/>
  </si>
  <si>
    <t>华北</t>
    <phoneticPr fontId="3" type="noConversion"/>
  </si>
  <si>
    <t>锡盟-山东 、 上海庙-临沂</t>
    <phoneticPr fontId="3" type="noConversion"/>
  </si>
  <si>
    <t>省间输电</t>
    <phoneticPr fontId="3" type="noConversion"/>
  </si>
  <si>
    <t>灵绍直流</t>
    <phoneticPr fontId="3" type="noConversion"/>
  </si>
  <si>
    <t>西藏</t>
    <phoneticPr fontId="12" type="noConversion"/>
  </si>
  <si>
    <t>柴拉直流</t>
    <phoneticPr fontId="3" type="noConversion"/>
  </si>
  <si>
    <t>阳城-江苏</t>
    <phoneticPr fontId="3" type="noConversion"/>
  </si>
  <si>
    <t>阳城国际发电有限责任公司</t>
    <phoneticPr fontId="3" type="noConversion"/>
  </si>
  <si>
    <t>国华绥中电厂</t>
    <phoneticPr fontId="3" type="noConversion"/>
  </si>
  <si>
    <t>绥中发电有限责任公司</t>
    <phoneticPr fontId="3" type="noConversion"/>
  </si>
  <si>
    <t>阳城电厂二期</t>
    <phoneticPr fontId="3" type="noConversion"/>
  </si>
  <si>
    <t>阳城电厂一期</t>
    <phoneticPr fontId="3" type="noConversion"/>
  </si>
  <si>
    <t>绥中电厂一期</t>
    <phoneticPr fontId="3" type="noConversion"/>
  </si>
  <si>
    <t>绥中电厂二期</t>
    <phoneticPr fontId="3" type="noConversion"/>
  </si>
  <si>
    <t>大唐阳城发电公司</t>
    <phoneticPr fontId="3" type="noConversion"/>
  </si>
  <si>
    <t>陕北-湖北</t>
    <phoneticPr fontId="3" type="noConversion"/>
  </si>
  <si>
    <t>趸售输电</t>
    <phoneticPr fontId="3" type="noConversion"/>
  </si>
  <si>
    <t>德宝直流</t>
    <phoneticPr fontId="3" type="noConversion"/>
  </si>
  <si>
    <t>向上直流/复奉直流</t>
    <phoneticPr fontId="3" type="noConversion"/>
  </si>
  <si>
    <t>宾金直流</t>
    <phoneticPr fontId="3" type="noConversion"/>
  </si>
  <si>
    <t>准东-皖南</t>
    <phoneticPr fontId="3" type="noConversion"/>
  </si>
  <si>
    <t>哈郑直流</t>
    <phoneticPr fontId="3" type="noConversion"/>
  </si>
  <si>
    <t>海南联网工程</t>
    <phoneticPr fontId="3" type="noConversion"/>
  </si>
  <si>
    <t>淮南-南京-上海</t>
    <phoneticPr fontId="3" type="noConversion"/>
  </si>
  <si>
    <t>淮南-浙北-上海</t>
    <phoneticPr fontId="3" type="noConversion"/>
  </si>
  <si>
    <t>省间传输</t>
    <phoneticPr fontId="3" type="noConversion"/>
  </si>
  <si>
    <t>浙北-福州</t>
    <phoneticPr fontId="3" type="noConversion"/>
  </si>
  <si>
    <t>新疆-西北联网工程</t>
    <phoneticPr fontId="3" type="noConversion"/>
  </si>
  <si>
    <t>施贤，贵广，天广</t>
    <phoneticPr fontId="3" type="noConversion"/>
  </si>
  <si>
    <t>贵广、施贤</t>
    <phoneticPr fontId="3" type="noConversion"/>
  </si>
  <si>
    <t>天广，云广，溪广，普侨，乌东德</t>
    <phoneticPr fontId="3" type="noConversion"/>
  </si>
  <si>
    <t>锡盟-山东，蒙西-天津南</t>
    <phoneticPr fontId="3" type="noConversion"/>
  </si>
  <si>
    <t>南荆长，晋南荆</t>
    <phoneticPr fontId="3" type="noConversion"/>
  </si>
  <si>
    <t>南京长</t>
    <phoneticPr fontId="3" type="noConversion"/>
  </si>
  <si>
    <t>省间输送</t>
    <phoneticPr fontId="3" type="noConversion"/>
  </si>
  <si>
    <t>呼伦贝尔-辽宁</t>
    <phoneticPr fontId="3" type="noConversion"/>
  </si>
  <si>
    <t>锡盟山东</t>
    <phoneticPr fontId="3" type="noConversion"/>
  </si>
  <si>
    <t>国电电力大同发电有限责任公司</t>
    <phoneticPr fontId="3" type="noConversion"/>
  </si>
  <si>
    <t>大同第二发电厂</t>
    <phoneticPr fontId="3" type="noConversion"/>
  </si>
  <si>
    <t>大同第二电厂二三期</t>
    <phoneticPr fontId="3" type="noConversion"/>
  </si>
  <si>
    <t>大同第二电厂一期</t>
    <phoneticPr fontId="3" type="noConversion"/>
  </si>
  <si>
    <t>山西中电神头发电有限公司</t>
    <phoneticPr fontId="3" type="noConversion"/>
  </si>
  <si>
    <t>山西神头第二发电厂</t>
    <phoneticPr fontId="3" type="noConversion"/>
  </si>
  <si>
    <t>大唐神二电厂</t>
    <phoneticPr fontId="3" type="noConversion"/>
  </si>
  <si>
    <t>云贵互联</t>
    <phoneticPr fontId="3" type="noConversion"/>
  </si>
  <si>
    <t>年份</t>
  </si>
  <si>
    <t>合计</t>
  </si>
  <si>
    <t>其他火电</t>
  </si>
  <si>
    <t>水电</t>
  </si>
  <si>
    <t>核电</t>
  </si>
  <si>
    <t>风电</t>
  </si>
  <si>
    <t>其他</t>
  </si>
  <si>
    <t>输出地区</t>
    <phoneticPr fontId="3" type="noConversion"/>
  </si>
  <si>
    <t>输入地区</t>
    <phoneticPr fontId="3" type="noConversion"/>
  </si>
  <si>
    <t>输电类型</t>
    <phoneticPr fontId="3" type="noConversion"/>
  </si>
  <si>
    <t>省间传输</t>
    <phoneticPr fontId="3" type="noConversion"/>
  </si>
  <si>
    <t>专项输电</t>
    <phoneticPr fontId="3" type="noConversion"/>
  </si>
  <si>
    <t>序号</t>
    <phoneticPr fontId="3" type="noConversion"/>
  </si>
  <si>
    <t>天生桥水电站</t>
    <phoneticPr fontId="3" type="noConversion"/>
  </si>
  <si>
    <t>葛洲坝水电站</t>
    <phoneticPr fontId="3" type="noConversion"/>
  </si>
  <si>
    <t>三峡水电站</t>
    <phoneticPr fontId="3" type="noConversion"/>
  </si>
  <si>
    <t>鲤鱼厂电站</t>
    <phoneticPr fontId="3" type="noConversion"/>
  </si>
  <si>
    <t>送端电厂</t>
    <phoneticPr fontId="3" type="noConversion"/>
  </si>
  <si>
    <t>蒙东电网交直流混联（伊敏电厂，鄂温克电厂，呼伦贝尔电厂）+孤岛运行（伊敏电厂一二期）</t>
  </si>
  <si>
    <t>锡盟特高压外送基地</t>
    <phoneticPr fontId="3" type="noConversion"/>
  </si>
  <si>
    <t>锡盟特高压外送基地，上海庙煤炭基地</t>
    <phoneticPr fontId="3" type="noConversion"/>
  </si>
  <si>
    <t>宁东煤炭基地，银川风光火一体化基地</t>
    <phoneticPr fontId="3" type="noConversion"/>
  </si>
  <si>
    <t>青海新能源基地</t>
    <phoneticPr fontId="20" type="noConversion"/>
  </si>
  <si>
    <t>苏晋保德坑口电厂，苏晋朔州煤矸石电厂，苏晋塔山电厂</t>
    <phoneticPr fontId="20" type="noConversion"/>
  </si>
  <si>
    <t>阳城电厂</t>
    <phoneticPr fontId="20" type="noConversion"/>
  </si>
  <si>
    <t>陕北煤炭能源基地</t>
    <phoneticPr fontId="20" type="noConversion"/>
  </si>
  <si>
    <t>锦屏水电站</t>
    <phoneticPr fontId="20" type="noConversion"/>
  </si>
  <si>
    <t>溪洛渡水电站</t>
    <phoneticPr fontId="20" type="noConversion"/>
  </si>
  <si>
    <t>向家坝水电站</t>
    <phoneticPr fontId="20" type="noConversion"/>
  </si>
  <si>
    <t>雅砻江水电基地</t>
    <phoneticPr fontId="20" type="noConversion"/>
  </si>
  <si>
    <t>准东煤电基地</t>
  </si>
  <si>
    <t>哈密南能源基地</t>
    <phoneticPr fontId="20" type="noConversion"/>
  </si>
  <si>
    <t>水电站</t>
    <phoneticPr fontId="3" type="noConversion"/>
  </si>
  <si>
    <t>向家坝水电站</t>
    <phoneticPr fontId="3" type="noConversion"/>
  </si>
  <si>
    <t>澜沧江上游水电站，乌东德水电站，金沙江水电站</t>
    <phoneticPr fontId="3" type="noConversion"/>
  </si>
  <si>
    <t>澜沧江上游水电站，乌东德水电站，溪洛渡水电站，金安桥水电站，糯扎渡水电站</t>
    <phoneticPr fontId="3" type="noConversion"/>
  </si>
  <si>
    <t>燃煤</t>
  </si>
  <si>
    <t>燃气</t>
  </si>
  <si>
    <t>燃油</t>
  </si>
  <si>
    <t>“风光火”打捆外送！哈密疆电外送近五成是新能源发电_腾讯新闻 (qq.com)</t>
  </si>
  <si>
    <t>哈密南能源基地55%火电，45%新能源</t>
    <phoneticPr fontId="3" type="noConversion"/>
  </si>
  <si>
    <t>锡泰“朋友圈”：保供、转型与多赢_交易_电力_江苏 (sohu.com)</t>
  </si>
  <si>
    <t>锡盟特高压外送基地目前有730万千瓦火电和691万千瓦风电</t>
    <phoneticPr fontId="20" type="noConversion"/>
  </si>
  <si>
    <t>鲁固直流蒙东风电基地仍在建设中</t>
    <phoneticPr fontId="3" type="noConversion"/>
  </si>
  <si>
    <t>垃圾焚烧发电</t>
    <phoneticPr fontId="20" type="noConversion"/>
  </si>
  <si>
    <t>秸秆、蔗渣、林木质发电</t>
    <phoneticPr fontId="20" type="noConversion"/>
  </si>
  <si>
    <t>陕西国华锦界能源有限责任公司</t>
    <phoneticPr fontId="3" type="noConversion"/>
  </si>
  <si>
    <t>陕西府谷电厂</t>
    <phoneticPr fontId="3" type="noConversion"/>
  </si>
  <si>
    <t>陕西国华锦界能源有限责任公司三期</t>
    <phoneticPr fontId="3" type="noConversion"/>
  </si>
  <si>
    <t>陕西府谷电厂二期</t>
    <phoneticPr fontId="3" type="noConversion"/>
  </si>
  <si>
    <t>山西阳泉盂县温池电厂</t>
    <phoneticPr fontId="3" type="noConversion"/>
  </si>
  <si>
    <t>府谷，锦界送河北</t>
    <phoneticPr fontId="3" type="noConversion"/>
  </si>
  <si>
    <t>府谷，锦界电厂</t>
    <phoneticPr fontId="3" type="noConversion"/>
  </si>
  <si>
    <t>国际</t>
    <phoneticPr fontId="3" type="noConversion"/>
  </si>
  <si>
    <t>西南</t>
    <phoneticPr fontId="3" type="noConversion"/>
  </si>
  <si>
    <t>华北</t>
    <phoneticPr fontId="3" type="noConversion"/>
  </si>
  <si>
    <t>华中</t>
    <phoneticPr fontId="3" type="noConversion"/>
  </si>
  <si>
    <t>华东</t>
    <phoneticPr fontId="3" type="noConversion"/>
  </si>
  <si>
    <t>长南线</t>
    <phoneticPr fontId="3" type="noConversion"/>
  </si>
  <si>
    <t>燃煤</t>
    <phoneticPr fontId="3" type="noConversion"/>
  </si>
  <si>
    <t>燃气</t>
    <phoneticPr fontId="3" type="noConversion"/>
  </si>
  <si>
    <t>燃油</t>
    <phoneticPr fontId="3" type="noConversion"/>
  </si>
  <si>
    <t>其他火电</t>
    <phoneticPr fontId="3" type="noConversion"/>
  </si>
  <si>
    <t>水电</t>
    <phoneticPr fontId="3" type="noConversion"/>
  </si>
  <si>
    <t>其他可再生</t>
    <phoneticPr fontId="3" type="noConversion"/>
  </si>
  <si>
    <t>分布式</t>
    <phoneticPr fontId="3" type="noConversion"/>
  </si>
  <si>
    <t>进口量</t>
  </si>
  <si>
    <t>出口量</t>
  </si>
  <si>
    <t>分布式光伏</t>
  </si>
  <si>
    <t>光伏电站</t>
  </si>
  <si>
    <t>余温、余热、余压发电</t>
  </si>
  <si>
    <t>沼气发电</t>
  </si>
  <si>
    <t>常规燃气+煤层气</t>
  </si>
  <si>
    <t>其他可再生</t>
  </si>
  <si>
    <t>原始发电量（亿千瓦时）</t>
  </si>
  <si>
    <t>天广，云广，乌东德</t>
  </si>
  <si>
    <t>煤电</t>
  </si>
  <si>
    <t>Ref Index</t>
  </si>
  <si>
    <t>电厂专项输送电量（亿千瓦时）</t>
  </si>
  <si>
    <t>扣除电厂专项送电后发电结构(亿千瓦时）</t>
  </si>
  <si>
    <t>合计（不含分布式）</t>
  </si>
  <si>
    <t>阳城-江苏</t>
  </si>
  <si>
    <t>阳城电厂</t>
  </si>
  <si>
    <t>推算</t>
  </si>
  <si>
    <t>非电厂专项传输</t>
    <phoneticPr fontId="3" type="noConversion"/>
  </si>
  <si>
    <t>区域</t>
    <phoneticPr fontId="3" type="noConversion"/>
  </si>
  <si>
    <t>2016-2021分省分能源跨省传输电量（万千瓦时）</t>
    <phoneticPr fontId="3" type="noConversion"/>
  </si>
  <si>
    <t>非水可再生</t>
    <phoneticPr fontId="3" type="noConversion"/>
  </si>
  <si>
    <t>其他火电（含生物质）</t>
    <phoneticPr fontId="3" type="noConversion"/>
  </si>
  <si>
    <t>Year</t>
    <phoneticPr fontId="3" type="noConversion"/>
  </si>
  <si>
    <t>Hydro</t>
    <phoneticPr fontId="3" type="noConversion"/>
  </si>
  <si>
    <t>Coal</t>
    <phoneticPr fontId="3" type="noConversion"/>
  </si>
  <si>
    <t>Gas</t>
    <phoneticPr fontId="3" type="noConversion"/>
  </si>
  <si>
    <t>Oil</t>
  </si>
  <si>
    <t>Oil</t>
    <phoneticPr fontId="3" type="noConversion"/>
  </si>
  <si>
    <t>Other Combustion (Biomass)</t>
    <phoneticPr fontId="3" type="noConversion"/>
  </si>
  <si>
    <t>non-Hydro Renewable</t>
    <phoneticPr fontId="3" type="noConversion"/>
  </si>
  <si>
    <t>We assume 1 for oil because all oil-fired plants are peakers.</t>
  </si>
  <si>
    <t>are partially dispatchable (pumped hydro and NG peakers).</t>
  </si>
  <si>
    <t>We assume 0.6 for hydro and natural gas to reflect the fact that these sources</t>
  </si>
  <si>
    <t>between in-region and out-of-region inflexible sources.</t>
  </si>
  <si>
    <t>We assume 0.2 for inflexible sources due solely to temporal mis-alignment</t>
  </si>
  <si>
    <t>Natural Gas</t>
  </si>
  <si>
    <t>Coal &amp; Coke</t>
  </si>
  <si>
    <t>Uranium</t>
  </si>
  <si>
    <t>Solar</t>
  </si>
  <si>
    <t>Biomass / Geothermal</t>
  </si>
  <si>
    <t>Wind</t>
  </si>
  <si>
    <t>Hydro / Wave / Tidal</t>
  </si>
  <si>
    <t>Flexibility Share</t>
  </si>
  <si>
    <t>Fraction</t>
  </si>
  <si>
    <t>Transmission Capacity That Provides Flexibility (dimensionless)</t>
  </si>
  <si>
    <t>Flexibility Reference from US EPS</t>
    <phoneticPr fontId="3" type="noConversion"/>
  </si>
  <si>
    <t>Matching Tally Type</t>
    <phoneticPr fontId="3" type="noConversion"/>
  </si>
  <si>
    <t>Generation Type</t>
    <phoneticPr fontId="3" type="noConversion"/>
  </si>
  <si>
    <t>Electricity Transmitted</t>
    <phoneticPr fontId="3" type="noConversion"/>
  </si>
  <si>
    <t>Flexibility Point</t>
    <phoneticPr fontId="3" type="noConversion"/>
  </si>
  <si>
    <t>Average</t>
    <phoneticPr fontId="3" type="noConversion"/>
  </si>
  <si>
    <t>Overall</t>
    <phoneticPr fontId="3" type="noConversion"/>
  </si>
  <si>
    <t>The flexibility for Coal and Coke is risen for China Provincial EPS as a portion of the coal generation are renovated to become more flexible</t>
    <phoneticPr fontId="3" type="noConversion"/>
  </si>
  <si>
    <t>China Electricity Council</t>
  </si>
  <si>
    <t>中国电力工业统计资料汇编 （Compilation of China Power Sector Statistics)</t>
    <phoneticPr fontId="20" type="noConversion"/>
  </si>
  <si>
    <t>Interprovincial Transmission &amp; Plant Generation &amp; Generation</t>
    <phoneticPr fontId="20" type="noConversion"/>
  </si>
  <si>
    <t>2016, 2017, 2018, 2019, 2020, 2021</t>
    <phoneticPr fontId="20" type="noConversion"/>
  </si>
  <si>
    <t>Chapter 2 (Power Generation), Chapter 3 (Power Consumption)</t>
    <phoneticPr fontId="20" type="noConversion"/>
  </si>
  <si>
    <t>Sources:</t>
    <phoneticPr fontId="3" type="noConversion"/>
  </si>
  <si>
    <t>Frac of TCAMRB that Provides Flexibility</t>
    <phoneticPr fontId="12" type="noConversion"/>
  </si>
  <si>
    <t>Notes</t>
  </si>
  <si>
    <t>This variable represents the share of the transmission capacity across the modeled</t>
  </si>
  <si>
    <t>region border that can be used to provide flexibility.  This may be due to flexible</t>
  </si>
  <si>
    <t>generation outside the modeled region, or it may be due to differences in</t>
  </si>
  <si>
    <t>temporal alignment between inflexible resources within the modeled region and</t>
  </si>
  <si>
    <t>inflexible resources outside the modeled region.</t>
  </si>
  <si>
    <t>An independent research was carried out to calculate the transmission of different generation across provinces</t>
    <phoneticPr fontId="3" type="noConversion"/>
  </si>
  <si>
    <t>in China and the results are used to calculate the mix of power that comes into each province</t>
    <phoneticPr fontId="3" type="noConversion"/>
  </si>
  <si>
    <t>We used the same assumption of flexibility by generation as it was presented in the US EPS, except</t>
    <phoneticPr fontId="3" type="noConversion"/>
  </si>
  <si>
    <t>for coal as some of the coal generation in China is considered flexible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</si>
</sst>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"/>
    <numFmt numFmtId="178" formatCode="0_ "/>
    <numFmt numFmtId="179" formatCode="0.000_ "/>
  </numFmts>
  <fonts count="35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8"/>
      <name val="SimSun"/>
      <family val="3"/>
      <charset val="134"/>
    </font>
    <font>
      <b/>
      <sz val="8"/>
      <name val="SimSun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rgb="FFFF0000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name val="Arial"/>
      <family val="2"/>
    </font>
    <font>
      <sz val="10"/>
      <name val="DengXian"/>
      <family val="3"/>
      <charset val="134"/>
    </font>
    <font>
      <sz val="9"/>
      <name val="宋体"/>
      <family val="3"/>
      <charset val="134"/>
    </font>
    <font>
      <sz val="12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rgb="FF000000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name val="等线"/>
      <family val="2"/>
      <scheme val="minor"/>
    </font>
    <font>
      <b/>
      <sz val="12"/>
      <name val="等线"/>
      <family val="2"/>
      <scheme val="minor"/>
    </font>
    <font>
      <b/>
      <sz val="12"/>
      <name val="等线"/>
      <family val="3"/>
      <charset val="134"/>
      <scheme val="minor"/>
    </font>
    <font>
      <sz val="11"/>
      <color rgb="FF000000"/>
      <name val="Calibri"/>
      <family val="2"/>
    </font>
    <font>
      <b/>
      <sz val="11"/>
      <color theme="1"/>
      <name val="等线"/>
      <family val="3"/>
      <charset val="134"/>
      <scheme val="minor"/>
    </font>
    <font>
      <b/>
      <sz val="10"/>
      <name val="Arial"/>
      <family val="2"/>
    </font>
    <font>
      <sz val="10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3" fillId="0" borderId="0">
      <alignment vertical="center"/>
    </xf>
    <xf numFmtId="0" fontId="1" fillId="0" borderId="0"/>
    <xf numFmtId="0" fontId="30" fillId="0" borderId="0" applyBorder="0"/>
  </cellStyleXfs>
  <cellXfs count="29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2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4" fillId="0" borderId="0" xfId="1" applyAlignment="1">
      <alignment horizontal="justify" vertical="center"/>
    </xf>
    <xf numFmtId="0" fontId="4" fillId="0" borderId="0" xfId="1" applyAlignment="1">
      <alignment horizontal="justify"/>
    </xf>
    <xf numFmtId="0" fontId="4" fillId="0" borderId="0" xfId="1" applyAlignment="1">
      <alignment horizontal="left"/>
    </xf>
    <xf numFmtId="0" fontId="4" fillId="0" borderId="0" xfId="1" applyAlignment="1">
      <alignment horizontal="justify" vertical="top"/>
    </xf>
    <xf numFmtId="0" fontId="4" fillId="0" borderId="0" xfId="1" applyAlignment="1">
      <alignment horizontal="left" vertical="top" indent="1"/>
    </xf>
    <xf numFmtId="0" fontId="4" fillId="0" borderId="0" xfId="1" applyAlignment="1">
      <alignment horizontal="left" indent="1"/>
    </xf>
    <xf numFmtId="0" fontId="7" fillId="0" borderId="0" xfId="0" applyFont="1">
      <alignment vertical="center"/>
    </xf>
    <xf numFmtId="0" fontId="4" fillId="0" borderId="0" xfId="1" applyAlignment="1">
      <alignment horizontal="left" vertical="center" indent="1"/>
    </xf>
    <xf numFmtId="0" fontId="4" fillId="0" borderId="0" xfId="1" applyAlignment="1">
      <alignment horizontal="left" vertical="top"/>
    </xf>
    <xf numFmtId="0" fontId="4" fillId="0" borderId="0" xfId="1" applyAlignment="1">
      <alignment horizontal="right"/>
    </xf>
    <xf numFmtId="0" fontId="4" fillId="0" borderId="0" xfId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1" applyAlignment="1">
      <alignment horizontal="right" vertical="top"/>
    </xf>
    <xf numFmtId="0" fontId="10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7" fillId="0" borderId="0" xfId="2">
      <alignment vertical="center"/>
    </xf>
    <xf numFmtId="0" fontId="7" fillId="0" borderId="0" xfId="2" applyAlignment="1">
      <alignment vertical="center" wrapText="1"/>
    </xf>
    <xf numFmtId="0" fontId="7" fillId="0" borderId="0" xfId="2" applyAlignment="1">
      <alignment horizontal="left" vertical="center" indent="1"/>
    </xf>
    <xf numFmtId="0" fontId="7" fillId="0" borderId="0" xfId="2" applyAlignment="1">
      <alignment horizontal="left" vertical="center"/>
    </xf>
    <xf numFmtId="0" fontId="8" fillId="0" borderId="0" xfId="2" applyFont="1">
      <alignment vertical="center"/>
    </xf>
    <xf numFmtId="0" fontId="7" fillId="0" borderId="0" xfId="2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4" fillId="0" borderId="0" xfId="0" applyFont="1">
      <alignment vertical="center"/>
    </xf>
    <xf numFmtId="176" fontId="7" fillId="0" borderId="0" xfId="0" applyNumberFormat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horizontal="right"/>
    </xf>
    <xf numFmtId="0" fontId="7" fillId="0" borderId="0" xfId="1" applyFont="1" applyAlignment="1">
      <alignment horizontal="right" vertical="top"/>
    </xf>
    <xf numFmtId="0" fontId="14" fillId="0" borderId="0" xfId="1" applyFont="1" applyAlignment="1">
      <alignment horizontal="right" vertical="top"/>
    </xf>
    <xf numFmtId="0" fontId="14" fillId="0" borderId="0" xfId="1" applyFont="1" applyAlignment="1">
      <alignment horizontal="right"/>
    </xf>
    <xf numFmtId="0" fontId="14" fillId="0" borderId="0" xfId="2" applyFont="1">
      <alignment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1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15" fillId="0" borderId="0" xfId="0" applyFont="1">
      <alignment vertical="center"/>
    </xf>
    <xf numFmtId="0" fontId="17" fillId="0" borderId="0" xfId="1" applyFont="1" applyAlignment="1">
      <alignment horizontal="right" vertical="top"/>
    </xf>
    <xf numFmtId="178" fontId="0" fillId="0" borderId="0" xfId="0" applyNumberFormat="1">
      <alignment vertical="center"/>
    </xf>
    <xf numFmtId="0" fontId="19" fillId="0" borderId="0" xfId="0" applyFont="1">
      <alignment vertical="center"/>
    </xf>
    <xf numFmtId="0" fontId="8" fillId="0" borderId="0" xfId="0" applyFont="1">
      <alignment vertical="center"/>
    </xf>
    <xf numFmtId="0" fontId="8" fillId="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3" borderId="0" xfId="2" applyFont="1" applyFill="1">
      <alignment vertical="center"/>
    </xf>
    <xf numFmtId="0" fontId="8" fillId="4" borderId="0" xfId="2" applyFont="1" applyFill="1">
      <alignment vertical="center"/>
    </xf>
    <xf numFmtId="0" fontId="8" fillId="5" borderId="0" xfId="0" applyFont="1" applyFill="1">
      <alignment vertical="center"/>
    </xf>
    <xf numFmtId="0" fontId="11" fillId="0" borderId="0" xfId="3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16" fillId="0" borderId="0" xfId="4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1" applyFont="1" applyAlignment="1">
      <alignment horizontal="right" vertical="center"/>
    </xf>
    <xf numFmtId="0" fontId="21" fillId="0" borderId="0" xfId="0" applyFont="1" applyAlignment="1">
      <alignment horizontal="left" vertical="center" indent="2"/>
    </xf>
    <xf numFmtId="0" fontId="21" fillId="0" borderId="0" xfId="0" applyFont="1" applyAlignment="1">
      <alignment horizontal="left" vertical="center" indent="1"/>
    </xf>
    <xf numFmtId="0" fontId="22" fillId="0" borderId="0" xfId="1" applyFont="1" applyAlignment="1">
      <alignment horizontal="justify" vertical="center"/>
    </xf>
    <xf numFmtId="178" fontId="7" fillId="0" borderId="0" xfId="0" applyNumberFormat="1" applyFont="1">
      <alignment vertical="center"/>
    </xf>
    <xf numFmtId="178" fontId="7" fillId="0" borderId="0" xfId="1" applyNumberFormat="1" applyFont="1" applyAlignment="1">
      <alignment horizontal="right" vertical="center"/>
    </xf>
    <xf numFmtId="178" fontId="14" fillId="0" borderId="0" xfId="0" applyNumberFormat="1" applyFont="1">
      <alignment vertical="center"/>
    </xf>
    <xf numFmtId="178" fontId="14" fillId="0" borderId="0" xfId="1" applyNumberFormat="1" applyFont="1" applyAlignment="1">
      <alignment horizontal="right" vertical="top"/>
    </xf>
    <xf numFmtId="178" fontId="7" fillId="0" borderId="0" xfId="1" applyNumberFormat="1" applyFont="1" applyAlignment="1">
      <alignment horizontal="right" vertical="top"/>
    </xf>
    <xf numFmtId="178" fontId="7" fillId="0" borderId="0" xfId="0" applyNumberFormat="1" applyFont="1" applyAlignment="1">
      <alignment horizontal="right" vertical="center"/>
    </xf>
    <xf numFmtId="178" fontId="4" fillId="0" borderId="0" xfId="1" applyNumberFormat="1" applyAlignment="1">
      <alignment horizontal="right" vertical="center"/>
    </xf>
    <xf numFmtId="178" fontId="4" fillId="0" borderId="0" xfId="1" applyNumberFormat="1" applyAlignment="1">
      <alignment horizontal="right"/>
    </xf>
    <xf numFmtId="178" fontId="4" fillId="0" borderId="0" xfId="1" applyNumberFormat="1" applyAlignment="1">
      <alignment horizontal="right" vertical="top"/>
    </xf>
    <xf numFmtId="178" fontId="0" fillId="0" borderId="0" xfId="0" applyNumberFormat="1" applyAlignment="1">
      <alignment horizontal="right" vertical="center"/>
    </xf>
    <xf numFmtId="178" fontId="14" fillId="0" borderId="0" xfId="1" applyNumberFormat="1" applyFont="1" applyAlignment="1">
      <alignment horizontal="right" vertical="center"/>
    </xf>
    <xf numFmtId="0" fontId="23" fillId="0" borderId="0" xfId="6">
      <alignment vertical="center"/>
    </xf>
    <xf numFmtId="1" fontId="23" fillId="0" borderId="0" xfId="6" applyNumberFormat="1">
      <alignment vertical="center"/>
    </xf>
    <xf numFmtId="0" fontId="23" fillId="0" borderId="0" xfId="6" applyAlignment="1">
      <alignment horizontal="center" vertical="center"/>
    </xf>
    <xf numFmtId="1" fontId="23" fillId="0" borderId="2" xfId="6" applyNumberFormat="1" applyBorder="1" applyAlignment="1">
      <alignment horizontal="center" vertical="center"/>
    </xf>
    <xf numFmtId="0" fontId="24" fillId="0" borderId="2" xfId="6" applyFont="1" applyBorder="1" applyAlignment="1">
      <alignment horizontal="center" vertical="center"/>
    </xf>
    <xf numFmtId="0" fontId="23" fillId="0" borderId="2" xfId="6" applyBorder="1" applyAlignment="1">
      <alignment horizontal="center" vertical="center"/>
    </xf>
    <xf numFmtId="0" fontId="24" fillId="0" borderId="2" xfId="5" applyFont="1" applyBorder="1" applyAlignment="1">
      <alignment horizontal="center" vertical="center"/>
    </xf>
    <xf numFmtId="0" fontId="25" fillId="0" borderId="2" xfId="6" applyFont="1" applyBorder="1" applyAlignment="1">
      <alignment horizontal="center" vertical="center" wrapText="1"/>
    </xf>
    <xf numFmtId="1" fontId="25" fillId="0" borderId="2" xfId="6" applyNumberFormat="1" applyFont="1" applyBorder="1" applyAlignment="1">
      <alignment horizontal="center" vertical="center" shrinkToFit="1"/>
    </xf>
    <xf numFmtId="0" fontId="24" fillId="0" borderId="2" xfId="6" applyFont="1" applyBorder="1" applyAlignment="1">
      <alignment horizontal="center" vertical="center" wrapText="1"/>
    </xf>
    <xf numFmtId="177" fontId="25" fillId="0" borderId="2" xfId="6" applyNumberFormat="1" applyFont="1" applyBorder="1" applyAlignment="1">
      <alignment horizontal="center" vertical="center" shrinkToFit="1"/>
    </xf>
    <xf numFmtId="2" fontId="25" fillId="0" borderId="2" xfId="6" applyNumberFormat="1" applyFont="1" applyBorder="1" applyAlignment="1">
      <alignment horizontal="center" vertical="center" shrinkToFit="1"/>
    </xf>
    <xf numFmtId="0" fontId="25" fillId="0" borderId="2" xfId="6" applyFont="1" applyBorder="1" applyAlignment="1">
      <alignment horizontal="center" vertical="center" shrinkToFit="1"/>
    </xf>
    <xf numFmtId="0" fontId="23" fillId="0" borderId="0" xfId="6" applyAlignment="1">
      <alignment horizontal="center" vertical="center" wrapText="1"/>
    </xf>
    <xf numFmtId="1" fontId="23" fillId="0" borderId="2" xfId="6" applyNumberFormat="1" applyBorder="1" applyAlignment="1">
      <alignment horizontal="center" vertical="center" wrapText="1"/>
    </xf>
    <xf numFmtId="0" fontId="23" fillId="0" borderId="2" xfId="6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1" fontId="11" fillId="0" borderId="2" xfId="3" applyNumberForma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23" fillId="0" borderId="2" xfId="6" applyNumberFormat="1" applyBorder="1">
      <alignment vertical="center"/>
    </xf>
    <xf numFmtId="0" fontId="26" fillId="0" borderId="0" xfId="0" applyFont="1">
      <alignment vertical="center"/>
    </xf>
    <xf numFmtId="0" fontId="0" fillId="0" borderId="2" xfId="0" applyBorder="1">
      <alignment vertical="center"/>
    </xf>
    <xf numFmtId="0" fontId="27" fillId="0" borderId="2" xfId="0" applyFont="1" applyBorder="1">
      <alignment vertical="center"/>
    </xf>
    <xf numFmtId="0" fontId="27" fillId="5" borderId="2" xfId="0" applyFont="1" applyFill="1" applyBorder="1">
      <alignment vertical="center"/>
    </xf>
    <xf numFmtId="9" fontId="0" fillId="0" borderId="2" xfId="0" applyNumberFormat="1" applyBorder="1">
      <alignment vertical="center"/>
    </xf>
    <xf numFmtId="0" fontId="27" fillId="0" borderId="2" xfId="2" applyFont="1" applyBorder="1">
      <alignment vertical="center"/>
    </xf>
    <xf numFmtId="0" fontId="27" fillId="3" borderId="2" xfId="2" applyFont="1" applyFill="1" applyBorder="1">
      <alignment vertical="center"/>
    </xf>
    <xf numFmtId="0" fontId="27" fillId="3" borderId="2" xfId="0" applyFont="1" applyFill="1" applyBorder="1">
      <alignment vertical="center"/>
    </xf>
    <xf numFmtId="0" fontId="27" fillId="4" borderId="2" xfId="2" applyFont="1" applyFill="1" applyBorder="1">
      <alignment vertical="center"/>
    </xf>
    <xf numFmtId="0" fontId="27" fillId="4" borderId="2" xfId="0" applyFont="1" applyFill="1" applyBorder="1">
      <alignment vertical="center"/>
    </xf>
    <xf numFmtId="1" fontId="11" fillId="0" borderId="2" xfId="3" applyNumberFormat="1" applyBorder="1" applyAlignment="1">
      <alignment horizontal="center" vertical="center" wrapText="1"/>
    </xf>
    <xf numFmtId="1" fontId="28" fillId="0" borderId="0" xfId="0" applyNumberFormat="1" applyFont="1" applyAlignment="1">
      <alignment horizontal="left" vertical="center"/>
    </xf>
    <xf numFmtId="0" fontId="27" fillId="0" borderId="0" xfId="0" applyFont="1">
      <alignment vertical="center"/>
    </xf>
    <xf numFmtId="178" fontId="8" fillId="10" borderId="2" xfId="0" applyNumberFormat="1" applyFont="1" applyFill="1" applyBorder="1">
      <alignment vertical="center"/>
    </xf>
    <xf numFmtId="178" fontId="8" fillId="11" borderId="2" xfId="0" applyNumberFormat="1" applyFont="1" applyFill="1" applyBorder="1">
      <alignment vertical="center"/>
    </xf>
    <xf numFmtId="178" fontId="8" fillId="17" borderId="2" xfId="0" applyNumberFormat="1" applyFont="1" applyFill="1" applyBorder="1">
      <alignment vertical="center"/>
    </xf>
    <xf numFmtId="178" fontId="8" fillId="12" borderId="2" xfId="0" applyNumberFormat="1" applyFont="1" applyFill="1" applyBorder="1">
      <alignment vertical="center"/>
    </xf>
    <xf numFmtId="178" fontId="8" fillId="18" borderId="2" xfId="0" applyNumberFormat="1" applyFont="1" applyFill="1" applyBorder="1">
      <alignment vertical="center"/>
    </xf>
    <xf numFmtId="178" fontId="8" fillId="13" borderId="2" xfId="0" applyNumberFormat="1" applyFont="1" applyFill="1" applyBorder="1">
      <alignment vertical="center"/>
    </xf>
    <xf numFmtId="178" fontId="8" fillId="19" borderId="2" xfId="0" applyNumberFormat="1" applyFont="1" applyFill="1" applyBorder="1">
      <alignment vertical="center"/>
    </xf>
    <xf numFmtId="178" fontId="8" fillId="14" borderId="2" xfId="0" applyNumberFormat="1" applyFont="1" applyFill="1" applyBorder="1">
      <alignment vertical="center"/>
    </xf>
    <xf numFmtId="178" fontId="8" fillId="20" borderId="2" xfId="0" applyNumberFormat="1" applyFont="1" applyFill="1" applyBorder="1">
      <alignment vertical="center"/>
    </xf>
    <xf numFmtId="178" fontId="8" fillId="15" borderId="2" xfId="0" applyNumberFormat="1" applyFont="1" applyFill="1" applyBorder="1">
      <alignment vertical="center"/>
    </xf>
    <xf numFmtId="178" fontId="8" fillId="21" borderId="2" xfId="0" applyNumberFormat="1" applyFont="1" applyFill="1" applyBorder="1">
      <alignment vertical="center"/>
    </xf>
    <xf numFmtId="178" fontId="8" fillId="16" borderId="2" xfId="0" applyNumberFormat="1" applyFont="1" applyFill="1" applyBorder="1">
      <alignment vertical="center"/>
    </xf>
    <xf numFmtId="0" fontId="8" fillId="22" borderId="5" xfId="0" applyFont="1" applyFill="1" applyBorder="1" applyAlignment="1">
      <alignment horizontal="center" vertical="center"/>
    </xf>
    <xf numFmtId="0" fontId="8" fillId="22" borderId="6" xfId="0" applyFont="1" applyFill="1" applyBorder="1" applyAlignment="1">
      <alignment horizontal="center" vertical="center"/>
    </xf>
    <xf numFmtId="0" fontId="8" fillId="24" borderId="6" xfId="0" applyFont="1" applyFill="1" applyBorder="1" applyAlignment="1">
      <alignment horizontal="center" vertical="center"/>
    </xf>
    <xf numFmtId="0" fontId="8" fillId="19" borderId="6" xfId="0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8" fillId="17" borderId="6" xfId="0" applyFont="1" applyFill="1" applyBorder="1" applyAlignment="1">
      <alignment horizontal="center" vertical="center"/>
    </xf>
    <xf numFmtId="0" fontId="8" fillId="21" borderId="6" xfId="0" applyFont="1" applyFill="1" applyBorder="1" applyAlignment="1">
      <alignment horizontal="center" vertical="center"/>
    </xf>
    <xf numFmtId="0" fontId="8" fillId="18" borderId="6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 vertical="center"/>
    </xf>
    <xf numFmtId="0" fontId="8" fillId="25" borderId="6" xfId="0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21" borderId="5" xfId="0" applyFont="1" applyFill="1" applyBorder="1" applyAlignment="1">
      <alignment horizontal="center" vertical="center"/>
    </xf>
    <xf numFmtId="0" fontId="8" fillId="25" borderId="5" xfId="0" applyFont="1" applyFill="1" applyBorder="1" applyAlignment="1">
      <alignment horizontal="center" vertical="center"/>
    </xf>
    <xf numFmtId="0" fontId="8" fillId="25" borderId="7" xfId="0" applyFont="1" applyFill="1" applyBorder="1" applyAlignment="1">
      <alignment horizontal="center" vertical="center"/>
    </xf>
    <xf numFmtId="0" fontId="8" fillId="25" borderId="8" xfId="0" applyFont="1" applyFill="1" applyBorder="1" applyAlignment="1">
      <alignment horizontal="center" vertical="center"/>
    </xf>
    <xf numFmtId="0" fontId="8" fillId="0" borderId="5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8" fillId="0" borderId="8" xfId="0" applyFont="1" applyBorder="1">
      <alignment vertical="center"/>
    </xf>
    <xf numFmtId="178" fontId="8" fillId="10" borderId="5" xfId="0" applyNumberFormat="1" applyFont="1" applyFill="1" applyBorder="1">
      <alignment vertical="center"/>
    </xf>
    <xf numFmtId="178" fontId="8" fillId="11" borderId="6" xfId="0" applyNumberFormat="1" applyFont="1" applyFill="1" applyBorder="1">
      <alignment vertical="center"/>
    </xf>
    <xf numFmtId="178" fontId="8" fillId="10" borderId="7" xfId="0" applyNumberFormat="1" applyFont="1" applyFill="1" applyBorder="1">
      <alignment vertical="center"/>
    </xf>
    <xf numFmtId="178" fontId="8" fillId="11" borderId="10" xfId="0" applyNumberFormat="1" applyFont="1" applyFill="1" applyBorder="1">
      <alignment vertical="center"/>
    </xf>
    <xf numFmtId="178" fontId="8" fillId="10" borderId="10" xfId="0" applyNumberFormat="1" applyFont="1" applyFill="1" applyBorder="1">
      <alignment vertical="center"/>
    </xf>
    <xf numFmtId="178" fontId="8" fillId="11" borderId="8" xfId="0" applyNumberFormat="1" applyFont="1" applyFill="1" applyBorder="1">
      <alignment vertical="center"/>
    </xf>
    <xf numFmtId="178" fontId="8" fillId="17" borderId="5" xfId="0" applyNumberFormat="1" applyFont="1" applyFill="1" applyBorder="1">
      <alignment vertical="center"/>
    </xf>
    <xf numFmtId="178" fontId="8" fillId="12" borderId="6" xfId="0" applyNumberFormat="1" applyFont="1" applyFill="1" applyBorder="1">
      <alignment vertical="center"/>
    </xf>
    <xf numFmtId="178" fontId="8" fillId="17" borderId="7" xfId="0" applyNumberFormat="1" applyFont="1" applyFill="1" applyBorder="1">
      <alignment vertical="center"/>
    </xf>
    <xf numFmtId="178" fontId="8" fillId="12" borderId="10" xfId="0" applyNumberFormat="1" applyFont="1" applyFill="1" applyBorder="1">
      <alignment vertical="center"/>
    </xf>
    <xf numFmtId="178" fontId="8" fillId="17" borderId="10" xfId="0" applyNumberFormat="1" applyFont="1" applyFill="1" applyBorder="1">
      <alignment vertical="center"/>
    </xf>
    <xf numFmtId="178" fontId="8" fillId="12" borderId="8" xfId="0" applyNumberFormat="1" applyFont="1" applyFill="1" applyBorder="1">
      <alignment vertical="center"/>
    </xf>
    <xf numFmtId="178" fontId="8" fillId="18" borderId="5" xfId="0" applyNumberFormat="1" applyFont="1" applyFill="1" applyBorder="1">
      <alignment vertical="center"/>
    </xf>
    <xf numFmtId="178" fontId="8" fillId="13" borderId="6" xfId="0" applyNumberFormat="1" applyFont="1" applyFill="1" applyBorder="1">
      <alignment vertical="center"/>
    </xf>
    <xf numFmtId="178" fontId="8" fillId="18" borderId="7" xfId="0" applyNumberFormat="1" applyFont="1" applyFill="1" applyBorder="1">
      <alignment vertical="center"/>
    </xf>
    <xf numFmtId="178" fontId="8" fillId="13" borderId="10" xfId="0" applyNumberFormat="1" applyFont="1" applyFill="1" applyBorder="1">
      <alignment vertical="center"/>
    </xf>
    <xf numFmtId="178" fontId="8" fillId="18" borderId="10" xfId="0" applyNumberFormat="1" applyFont="1" applyFill="1" applyBorder="1">
      <alignment vertical="center"/>
    </xf>
    <xf numFmtId="178" fontId="8" fillId="13" borderId="8" xfId="0" applyNumberFormat="1" applyFont="1" applyFill="1" applyBorder="1">
      <alignment vertical="center"/>
    </xf>
    <xf numFmtId="178" fontId="8" fillId="19" borderId="5" xfId="0" applyNumberFormat="1" applyFont="1" applyFill="1" applyBorder="1">
      <alignment vertical="center"/>
    </xf>
    <xf numFmtId="178" fontId="8" fillId="14" borderId="6" xfId="0" applyNumberFormat="1" applyFont="1" applyFill="1" applyBorder="1">
      <alignment vertical="center"/>
    </xf>
    <xf numFmtId="178" fontId="8" fillId="19" borderId="7" xfId="0" applyNumberFormat="1" applyFont="1" applyFill="1" applyBorder="1">
      <alignment vertical="center"/>
    </xf>
    <xf numFmtId="178" fontId="8" fillId="14" borderId="10" xfId="0" applyNumberFormat="1" applyFont="1" applyFill="1" applyBorder="1">
      <alignment vertical="center"/>
    </xf>
    <xf numFmtId="178" fontId="8" fillId="19" borderId="10" xfId="0" applyNumberFormat="1" applyFont="1" applyFill="1" applyBorder="1">
      <alignment vertical="center"/>
    </xf>
    <xf numFmtId="178" fontId="8" fillId="14" borderId="8" xfId="0" applyNumberFormat="1" applyFont="1" applyFill="1" applyBorder="1">
      <alignment vertical="center"/>
    </xf>
    <xf numFmtId="178" fontId="8" fillId="20" borderId="5" xfId="0" applyNumberFormat="1" applyFont="1" applyFill="1" applyBorder="1">
      <alignment vertical="center"/>
    </xf>
    <xf numFmtId="178" fontId="8" fillId="15" borderId="6" xfId="0" applyNumberFormat="1" applyFont="1" applyFill="1" applyBorder="1">
      <alignment vertical="center"/>
    </xf>
    <xf numFmtId="178" fontId="8" fillId="20" borderId="7" xfId="0" applyNumberFormat="1" applyFont="1" applyFill="1" applyBorder="1">
      <alignment vertical="center"/>
    </xf>
    <xf numFmtId="178" fontId="8" fillId="15" borderId="10" xfId="0" applyNumberFormat="1" applyFont="1" applyFill="1" applyBorder="1">
      <alignment vertical="center"/>
    </xf>
    <xf numFmtId="178" fontId="8" fillId="20" borderId="10" xfId="0" applyNumberFormat="1" applyFont="1" applyFill="1" applyBorder="1">
      <alignment vertical="center"/>
    </xf>
    <xf numFmtId="178" fontId="8" fillId="15" borderId="8" xfId="0" applyNumberFormat="1" applyFont="1" applyFill="1" applyBorder="1">
      <alignment vertical="center"/>
    </xf>
    <xf numFmtId="178" fontId="8" fillId="21" borderId="5" xfId="0" applyNumberFormat="1" applyFont="1" applyFill="1" applyBorder="1">
      <alignment vertical="center"/>
    </xf>
    <xf numFmtId="178" fontId="8" fillId="16" borderId="6" xfId="0" applyNumberFormat="1" applyFont="1" applyFill="1" applyBorder="1">
      <alignment vertical="center"/>
    </xf>
    <xf numFmtId="178" fontId="8" fillId="21" borderId="7" xfId="0" applyNumberFormat="1" applyFont="1" applyFill="1" applyBorder="1">
      <alignment vertical="center"/>
    </xf>
    <xf numFmtId="178" fontId="8" fillId="16" borderId="10" xfId="0" applyNumberFormat="1" applyFont="1" applyFill="1" applyBorder="1">
      <alignment vertical="center"/>
    </xf>
    <xf numFmtId="178" fontId="8" fillId="21" borderId="10" xfId="0" applyNumberFormat="1" applyFont="1" applyFill="1" applyBorder="1">
      <alignment vertical="center"/>
    </xf>
    <xf numFmtId="178" fontId="8" fillId="16" borderId="8" xfId="0" applyNumberFormat="1" applyFont="1" applyFill="1" applyBorder="1">
      <alignment vertical="center"/>
    </xf>
    <xf numFmtId="0" fontId="8" fillId="22" borderId="11" xfId="0" applyFont="1" applyFill="1" applyBorder="1" applyAlignment="1">
      <alignment horizontal="center" vertical="center"/>
    </xf>
    <xf numFmtId="178" fontId="8" fillId="10" borderId="11" xfId="0" applyNumberFormat="1" applyFont="1" applyFill="1" applyBorder="1">
      <alignment vertical="center"/>
    </xf>
    <xf numFmtId="178" fontId="8" fillId="11" borderId="12" xfId="0" applyNumberFormat="1" applyFont="1" applyFill="1" applyBorder="1">
      <alignment vertical="center"/>
    </xf>
    <xf numFmtId="178" fontId="8" fillId="10" borderId="12" xfId="0" applyNumberFormat="1" applyFont="1" applyFill="1" applyBorder="1">
      <alignment vertical="center"/>
    </xf>
    <xf numFmtId="178" fontId="8" fillId="11" borderId="13" xfId="0" applyNumberFormat="1" applyFont="1" applyFill="1" applyBorder="1">
      <alignment vertical="center"/>
    </xf>
    <xf numFmtId="178" fontId="8" fillId="17" borderId="11" xfId="0" applyNumberFormat="1" applyFont="1" applyFill="1" applyBorder="1">
      <alignment vertical="center"/>
    </xf>
    <xf numFmtId="178" fontId="8" fillId="12" borderId="12" xfId="0" applyNumberFormat="1" applyFont="1" applyFill="1" applyBorder="1">
      <alignment vertical="center"/>
    </xf>
    <xf numFmtId="178" fontId="8" fillId="17" borderId="12" xfId="0" applyNumberFormat="1" applyFont="1" applyFill="1" applyBorder="1">
      <alignment vertical="center"/>
    </xf>
    <xf numFmtId="178" fontId="8" fillId="12" borderId="13" xfId="0" applyNumberFormat="1" applyFont="1" applyFill="1" applyBorder="1">
      <alignment vertical="center"/>
    </xf>
    <xf numFmtId="178" fontId="8" fillId="18" borderId="11" xfId="0" applyNumberFormat="1" applyFont="1" applyFill="1" applyBorder="1">
      <alignment vertical="center"/>
    </xf>
    <xf numFmtId="178" fontId="8" fillId="13" borderId="12" xfId="0" applyNumberFormat="1" applyFont="1" applyFill="1" applyBorder="1">
      <alignment vertical="center"/>
    </xf>
    <xf numFmtId="178" fontId="8" fillId="18" borderId="12" xfId="0" applyNumberFormat="1" applyFont="1" applyFill="1" applyBorder="1">
      <alignment vertical="center"/>
    </xf>
    <xf numFmtId="178" fontId="8" fillId="13" borderId="13" xfId="0" applyNumberFormat="1" applyFont="1" applyFill="1" applyBorder="1">
      <alignment vertical="center"/>
    </xf>
    <xf numFmtId="178" fontId="8" fillId="19" borderId="11" xfId="0" applyNumberFormat="1" applyFont="1" applyFill="1" applyBorder="1">
      <alignment vertical="center"/>
    </xf>
    <xf numFmtId="178" fontId="8" fillId="14" borderId="12" xfId="0" applyNumberFormat="1" applyFont="1" applyFill="1" applyBorder="1">
      <alignment vertical="center"/>
    </xf>
    <xf numFmtId="178" fontId="8" fillId="19" borderId="12" xfId="0" applyNumberFormat="1" applyFont="1" applyFill="1" applyBorder="1">
      <alignment vertical="center"/>
    </xf>
    <xf numFmtId="178" fontId="8" fillId="14" borderId="13" xfId="0" applyNumberFormat="1" applyFont="1" applyFill="1" applyBorder="1">
      <alignment vertical="center"/>
    </xf>
    <xf numFmtId="178" fontId="8" fillId="20" borderId="11" xfId="0" applyNumberFormat="1" applyFont="1" applyFill="1" applyBorder="1">
      <alignment vertical="center"/>
    </xf>
    <xf numFmtId="178" fontId="8" fillId="15" borderId="12" xfId="0" applyNumberFormat="1" applyFont="1" applyFill="1" applyBorder="1">
      <alignment vertical="center"/>
    </xf>
    <xf numFmtId="178" fontId="8" fillId="20" borderId="12" xfId="0" applyNumberFormat="1" applyFont="1" applyFill="1" applyBorder="1">
      <alignment vertical="center"/>
    </xf>
    <xf numFmtId="178" fontId="8" fillId="15" borderId="13" xfId="0" applyNumberFormat="1" applyFont="1" applyFill="1" applyBorder="1">
      <alignment vertical="center"/>
    </xf>
    <xf numFmtId="178" fontId="8" fillId="21" borderId="11" xfId="0" applyNumberFormat="1" applyFont="1" applyFill="1" applyBorder="1">
      <alignment vertical="center"/>
    </xf>
    <xf numFmtId="178" fontId="8" fillId="16" borderId="12" xfId="0" applyNumberFormat="1" applyFont="1" applyFill="1" applyBorder="1">
      <alignment vertical="center"/>
    </xf>
    <xf numFmtId="178" fontId="8" fillId="21" borderId="12" xfId="0" applyNumberFormat="1" applyFont="1" applyFill="1" applyBorder="1">
      <alignment vertical="center"/>
    </xf>
    <xf numFmtId="178" fontId="8" fillId="16" borderId="13" xfId="0" applyNumberFormat="1" applyFont="1" applyFill="1" applyBorder="1">
      <alignment vertical="center"/>
    </xf>
    <xf numFmtId="0" fontId="8" fillId="10" borderId="7" xfId="6" applyFont="1" applyFill="1" applyBorder="1" applyAlignment="1">
      <alignment horizontal="center" vertical="center" wrapText="1"/>
    </xf>
    <xf numFmtId="0" fontId="8" fillId="11" borderId="10" xfId="6" applyFont="1" applyFill="1" applyBorder="1" applyAlignment="1">
      <alignment horizontal="center" vertical="center" wrapText="1"/>
    </xf>
    <xf numFmtId="0" fontId="8" fillId="10" borderId="10" xfId="6" applyFont="1" applyFill="1" applyBorder="1" applyAlignment="1">
      <alignment horizontal="center" vertical="center" wrapText="1"/>
    </xf>
    <xf numFmtId="0" fontId="8" fillId="11" borderId="8" xfId="6" applyFont="1" applyFill="1" applyBorder="1" applyAlignment="1">
      <alignment horizontal="center" vertical="center" wrapText="1"/>
    </xf>
    <xf numFmtId="0" fontId="8" fillId="17" borderId="7" xfId="6" applyFont="1" applyFill="1" applyBorder="1" applyAlignment="1">
      <alignment horizontal="center" vertical="center" wrapText="1"/>
    </xf>
    <xf numFmtId="0" fontId="8" fillId="12" borderId="10" xfId="6" applyFont="1" applyFill="1" applyBorder="1" applyAlignment="1">
      <alignment horizontal="center" vertical="center" wrapText="1"/>
    </xf>
    <xf numFmtId="0" fontId="8" fillId="17" borderId="10" xfId="6" applyFont="1" applyFill="1" applyBorder="1" applyAlignment="1">
      <alignment horizontal="center" vertical="center" wrapText="1"/>
    </xf>
    <xf numFmtId="0" fontId="8" fillId="12" borderId="8" xfId="6" applyFont="1" applyFill="1" applyBorder="1" applyAlignment="1">
      <alignment horizontal="center" vertical="center" wrapText="1"/>
    </xf>
    <xf numFmtId="0" fontId="8" fillId="18" borderId="7" xfId="6" applyFont="1" applyFill="1" applyBorder="1" applyAlignment="1">
      <alignment horizontal="center" vertical="center" wrapText="1"/>
    </xf>
    <xf numFmtId="0" fontId="8" fillId="13" borderId="10" xfId="6" applyFont="1" applyFill="1" applyBorder="1" applyAlignment="1">
      <alignment horizontal="center" vertical="center" wrapText="1"/>
    </xf>
    <xf numFmtId="0" fontId="8" fillId="18" borderId="10" xfId="6" applyFont="1" applyFill="1" applyBorder="1" applyAlignment="1">
      <alignment horizontal="center" vertical="center" wrapText="1"/>
    </xf>
    <xf numFmtId="0" fontId="8" fillId="13" borderId="8" xfId="6" applyFont="1" applyFill="1" applyBorder="1" applyAlignment="1">
      <alignment horizontal="center" vertical="center" wrapText="1"/>
    </xf>
    <xf numFmtId="0" fontId="8" fillId="19" borderId="7" xfId="6" applyFont="1" applyFill="1" applyBorder="1" applyAlignment="1">
      <alignment horizontal="center" vertical="center" wrapText="1"/>
    </xf>
    <xf numFmtId="0" fontId="8" fillId="14" borderId="10" xfId="6" applyFont="1" applyFill="1" applyBorder="1" applyAlignment="1">
      <alignment horizontal="center" vertical="center" wrapText="1"/>
    </xf>
    <xf numFmtId="0" fontId="8" fillId="19" borderId="10" xfId="6" applyFont="1" applyFill="1" applyBorder="1" applyAlignment="1">
      <alignment horizontal="center" vertical="center" wrapText="1"/>
    </xf>
    <xf numFmtId="0" fontId="8" fillId="14" borderId="8" xfId="6" applyFont="1" applyFill="1" applyBorder="1" applyAlignment="1">
      <alignment horizontal="center" vertical="center" wrapText="1"/>
    </xf>
    <xf numFmtId="0" fontId="8" fillId="20" borderId="7" xfId="6" applyFont="1" applyFill="1" applyBorder="1" applyAlignment="1">
      <alignment horizontal="center" vertical="center" wrapText="1"/>
    </xf>
    <xf numFmtId="0" fontId="8" fillId="15" borderId="10" xfId="6" applyFont="1" applyFill="1" applyBorder="1" applyAlignment="1">
      <alignment horizontal="center" vertical="center" wrapText="1"/>
    </xf>
    <xf numFmtId="0" fontId="8" fillId="20" borderId="10" xfId="6" applyFont="1" applyFill="1" applyBorder="1" applyAlignment="1">
      <alignment horizontal="center" vertical="center" wrapText="1"/>
    </xf>
    <xf numFmtId="0" fontId="8" fillId="15" borderId="8" xfId="6" applyFont="1" applyFill="1" applyBorder="1" applyAlignment="1">
      <alignment horizontal="center" vertical="center" wrapText="1"/>
    </xf>
    <xf numFmtId="0" fontId="8" fillId="21" borderId="7" xfId="6" applyFont="1" applyFill="1" applyBorder="1" applyAlignment="1">
      <alignment horizontal="center" vertical="center" wrapText="1"/>
    </xf>
    <xf numFmtId="0" fontId="8" fillId="16" borderId="10" xfId="6" applyFont="1" applyFill="1" applyBorder="1" applyAlignment="1">
      <alignment horizontal="center" vertical="center" wrapText="1"/>
    </xf>
    <xf numFmtId="0" fontId="8" fillId="21" borderId="10" xfId="6" applyFont="1" applyFill="1" applyBorder="1" applyAlignment="1">
      <alignment horizontal="center" vertical="center" wrapText="1"/>
    </xf>
    <xf numFmtId="0" fontId="8" fillId="16" borderId="8" xfId="6" applyFont="1" applyFill="1" applyBorder="1" applyAlignment="1">
      <alignment horizontal="center" vertical="center" wrapText="1"/>
    </xf>
    <xf numFmtId="0" fontId="8" fillId="22" borderId="13" xfId="0" applyFont="1" applyFill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8" fillId="0" borderId="13" xfId="0" applyFont="1" applyBorder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" fillId="0" borderId="2" xfId="6" applyFont="1" applyBorder="1" applyAlignment="1">
      <alignment horizontal="center" vertical="center" wrapText="1"/>
    </xf>
    <xf numFmtId="0" fontId="23" fillId="0" borderId="2" xfId="6" applyBorder="1" applyAlignment="1">
      <alignment horizontal="center" vertical="center" wrapText="1"/>
    </xf>
    <xf numFmtId="0" fontId="8" fillId="9" borderId="3" xfId="6" applyFont="1" applyFill="1" applyBorder="1" applyAlignment="1">
      <alignment horizontal="center" vertical="center" wrapText="1"/>
    </xf>
    <xf numFmtId="0" fontId="8" fillId="9" borderId="9" xfId="6" applyFont="1" applyFill="1" applyBorder="1" applyAlignment="1">
      <alignment horizontal="center" vertical="center" wrapText="1"/>
    </xf>
    <xf numFmtId="0" fontId="8" fillId="9" borderId="4" xfId="6" applyFont="1" applyFill="1" applyBorder="1" applyAlignment="1">
      <alignment horizontal="center" vertical="center" wrapText="1"/>
    </xf>
    <xf numFmtId="0" fontId="8" fillId="5" borderId="3" xfId="6" applyFont="1" applyFill="1" applyBorder="1" applyAlignment="1">
      <alignment horizontal="center" vertical="center" wrapText="1"/>
    </xf>
    <xf numFmtId="0" fontId="8" fillId="5" borderId="9" xfId="6" applyFont="1" applyFill="1" applyBorder="1" applyAlignment="1">
      <alignment horizontal="center" vertical="center" wrapText="1"/>
    </xf>
    <xf numFmtId="0" fontId="8" fillId="5" borderId="4" xfId="6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3" borderId="3" xfId="6" applyFont="1" applyFill="1" applyBorder="1" applyAlignment="1">
      <alignment horizontal="center" vertical="center" wrapText="1"/>
    </xf>
    <xf numFmtId="0" fontId="8" fillId="3" borderId="9" xfId="6" applyFont="1" applyFill="1" applyBorder="1" applyAlignment="1">
      <alignment horizontal="center" vertical="center" wrapText="1"/>
    </xf>
    <xf numFmtId="0" fontId="8" fillId="3" borderId="4" xfId="6" applyFont="1" applyFill="1" applyBorder="1" applyAlignment="1">
      <alignment horizontal="center" vertical="center" wrapText="1"/>
    </xf>
    <xf numFmtId="0" fontId="8" fillId="6" borderId="3" xfId="6" applyFont="1" applyFill="1" applyBorder="1" applyAlignment="1">
      <alignment horizontal="center" vertical="center" wrapText="1"/>
    </xf>
    <xf numFmtId="0" fontId="8" fillId="6" borderId="9" xfId="6" applyFont="1" applyFill="1" applyBorder="1" applyAlignment="1">
      <alignment horizontal="center" vertical="center" wrapText="1"/>
    </xf>
    <xf numFmtId="0" fontId="8" fillId="6" borderId="4" xfId="6" applyFont="1" applyFill="1" applyBorder="1" applyAlignment="1">
      <alignment horizontal="center" vertical="center" wrapText="1"/>
    </xf>
    <xf numFmtId="0" fontId="8" fillId="7" borderId="3" xfId="6" applyFont="1" applyFill="1" applyBorder="1" applyAlignment="1">
      <alignment horizontal="center" vertical="center" wrapText="1"/>
    </xf>
    <xf numFmtId="0" fontId="8" fillId="7" borderId="9" xfId="6" applyFont="1" applyFill="1" applyBorder="1" applyAlignment="1">
      <alignment horizontal="center" vertical="center" wrapText="1"/>
    </xf>
    <xf numFmtId="0" fontId="8" fillId="7" borderId="4" xfId="6" applyFont="1" applyFill="1" applyBorder="1" applyAlignment="1">
      <alignment horizontal="center" vertical="center" wrapText="1"/>
    </xf>
    <xf numFmtId="0" fontId="8" fillId="8" borderId="3" xfId="6" applyFont="1" applyFill="1" applyBorder="1" applyAlignment="1">
      <alignment horizontal="center" vertical="center" wrapText="1"/>
    </xf>
    <xf numFmtId="0" fontId="8" fillId="8" borderId="9" xfId="6" applyFont="1" applyFill="1" applyBorder="1" applyAlignment="1">
      <alignment horizontal="center" vertical="center" wrapText="1"/>
    </xf>
    <xf numFmtId="0" fontId="8" fillId="8" borderId="4" xfId="6" applyFont="1" applyFill="1" applyBorder="1" applyAlignment="1">
      <alignment horizontal="center" vertical="center" wrapText="1"/>
    </xf>
    <xf numFmtId="178" fontId="8" fillId="0" borderId="13" xfId="0" applyNumberFormat="1" applyFont="1" applyBorder="1">
      <alignment vertical="center"/>
    </xf>
    <xf numFmtId="0" fontId="0" fillId="17" borderId="2" xfId="0" applyFill="1" applyBorder="1">
      <alignment vertical="center"/>
    </xf>
    <xf numFmtId="0" fontId="29" fillId="17" borderId="2" xfId="6" applyFont="1" applyFill="1" applyBorder="1" applyAlignment="1">
      <alignment horizontal="center" vertical="center" wrapText="1"/>
    </xf>
    <xf numFmtId="178" fontId="8" fillId="10" borderId="2" xfId="6" applyNumberFormat="1" applyFont="1" applyFill="1" applyBorder="1" applyAlignment="1">
      <alignment horizontal="center" vertical="center" wrapText="1"/>
    </xf>
    <xf numFmtId="178" fontId="8" fillId="11" borderId="2" xfId="6" applyNumberFormat="1" applyFont="1" applyFill="1" applyBorder="1" applyAlignment="1">
      <alignment horizontal="center" vertical="center" wrapText="1"/>
    </xf>
    <xf numFmtId="178" fontId="8" fillId="17" borderId="2" xfId="6" applyNumberFormat="1" applyFont="1" applyFill="1" applyBorder="1" applyAlignment="1">
      <alignment horizontal="center" vertical="center" wrapText="1"/>
    </xf>
    <xf numFmtId="178" fontId="8" fillId="12" borderId="2" xfId="6" applyNumberFormat="1" applyFont="1" applyFill="1" applyBorder="1" applyAlignment="1">
      <alignment horizontal="center" vertical="center" wrapText="1"/>
    </xf>
    <xf numFmtId="178" fontId="8" fillId="18" borderId="2" xfId="6" applyNumberFormat="1" applyFont="1" applyFill="1" applyBorder="1" applyAlignment="1">
      <alignment horizontal="center" vertical="center" wrapText="1"/>
    </xf>
    <xf numFmtId="178" fontId="8" fillId="13" borderId="2" xfId="6" applyNumberFormat="1" applyFont="1" applyFill="1" applyBorder="1" applyAlignment="1">
      <alignment horizontal="center" vertical="center" wrapText="1"/>
    </xf>
    <xf numFmtId="178" fontId="8" fillId="19" borderId="2" xfId="6" applyNumberFormat="1" applyFont="1" applyFill="1" applyBorder="1" applyAlignment="1">
      <alignment horizontal="center" vertical="center" wrapText="1"/>
    </xf>
    <xf numFmtId="178" fontId="8" fillId="14" borderId="2" xfId="6" applyNumberFormat="1" applyFont="1" applyFill="1" applyBorder="1" applyAlignment="1">
      <alignment horizontal="center" vertical="center" wrapText="1"/>
    </xf>
    <xf numFmtId="178" fontId="8" fillId="20" borderId="2" xfId="6" applyNumberFormat="1" applyFont="1" applyFill="1" applyBorder="1" applyAlignment="1">
      <alignment horizontal="center" vertical="center" wrapText="1"/>
    </xf>
    <xf numFmtId="178" fontId="8" fillId="15" borderId="2" xfId="6" applyNumberFormat="1" applyFont="1" applyFill="1" applyBorder="1" applyAlignment="1">
      <alignment horizontal="center" vertical="center" wrapText="1"/>
    </xf>
    <xf numFmtId="178" fontId="8" fillId="21" borderId="2" xfId="6" applyNumberFormat="1" applyFont="1" applyFill="1" applyBorder="1" applyAlignment="1">
      <alignment horizontal="center" vertical="center" wrapText="1"/>
    </xf>
    <xf numFmtId="178" fontId="8" fillId="16" borderId="2" xfId="6" applyNumberFormat="1" applyFont="1" applyFill="1" applyBorder="1" applyAlignment="1">
      <alignment horizontal="center" vertical="center" wrapText="1"/>
    </xf>
    <xf numFmtId="0" fontId="1" fillId="0" borderId="0" xfId="7"/>
    <xf numFmtId="0" fontId="30" fillId="0" borderId="0" xfId="8"/>
    <xf numFmtId="2" fontId="1" fillId="0" borderId="0" xfId="7" applyNumberFormat="1"/>
    <xf numFmtId="0" fontId="31" fillId="0" borderId="0" xfId="7" applyFont="1"/>
    <xf numFmtId="0" fontId="1" fillId="0" borderId="0" xfId="7" applyBorder="1"/>
    <xf numFmtId="0" fontId="1" fillId="0" borderId="0" xfId="7" applyBorder="1" applyAlignment="1">
      <alignment horizontal="right"/>
    </xf>
    <xf numFmtId="0" fontId="30" fillId="0" borderId="0" xfId="8" applyBorder="1"/>
    <xf numFmtId="0" fontId="0" fillId="0" borderId="0" xfId="0" applyBorder="1">
      <alignment vertical="center"/>
    </xf>
    <xf numFmtId="0" fontId="13" fillId="0" borderId="0" xfId="0" applyFont="1">
      <alignment vertical="center"/>
    </xf>
    <xf numFmtId="178" fontId="0" fillId="0" borderId="2" xfId="0" applyNumberFormat="1" applyBorder="1">
      <alignment vertical="center"/>
    </xf>
    <xf numFmtId="0" fontId="13" fillId="0" borderId="2" xfId="0" applyFont="1" applyFill="1" applyBorder="1">
      <alignment vertical="center"/>
    </xf>
    <xf numFmtId="179" fontId="13" fillId="0" borderId="2" xfId="0" applyNumberFormat="1" applyFont="1" applyBorder="1">
      <alignment vertical="center"/>
    </xf>
    <xf numFmtId="0" fontId="32" fillId="6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33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4" fillId="0" borderId="0" xfId="0" applyFont="1" applyAlignment="1"/>
    <xf numFmtId="0" fontId="0" fillId="0" borderId="0" xfId="0" applyAlignment="1"/>
  </cellXfs>
  <cellStyles count="9">
    <cellStyle name="Normal 2" xfId="6" xr:uid="{FE3BFC34-FE4D-4009-B9A7-A000D829A979}"/>
    <cellStyle name="Normal 2 2" xfId="8" xr:uid="{561DACF2-391C-471F-A6B4-E617FBFCF504}"/>
    <cellStyle name="常规" xfId="0" builtinId="0"/>
    <cellStyle name="常规 2" xfId="1" xr:uid="{7F4B48E4-2FBF-44DF-A919-839C5DEB995F}"/>
    <cellStyle name="常规 2 2" xfId="3" xr:uid="{62BD5ADD-BEB5-4ADB-B105-3DE4E7768D65}"/>
    <cellStyle name="常规 2 3" xfId="5" xr:uid="{9A5C0E56-59D2-4B5A-B6CF-8A142799102F}"/>
    <cellStyle name="常规 3" xfId="2" xr:uid="{2983FD86-64D5-453F-989A-2EA00DD44EEF}"/>
    <cellStyle name="常规 4" xfId="7" xr:uid="{0CB61028-6C84-4C92-AB35-9F1568655EB2}"/>
    <cellStyle name="超链接" xfId="4" builtinId="8"/>
  </cellStyles>
  <dxfs count="0"/>
  <tableStyles count="0" defaultTableStyle="TableStyleMedium2" defaultPivotStyle="PivotStyleLight16"/>
  <colors>
    <mruColors>
      <color rgb="FFFFCC99"/>
      <color rgb="FFCCFFCC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电厂发电!$D$38:$I$38</c:f>
              <c:numCache>
                <c:formatCode>General</c:formatCode>
                <c:ptCount val="6"/>
                <c:pt idx="0">
                  <c:v>2240000</c:v>
                </c:pt>
                <c:pt idx="1">
                  <c:v>2280000</c:v>
                </c:pt>
                <c:pt idx="2">
                  <c:v>2490000</c:v>
                </c:pt>
                <c:pt idx="3">
                  <c:v>2201300</c:v>
                </c:pt>
                <c:pt idx="4">
                  <c:v>2069829</c:v>
                </c:pt>
                <c:pt idx="5">
                  <c:v>3600380</c:v>
                </c:pt>
              </c:numCache>
            </c:numRef>
          </c:xVal>
          <c:yVal>
            <c:numRef>
              <c:f>电厂发电!$D$39:$I$39</c:f>
              <c:numCache>
                <c:formatCode>General</c:formatCode>
                <c:ptCount val="6"/>
                <c:pt idx="0">
                  <c:v>2060562</c:v>
                </c:pt>
                <c:pt idx="1">
                  <c:v>2103574</c:v>
                </c:pt>
                <c:pt idx="2">
                  <c:v>2287306</c:v>
                </c:pt>
                <c:pt idx="3">
                  <c:v>2018242</c:v>
                </c:pt>
                <c:pt idx="4">
                  <c:v>1889370</c:v>
                </c:pt>
                <c:pt idx="5">
                  <c:v>3335394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F-48D8-B2DA-FFFFDD6D2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7231"/>
        <c:axId val="2105192031"/>
      </c:scatterChart>
      <c:valAx>
        <c:axId val="2105187231"/>
        <c:scaling>
          <c:orientation val="minMax"/>
          <c:min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5192031"/>
        <c:crosses val="autoZero"/>
        <c:crossBetween val="midCat"/>
      </c:valAx>
      <c:valAx>
        <c:axId val="2105192031"/>
        <c:scaling>
          <c:orientation val="minMax"/>
          <c:min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518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电厂发电!$D$7:$I$7</c:f>
              <c:numCache>
                <c:formatCode>General</c:formatCode>
                <c:ptCount val="6"/>
                <c:pt idx="0">
                  <c:v>1760000</c:v>
                </c:pt>
                <c:pt idx="1">
                  <c:v>1760000</c:v>
                </c:pt>
                <c:pt idx="2">
                  <c:v>1810000</c:v>
                </c:pt>
                <c:pt idx="3">
                  <c:v>1820046</c:v>
                </c:pt>
                <c:pt idx="4">
                  <c:v>1798608</c:v>
                </c:pt>
                <c:pt idx="5">
                  <c:v>1632316</c:v>
                </c:pt>
              </c:numCache>
            </c:numRef>
          </c:xVal>
          <c:yVal>
            <c:numRef>
              <c:f>电厂发电!$D$8:$I$8</c:f>
              <c:numCache>
                <c:formatCode>General</c:formatCode>
                <c:ptCount val="6"/>
                <c:pt idx="0">
                  <c:v>1617747</c:v>
                </c:pt>
                <c:pt idx="1">
                  <c:v>1615220</c:v>
                </c:pt>
                <c:pt idx="3">
                  <c:v>1669233</c:v>
                </c:pt>
                <c:pt idx="5">
                  <c:v>1491255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1-4A2A-957E-1173306C9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61984"/>
        <c:axId val="2104255696"/>
      </c:scatterChart>
      <c:valAx>
        <c:axId val="210166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255696"/>
        <c:crosses val="autoZero"/>
        <c:crossBetween val="midCat"/>
      </c:valAx>
      <c:valAx>
        <c:axId val="21042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6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28</xdr:row>
      <xdr:rowOff>0</xdr:rowOff>
    </xdr:from>
    <xdr:to>
      <xdr:col>16</xdr:col>
      <xdr:colOff>457200</xdr:colOff>
      <xdr:row>42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29B4D42-2E9D-46B4-932E-E76C09AD2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16</xdr:col>
      <xdr:colOff>457200</xdr:colOff>
      <xdr:row>12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E8E894E-57D4-4714-9543-6A8BF832C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ohu.com/a/632198370_314909" TargetMode="External"/><Relationship Id="rId1" Type="http://schemas.openxmlformats.org/officeDocument/2006/relationships/hyperlink" Target="https://new.qq.com/rain/a/20211212A0185D00" TargetMode="External"/><Relationship Id="rId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9FFE4-679B-4AB5-BDDE-A57A1C8F8F0C}">
  <dimension ref="A1:B19"/>
  <sheetViews>
    <sheetView tabSelected="1" workbookViewId="0">
      <selection activeCell="A20" sqref="A20"/>
    </sheetView>
  </sheetViews>
  <sheetFormatPr defaultRowHeight="15.75"/>
  <cols>
    <col min="2" max="2" width="51.625" customWidth="1"/>
  </cols>
  <sheetData>
    <row r="1" spans="1:2">
      <c r="A1" s="290" t="s">
        <v>713</v>
      </c>
    </row>
    <row r="3" spans="1:2">
      <c r="A3" s="282" t="s">
        <v>712</v>
      </c>
      <c r="B3" s="286" t="s">
        <v>709</v>
      </c>
    </row>
    <row r="4" spans="1:2">
      <c r="B4" s="287" t="s">
        <v>707</v>
      </c>
    </row>
    <row r="5" spans="1:2">
      <c r="B5" s="288" t="s">
        <v>708</v>
      </c>
    </row>
    <row r="6" spans="1:2">
      <c r="B6" s="289" t="s">
        <v>710</v>
      </c>
    </row>
    <row r="7" spans="1:2">
      <c r="B7" s="289" t="s">
        <v>711</v>
      </c>
    </row>
    <row r="9" spans="1:2">
      <c r="A9" s="290" t="s">
        <v>714</v>
      </c>
    </row>
    <row r="10" spans="1:2">
      <c r="A10" s="291" t="s">
        <v>715</v>
      </c>
    </row>
    <row r="11" spans="1:2">
      <c r="A11" s="291" t="s">
        <v>716</v>
      </c>
    </row>
    <row r="12" spans="1:2">
      <c r="A12" s="291" t="s">
        <v>717</v>
      </c>
    </row>
    <row r="13" spans="1:2">
      <c r="A13" s="291" t="s">
        <v>718</v>
      </c>
    </row>
    <row r="14" spans="1:2">
      <c r="A14" s="291" t="s">
        <v>719</v>
      </c>
    </row>
    <row r="15" spans="1:2">
      <c r="A15" s="291"/>
    </row>
    <row r="16" spans="1:2">
      <c r="A16" s="291" t="s">
        <v>720</v>
      </c>
    </row>
    <row r="17" spans="1:1">
      <c r="A17" s="291" t="s">
        <v>721</v>
      </c>
    </row>
    <row r="18" spans="1:1">
      <c r="A18" s="291" t="s">
        <v>722</v>
      </c>
    </row>
    <row r="19" spans="1:1">
      <c r="A19" s="291" t="s">
        <v>723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4F1A-535A-495F-978D-2B829F38206A}">
  <dimension ref="A1:I19"/>
  <sheetViews>
    <sheetView workbookViewId="0">
      <selection activeCell="I4" sqref="I4"/>
    </sheetView>
  </sheetViews>
  <sheetFormatPr defaultRowHeight="15.75"/>
  <cols>
    <col min="1" max="1" width="28" bestFit="1" customWidth="1"/>
  </cols>
  <sheetData>
    <row r="1" spans="1:9">
      <c r="A1" s="282" t="s">
        <v>702</v>
      </c>
    </row>
    <row r="2" spans="1:9">
      <c r="A2" s="260" t="s">
        <v>676</v>
      </c>
      <c r="B2" s="261">
        <v>2016</v>
      </c>
      <c r="C2" s="261">
        <v>2017</v>
      </c>
      <c r="D2" s="261">
        <v>2018</v>
      </c>
      <c r="E2" s="261">
        <v>2019</v>
      </c>
      <c r="F2" s="261">
        <v>2020</v>
      </c>
      <c r="G2" s="261">
        <v>2021</v>
      </c>
      <c r="I2" s="261" t="s">
        <v>513</v>
      </c>
    </row>
    <row r="3" spans="1:9">
      <c r="A3" s="100" t="s">
        <v>677</v>
      </c>
      <c r="B3" s="262">
        <f>SUMIFS(Result!E$4:E$143,Result!$D$4:$D$143,$I$3)</f>
        <v>0</v>
      </c>
      <c r="C3" s="263">
        <f>SUMIFS(Result!F$4:F$143,Result!$D$4:$D$143,$I$3)</f>
        <v>318.92918253696308</v>
      </c>
      <c r="D3" s="262">
        <f>SUMIFS(Result!G$4:G$143,Result!$D$4:$D$143,$I$3)</f>
        <v>15127.610207778154</v>
      </c>
      <c r="E3" s="263">
        <f>SUMIFS(Result!H$4:H$143,Result!$D$4:$D$143,$I$3)</f>
        <v>29090.217364728571</v>
      </c>
      <c r="F3" s="262">
        <f>SUMIFS(Result!I$4:I$143,Result!$D$4:$D$143,$I$3)</f>
        <v>39413.961783490602</v>
      </c>
      <c r="G3" s="263">
        <f>SUMIFS(Result!J$4:J$143,Result!$D$4:$D$143,$I$3)</f>
        <v>32818.91211377336</v>
      </c>
      <c r="I3" s="259" t="s">
        <v>416</v>
      </c>
    </row>
    <row r="4" spans="1:9">
      <c r="A4" s="100" t="s">
        <v>678</v>
      </c>
      <c r="B4" s="264">
        <f>SUMIFS(Result!K$4:K$143,Result!$D$4:$D$143,$I$3)</f>
        <v>2925674</v>
      </c>
      <c r="C4" s="265">
        <f>SUMIFS(Result!L$4:L$143,Result!$D$4:$D$143,$I$3)</f>
        <v>3063702.8185313623</v>
      </c>
      <c r="D4" s="264">
        <f>SUMIFS(Result!M$4:M$143,Result!$D$4:$D$143,$I$3)</f>
        <v>4298304.8865873991</v>
      </c>
      <c r="E4" s="265">
        <f>SUMIFS(Result!N$4:N$143,Result!$D$4:$D$143,$I$3)</f>
        <v>5995001.8868397474</v>
      </c>
      <c r="F4" s="264">
        <f>SUMIFS(Result!O$4:O$143,Result!$D$4:$D$143,$I$3)</f>
        <v>8042537.2486964073</v>
      </c>
      <c r="G4" s="265">
        <f>SUMIFS(Result!P$4:P$143,Result!$D$4:$D$143,$I$3)</f>
        <v>7453822.092778014</v>
      </c>
    </row>
    <row r="5" spans="1:9">
      <c r="A5" s="100" t="s">
        <v>679</v>
      </c>
      <c r="B5" s="266">
        <f>SUMIFS(Result!Q$4:Q$143,Result!$D$4:$D$143,$I$3)</f>
        <v>0</v>
      </c>
      <c r="C5" s="267">
        <f>SUMIFS(Result!R$4:R$143,Result!$D$4:$D$143,$I$3)</f>
        <v>5.9799221725680587</v>
      </c>
      <c r="D5" s="266">
        <f>SUMIFS(Result!S$4:S$143,Result!$D$4:$D$143,$I$3)</f>
        <v>124.38257281950928</v>
      </c>
      <c r="E5" s="267">
        <f>SUMIFS(Result!T$4:T$143,Result!$D$4:$D$143,$I$3)</f>
        <v>145.45108682364287</v>
      </c>
      <c r="F5" s="266">
        <f>SUMIFS(Result!U$4:U$143,Result!$D$4:$D$143,$I$3)</f>
        <v>19568.68628899621</v>
      </c>
      <c r="G5" s="267">
        <f>SUMIFS(Result!V$4:V$143,Result!$D$4:$D$143,$I$3)</f>
        <v>17415.196911986186</v>
      </c>
    </row>
    <row r="6" spans="1:9">
      <c r="A6" s="100" t="s">
        <v>681</v>
      </c>
      <c r="B6" s="268">
        <f>SUMIFS(Result!W$4:W$143,Result!$D$4:$D$143,$I$3)</f>
        <v>0</v>
      </c>
      <c r="C6" s="269">
        <f>SUMIFS(Result!X$4:X$143,Result!$D$4:$D$143,$I$3)</f>
        <v>0</v>
      </c>
      <c r="D6" s="268">
        <f>SUMIFS(Result!Y$4:Y$143,Result!$D$4:$D$143,$I$3)</f>
        <v>0</v>
      </c>
      <c r="E6" s="269">
        <f>SUMIFS(Result!Z$4:Z$143,Result!$D$4:$D$143,$I$3)</f>
        <v>0</v>
      </c>
      <c r="F6" s="268">
        <f>SUMIFS(Result!AA$4:AA$143,Result!$D$4:$D$143,$I$3)</f>
        <v>0</v>
      </c>
      <c r="G6" s="269">
        <f>SUMIFS(Result!AB$4:AB$143,Result!$D$4:$D$143,$I$3)</f>
        <v>0</v>
      </c>
    </row>
    <row r="7" spans="1:9">
      <c r="A7" s="100" t="s">
        <v>682</v>
      </c>
      <c r="B7" s="270">
        <f>SUMIFS(Result!AC$4:AC$143,Result!$D$4:$D$143,$I$3)</f>
        <v>0</v>
      </c>
      <c r="C7" s="271">
        <f>SUMIFS(Result!AD$4:AD$143,Result!$D$4:$D$143,$I$3)</f>
        <v>133.55159518735331</v>
      </c>
      <c r="D7" s="270">
        <f>SUMIFS(Result!AE$4:AE$143,Result!$D$4:$D$143,$I$3)</f>
        <v>3707.9453464842895</v>
      </c>
      <c r="E7" s="271">
        <f>SUMIFS(Result!AF$4:AF$143,Result!$D$4:$D$143,$I$3)</f>
        <v>6023.6812163860368</v>
      </c>
      <c r="F7" s="270">
        <f>SUMIFS(Result!AG$4:AG$143,Result!$D$4:$D$143,$I$3)</f>
        <v>17355.972645010774</v>
      </c>
      <c r="G7" s="271">
        <f>SUMIFS(Result!AH$4:AH$143,Result!$D$4:$D$143,$I$3)</f>
        <v>15933.052493944811</v>
      </c>
    </row>
    <row r="8" spans="1:9">
      <c r="A8" s="100" t="s">
        <v>683</v>
      </c>
      <c r="B8" s="272">
        <f>SUMIFS(Result!AI$4:AI$143,Result!$D$4:$D$143,$I$3)</f>
        <v>0</v>
      </c>
      <c r="C8" s="273">
        <f>SUMIFS(Result!AJ$4:AJ$143,Result!$D$4:$D$143,$I$3)</f>
        <v>8819.7207687409336</v>
      </c>
      <c r="D8" s="272">
        <f>SUMIFS(Result!AK$4:AK$143,Result!$D$4:$D$143,$I$3)</f>
        <v>253372.17528551846</v>
      </c>
      <c r="E8" s="273">
        <f>SUMIFS(Result!AL$4:AL$143,Result!$D$4:$D$143,$I$3)</f>
        <v>631808.76349231473</v>
      </c>
      <c r="F8" s="272">
        <f>SUMIFS(Result!AM$4:AM$143,Result!$D$4:$D$143,$I$3)</f>
        <v>1131978.1305860963</v>
      </c>
      <c r="G8" s="273">
        <f>SUMIFS(Result!AN$4:AN$143,Result!$D$4:$D$143,$I$3)</f>
        <v>1199885.7457022828</v>
      </c>
    </row>
    <row r="10" spans="1:9">
      <c r="A10" t="s">
        <v>703</v>
      </c>
    </row>
    <row r="11" spans="1:9">
      <c r="A11" s="260" t="s">
        <v>676</v>
      </c>
      <c r="B11" s="261">
        <v>2016</v>
      </c>
      <c r="C11" s="261">
        <v>2017</v>
      </c>
      <c r="D11" s="261">
        <v>2018</v>
      </c>
      <c r="E11" s="261">
        <v>2019</v>
      </c>
      <c r="F11" s="261">
        <v>2020</v>
      </c>
      <c r="G11" s="261">
        <v>2021</v>
      </c>
      <c r="H11" s="261" t="s">
        <v>705</v>
      </c>
    </row>
    <row r="12" spans="1:9">
      <c r="A12" s="100" t="s">
        <v>677</v>
      </c>
      <c r="B12" s="262">
        <f>VLOOKUP($A3,'Flexibility Shares'!$B$3:$C$10,2,FALSE)*B3</f>
        <v>0</v>
      </c>
      <c r="C12" s="263">
        <f>VLOOKUP($A3,'Flexibility Shares'!$B$3:$C$10,2,FALSE)*C3</f>
        <v>191.35750952217785</v>
      </c>
      <c r="D12" s="262">
        <f>VLOOKUP($A3,'Flexibility Shares'!$B$3:$C$10,2,FALSE)*D3</f>
        <v>9076.5661246668915</v>
      </c>
      <c r="E12" s="263">
        <f>VLOOKUP($A3,'Flexibility Shares'!$B$3:$C$10,2,FALSE)*E3</f>
        <v>17454.130418837143</v>
      </c>
      <c r="F12" s="262">
        <f>VLOOKUP($A3,'Flexibility Shares'!$B$3:$C$10,2,FALSE)*F3</f>
        <v>23648.377070094361</v>
      </c>
      <c r="G12" s="263">
        <f>VLOOKUP($A3,'Flexibility Shares'!$B$3:$C$10,2,FALSE)*G3</f>
        <v>19691.347268264017</v>
      </c>
      <c r="H12" s="100"/>
    </row>
    <row r="13" spans="1:9">
      <c r="A13" s="100" t="s">
        <v>678</v>
      </c>
      <c r="B13" s="264">
        <f>VLOOKUP($A4,'Flexibility Shares'!$B$3:$C$10,2,FALSE)*B4</f>
        <v>1170269.6000000001</v>
      </c>
      <c r="C13" s="265">
        <f>VLOOKUP($A4,'Flexibility Shares'!$B$3:$C$10,2,FALSE)*C4</f>
        <v>1225481.127412545</v>
      </c>
      <c r="D13" s="264">
        <f>VLOOKUP($A4,'Flexibility Shares'!$B$3:$C$10,2,FALSE)*D4</f>
        <v>1719321.9546349598</v>
      </c>
      <c r="E13" s="265">
        <f>VLOOKUP($A4,'Flexibility Shares'!$B$3:$C$10,2,FALSE)*E4</f>
        <v>2398000.7547358992</v>
      </c>
      <c r="F13" s="264">
        <f>VLOOKUP($A4,'Flexibility Shares'!$B$3:$C$10,2,FALSE)*F4</f>
        <v>3217014.8994785631</v>
      </c>
      <c r="G13" s="265">
        <f>VLOOKUP($A4,'Flexibility Shares'!$B$3:$C$10,2,FALSE)*G4</f>
        <v>2981528.8371112058</v>
      </c>
      <c r="H13" s="100"/>
    </row>
    <row r="14" spans="1:9">
      <c r="A14" s="100" t="s">
        <v>679</v>
      </c>
      <c r="B14" s="266">
        <f>VLOOKUP($A5,'Flexibility Shares'!$B$3:$C$10,2,FALSE)*B5</f>
        <v>0</v>
      </c>
      <c r="C14" s="267">
        <f>VLOOKUP($A5,'Flexibility Shares'!$B$3:$C$10,2,FALSE)*C5</f>
        <v>3.5879533035408353</v>
      </c>
      <c r="D14" s="266">
        <f>VLOOKUP($A5,'Flexibility Shares'!$B$3:$C$10,2,FALSE)*D5</f>
        <v>74.629543691705564</v>
      </c>
      <c r="E14" s="267">
        <f>VLOOKUP($A5,'Flexibility Shares'!$B$3:$C$10,2,FALSE)*E5</f>
        <v>87.270652094185721</v>
      </c>
      <c r="F14" s="266">
        <f>VLOOKUP($A5,'Flexibility Shares'!$B$3:$C$10,2,FALSE)*F5</f>
        <v>11741.211773397727</v>
      </c>
      <c r="G14" s="267">
        <f>VLOOKUP($A5,'Flexibility Shares'!$B$3:$C$10,2,FALSE)*G5</f>
        <v>10449.118147191712</v>
      </c>
      <c r="H14" s="100"/>
    </row>
    <row r="15" spans="1:9">
      <c r="A15" s="100" t="s">
        <v>681</v>
      </c>
      <c r="B15" s="268">
        <f>VLOOKUP($A6,'Flexibility Shares'!$B$3:$C$10,2,FALSE)*B6</f>
        <v>0</v>
      </c>
      <c r="C15" s="269">
        <f>VLOOKUP($A6,'Flexibility Shares'!$B$3:$C$10,2,FALSE)*C6</f>
        <v>0</v>
      </c>
      <c r="D15" s="268">
        <f>VLOOKUP($A6,'Flexibility Shares'!$B$3:$C$10,2,FALSE)*D6</f>
        <v>0</v>
      </c>
      <c r="E15" s="269">
        <f>VLOOKUP($A6,'Flexibility Shares'!$B$3:$C$10,2,FALSE)*E6</f>
        <v>0</v>
      </c>
      <c r="F15" s="268">
        <f>VLOOKUP($A6,'Flexibility Shares'!$B$3:$C$10,2,FALSE)*F6</f>
        <v>0</v>
      </c>
      <c r="G15" s="269">
        <f>VLOOKUP($A6,'Flexibility Shares'!$B$3:$C$10,2,FALSE)*G6</f>
        <v>0</v>
      </c>
      <c r="H15" s="100"/>
    </row>
    <row r="16" spans="1:9">
      <c r="A16" s="100" t="s">
        <v>682</v>
      </c>
      <c r="B16" s="270">
        <f>VLOOKUP($A7,'Flexibility Shares'!$B$3:$C$10,2,FALSE)*B7</f>
        <v>0</v>
      </c>
      <c r="C16" s="271">
        <f>VLOOKUP($A7,'Flexibility Shares'!$B$3:$C$10,2,FALSE)*C7</f>
        <v>26.710319037470665</v>
      </c>
      <c r="D16" s="270">
        <f>VLOOKUP($A7,'Flexibility Shares'!$B$3:$C$10,2,FALSE)*D7</f>
        <v>741.58906929685793</v>
      </c>
      <c r="E16" s="271">
        <f>VLOOKUP($A7,'Flexibility Shares'!$B$3:$C$10,2,FALSE)*E7</f>
        <v>1204.7362432772074</v>
      </c>
      <c r="F16" s="270">
        <f>VLOOKUP($A7,'Flexibility Shares'!$B$3:$C$10,2,FALSE)*F7</f>
        <v>3471.1945290021549</v>
      </c>
      <c r="G16" s="271">
        <f>VLOOKUP($A7,'Flexibility Shares'!$B$3:$C$10,2,FALSE)*G7</f>
        <v>3186.6104987889626</v>
      </c>
      <c r="H16" s="100"/>
    </row>
    <row r="17" spans="1:8">
      <c r="A17" s="100" t="s">
        <v>683</v>
      </c>
      <c r="B17" s="272">
        <f>VLOOKUP($A8,'Flexibility Shares'!$B$3:$C$10,2,FALSE)*B8</f>
        <v>0</v>
      </c>
      <c r="C17" s="273">
        <f>VLOOKUP($A8,'Flexibility Shares'!$B$3:$C$10,2,FALSE)*C8</f>
        <v>1763.9441537481869</v>
      </c>
      <c r="D17" s="272">
        <f>VLOOKUP($A8,'Flexibility Shares'!$B$3:$C$10,2,FALSE)*D8</f>
        <v>50674.435057103692</v>
      </c>
      <c r="E17" s="273">
        <f>VLOOKUP($A8,'Flexibility Shares'!$B$3:$C$10,2,FALSE)*E8</f>
        <v>126361.75269846295</v>
      </c>
      <c r="F17" s="272">
        <f>VLOOKUP($A8,'Flexibility Shares'!$B$3:$C$10,2,FALSE)*F8</f>
        <v>226395.62611721928</v>
      </c>
      <c r="G17" s="273">
        <f>VLOOKUP($A8,'Flexibility Shares'!$B$3:$C$10,2,FALSE)*G8</f>
        <v>239977.14914045657</v>
      </c>
      <c r="H17" s="100"/>
    </row>
    <row r="18" spans="1:8">
      <c r="A18" s="100"/>
      <c r="B18" s="283"/>
      <c r="C18" s="283"/>
      <c r="D18" s="283"/>
      <c r="E18" s="283"/>
      <c r="F18" s="283"/>
      <c r="G18" s="283"/>
      <c r="H18" s="100"/>
    </row>
    <row r="19" spans="1:8">
      <c r="A19" s="284" t="s">
        <v>704</v>
      </c>
      <c r="B19" s="285">
        <f>SUM(B12:B17)/SUM(B3:B8)</f>
        <v>0.4</v>
      </c>
      <c r="C19" s="285">
        <f t="shared" ref="C19:G19" si="0">SUM(C12:C17)/SUM(C3:C8)</f>
        <v>0.39943843692758157</v>
      </c>
      <c r="D19" s="285">
        <f t="shared" si="0"/>
        <v>0.38941818709946102</v>
      </c>
      <c r="E19" s="285">
        <f t="shared" si="0"/>
        <v>0.38172949920198535</v>
      </c>
      <c r="F19" s="285">
        <f t="shared" si="0"/>
        <v>0.37642700976237176</v>
      </c>
      <c r="G19" s="285">
        <f t="shared" si="0"/>
        <v>0.3732660229838049</v>
      </c>
      <c r="H19" s="285">
        <f>AVERAGE(B19:G19)</f>
        <v>0.38671319266253407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E962-05B1-4E5E-8E70-0FBC6F4A27FF}">
  <dimension ref="A1:C20"/>
  <sheetViews>
    <sheetView workbookViewId="0">
      <selection activeCell="B24" sqref="B24"/>
    </sheetView>
  </sheetViews>
  <sheetFormatPr defaultRowHeight="14.25"/>
  <cols>
    <col min="1" max="1" width="25.625" style="274" customWidth="1"/>
    <col min="2" max="2" width="28" style="274" bestFit="1" customWidth="1"/>
    <col min="3" max="3" width="19.75" style="274" customWidth="1"/>
    <col min="4" max="16384" width="9" style="274"/>
  </cols>
  <sheetData>
    <row r="1" spans="1:3">
      <c r="A1" s="277" t="s">
        <v>699</v>
      </c>
    </row>
    <row r="2" spans="1:3">
      <c r="A2" s="278" t="s">
        <v>701</v>
      </c>
      <c r="B2" s="278" t="s">
        <v>700</v>
      </c>
      <c r="C2" s="279" t="s">
        <v>696</v>
      </c>
    </row>
    <row r="3" spans="1:3" ht="15">
      <c r="A3" s="280" t="s">
        <v>695</v>
      </c>
      <c r="B3" s="278" t="s">
        <v>677</v>
      </c>
      <c r="C3" s="278">
        <v>0.6</v>
      </c>
    </row>
    <row r="4" spans="1:3" ht="15.75">
      <c r="A4" s="280" t="s">
        <v>694</v>
      </c>
      <c r="B4" s="281" t="s">
        <v>683</v>
      </c>
      <c r="C4" s="278">
        <v>0.2</v>
      </c>
    </row>
    <row r="5" spans="1:3" ht="15.75">
      <c r="A5" s="280" t="s">
        <v>693</v>
      </c>
      <c r="B5" s="281" t="s">
        <v>682</v>
      </c>
      <c r="C5" s="278">
        <v>0.2</v>
      </c>
    </row>
    <row r="6" spans="1:3" ht="15">
      <c r="A6" s="280" t="s">
        <v>692</v>
      </c>
      <c r="B6" s="278"/>
      <c r="C6" s="278">
        <v>0.2</v>
      </c>
    </row>
    <row r="7" spans="1:3" ht="15">
      <c r="A7" s="280" t="s">
        <v>691</v>
      </c>
      <c r="B7" s="278"/>
      <c r="C7" s="278">
        <v>0.2</v>
      </c>
    </row>
    <row r="8" spans="1:3" ht="15">
      <c r="A8" s="280" t="s">
        <v>690</v>
      </c>
      <c r="B8" s="278" t="s">
        <v>678</v>
      </c>
      <c r="C8" s="278">
        <v>0.4</v>
      </c>
    </row>
    <row r="9" spans="1:3" ht="15.75">
      <c r="A9" s="280" t="s">
        <v>689</v>
      </c>
      <c r="B9" s="281" t="s">
        <v>679</v>
      </c>
      <c r="C9" s="278">
        <v>0.6</v>
      </c>
    </row>
    <row r="10" spans="1:3" ht="15.75">
      <c r="A10" s="280" t="s">
        <v>680</v>
      </c>
      <c r="B10" s="281" t="s">
        <v>681</v>
      </c>
      <c r="C10" s="278">
        <v>1</v>
      </c>
    </row>
    <row r="12" spans="1:3" ht="15">
      <c r="A12" s="275" t="s">
        <v>688</v>
      </c>
    </row>
    <row r="13" spans="1:3" ht="15">
      <c r="A13" s="275" t="s">
        <v>687</v>
      </c>
    </row>
    <row r="15" spans="1:3" ht="15">
      <c r="A15" s="275" t="s">
        <v>686</v>
      </c>
    </row>
    <row r="16" spans="1:3" ht="15">
      <c r="A16" s="275" t="s">
        <v>685</v>
      </c>
    </row>
    <row r="18" spans="1:1" ht="15">
      <c r="A18" s="275" t="s">
        <v>684</v>
      </c>
    </row>
    <row r="20" spans="1:1">
      <c r="A20" s="277" t="s">
        <v>706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3318-126F-458B-9E42-FCA4C2EB1385}">
  <sheetPr>
    <tabColor theme="8" tint="-0.249977111117893"/>
  </sheetPr>
  <dimension ref="A1:B2"/>
  <sheetViews>
    <sheetView workbookViewId="0">
      <selection activeCell="B3" sqref="B3"/>
    </sheetView>
  </sheetViews>
  <sheetFormatPr defaultRowHeight="14.25"/>
  <cols>
    <col min="1" max="16384" width="9" style="274"/>
  </cols>
  <sheetData>
    <row r="1" spans="1:2">
      <c r="B1" s="274" t="s">
        <v>698</v>
      </c>
    </row>
    <row r="2" spans="1:2">
      <c r="A2" s="274" t="s">
        <v>697</v>
      </c>
      <c r="B2" s="276">
        <f>'Provincial Tally'!H19</f>
        <v>0.38671319266253407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C905-817C-4512-AC22-6DEA58E01771}">
  <dimension ref="A1:X198"/>
  <sheetViews>
    <sheetView workbookViewId="0">
      <selection activeCell="C87" sqref="C87"/>
    </sheetView>
  </sheetViews>
  <sheetFormatPr defaultRowHeight="15.75"/>
  <cols>
    <col min="1" max="1" width="5.875" style="18" customWidth="1"/>
    <col min="2" max="3" width="9.125" style="29" customWidth="1"/>
    <col min="4" max="5" width="9.125" style="13" customWidth="1"/>
    <col min="6" max="6" width="9.125" style="45" customWidth="1"/>
    <col min="7" max="7" width="9.125" style="13" customWidth="1"/>
    <col min="8" max="8" width="14.25" style="13" customWidth="1"/>
    <col min="9" max="9" width="10.5" hidden="1" customWidth="1"/>
    <col min="10" max="10" width="10.5" style="13" customWidth="1"/>
    <col min="11" max="11" width="10.5" hidden="1" customWidth="1"/>
    <col min="12" max="12" width="10.5" style="13" customWidth="1"/>
    <col min="13" max="13" width="10.5" hidden="1" customWidth="1"/>
    <col min="14" max="14" width="10.5" style="13" customWidth="1"/>
    <col min="15" max="15" width="10.5" hidden="1" customWidth="1"/>
    <col min="16" max="16" width="10.5" style="13" customWidth="1"/>
    <col min="17" max="17" width="10.5" hidden="1" customWidth="1"/>
    <col min="18" max="18" width="10.5" style="13" customWidth="1"/>
    <col min="19" max="19" width="10.5" style="6" hidden="1" customWidth="1"/>
    <col min="20" max="20" width="10.5" style="30" customWidth="1"/>
  </cols>
  <sheetData>
    <row r="1" spans="1:20" s="20" customFormat="1">
      <c r="A1" s="20">
        <v>1</v>
      </c>
      <c r="B1" s="28"/>
      <c r="C1" s="28"/>
      <c r="D1" s="28" t="s">
        <v>401</v>
      </c>
      <c r="E1" s="28" t="s">
        <v>402</v>
      </c>
      <c r="F1" s="43"/>
      <c r="G1" s="28"/>
      <c r="H1" s="28" t="s">
        <v>400</v>
      </c>
      <c r="I1" s="20" t="s">
        <v>0</v>
      </c>
      <c r="J1" s="28">
        <v>2016</v>
      </c>
      <c r="K1" s="20" t="s">
        <v>163</v>
      </c>
      <c r="L1" s="28">
        <v>2017</v>
      </c>
      <c r="M1" s="20" t="s">
        <v>215</v>
      </c>
      <c r="N1" s="28">
        <v>2018</v>
      </c>
      <c r="O1" s="20" t="s">
        <v>0</v>
      </c>
      <c r="P1" s="28">
        <v>2019</v>
      </c>
      <c r="Q1" s="20" t="s">
        <v>0</v>
      </c>
      <c r="R1" s="28">
        <v>2020</v>
      </c>
      <c r="S1" s="21" t="s">
        <v>451</v>
      </c>
      <c r="T1" s="28">
        <v>2021</v>
      </c>
    </row>
    <row r="2" spans="1:20">
      <c r="A2" s="18">
        <v>72</v>
      </c>
      <c r="B2" s="18" t="str">
        <f>VLOOKUP(D2,电网区域划分!A:B,2,FALSE)</f>
        <v>华东</v>
      </c>
      <c r="C2" s="18" t="str">
        <f>VLOOKUP(E2,电网区域划分!A:B,2,FALSE)</f>
        <v>华东</v>
      </c>
      <c r="D2" t="s">
        <v>425</v>
      </c>
      <c r="E2" t="s">
        <v>219</v>
      </c>
      <c r="F2" t="s">
        <v>523</v>
      </c>
      <c r="G2" t="s">
        <v>576</v>
      </c>
      <c r="H2" t="s">
        <v>565</v>
      </c>
      <c r="I2" s="4" t="s">
        <v>64</v>
      </c>
      <c r="J2">
        <v>1948968</v>
      </c>
      <c r="K2" s="2" t="s">
        <v>64</v>
      </c>
      <c r="L2">
        <v>2425982</v>
      </c>
      <c r="M2" s="2" t="s">
        <v>64</v>
      </c>
      <c r="N2">
        <v>2736236</v>
      </c>
      <c r="O2" s="2" t="s">
        <v>64</v>
      </c>
      <c r="P2">
        <v>2815423</v>
      </c>
      <c r="Q2" s="2" t="s">
        <v>64</v>
      </c>
      <c r="R2">
        <v>3259618</v>
      </c>
      <c r="S2" s="7" t="s">
        <v>267</v>
      </c>
      <c r="T2" s="1">
        <v>3088863</v>
      </c>
    </row>
    <row r="3" spans="1:20">
      <c r="A3" s="18">
        <v>70</v>
      </c>
      <c r="B3" s="18" t="str">
        <f>VLOOKUP(D3,电网区域划分!A:B,2,FALSE)</f>
        <v>华东</v>
      </c>
      <c r="C3" s="18" t="e">
        <f>VLOOKUP(E3,电网区域划分!A:B,2,FALSE)</f>
        <v>#N/A</v>
      </c>
      <c r="D3" t="s">
        <v>425</v>
      </c>
      <c r="E3" t="s">
        <v>411</v>
      </c>
      <c r="F3" t="s">
        <v>525</v>
      </c>
      <c r="G3"/>
      <c r="H3"/>
      <c r="I3" t="s">
        <v>81</v>
      </c>
      <c r="J3">
        <v>4673527</v>
      </c>
      <c r="K3" t="s">
        <v>81</v>
      </c>
      <c r="L3">
        <v>5549967</v>
      </c>
      <c r="M3" t="s">
        <v>81</v>
      </c>
      <c r="N3">
        <v>6458139</v>
      </c>
      <c r="O3" t="s">
        <v>81</v>
      </c>
      <c r="P3">
        <v>7294943</v>
      </c>
      <c r="Q3" t="s">
        <v>81</v>
      </c>
      <c r="R3">
        <v>7821715</v>
      </c>
      <c r="S3" s="7" t="s">
        <v>283</v>
      </c>
      <c r="T3" s="1">
        <v>8662802</v>
      </c>
    </row>
    <row r="4" spans="1:20">
      <c r="A4" s="18">
        <v>71</v>
      </c>
      <c r="B4" s="18" t="str">
        <f>VLOOKUP(D4,电网区域划分!A:B,2,FALSE)</f>
        <v>华东</v>
      </c>
      <c r="C4" s="18" t="str">
        <f>VLOOKUP(E4,电网区域划分!A:B,2,FALSE)</f>
        <v>华东</v>
      </c>
      <c r="D4" t="s">
        <v>425</v>
      </c>
      <c r="E4" t="s">
        <v>251</v>
      </c>
      <c r="F4" t="s">
        <v>523</v>
      </c>
      <c r="G4" t="s">
        <v>576</v>
      </c>
      <c r="H4" t="s">
        <v>566</v>
      </c>
      <c r="I4" s="4" t="s">
        <v>84</v>
      </c>
      <c r="J4">
        <v>2724559</v>
      </c>
      <c r="K4" s="2" t="s">
        <v>77</v>
      </c>
      <c r="L4">
        <v>3123985</v>
      </c>
      <c r="M4" s="2" t="s">
        <v>77</v>
      </c>
      <c r="N4">
        <v>3721903</v>
      </c>
      <c r="O4" s="2" t="s">
        <v>77</v>
      </c>
      <c r="P4">
        <v>4479520</v>
      </c>
      <c r="Q4" s="2" t="s">
        <v>77</v>
      </c>
      <c r="R4">
        <v>4562097</v>
      </c>
      <c r="S4" s="7" t="s">
        <v>279</v>
      </c>
      <c r="T4" s="1">
        <v>5573939</v>
      </c>
    </row>
    <row r="5" spans="1:20">
      <c r="A5" s="18">
        <v>4</v>
      </c>
      <c r="B5" s="18" t="str">
        <f>VLOOKUP(D5,电网区域划分!A:B,2,FALSE)</f>
        <v>华北</v>
      </c>
      <c r="C5" s="18" t="str">
        <f>VLOOKUP(E5,电网区域划分!A:B,2,FALSE)</f>
        <v>华北</v>
      </c>
      <c r="D5" t="s">
        <v>403</v>
      </c>
      <c r="E5" t="s">
        <v>221</v>
      </c>
      <c r="F5" t="s">
        <v>523</v>
      </c>
      <c r="G5" t="s">
        <v>567</v>
      </c>
      <c r="H5"/>
      <c r="I5" s="4" t="s">
        <v>59</v>
      </c>
      <c r="J5">
        <v>102593</v>
      </c>
      <c r="K5" s="2" t="s">
        <v>59</v>
      </c>
      <c r="L5">
        <v>53478</v>
      </c>
      <c r="M5" s="2" t="s">
        <v>61</v>
      </c>
      <c r="N5">
        <v>68415</v>
      </c>
      <c r="O5" s="2" t="s">
        <v>61</v>
      </c>
      <c r="P5">
        <v>38514</v>
      </c>
      <c r="Q5" s="2" t="s">
        <v>61</v>
      </c>
      <c r="R5">
        <v>47528</v>
      </c>
      <c r="S5" s="8" t="s">
        <v>263</v>
      </c>
      <c r="T5" s="1">
        <v>26422</v>
      </c>
    </row>
    <row r="6" spans="1:20">
      <c r="A6" s="18">
        <v>3</v>
      </c>
      <c r="B6" s="18" t="str">
        <f>VLOOKUP(D6,电网区域划分!A:B,2,FALSE)</f>
        <v>华北</v>
      </c>
      <c r="C6" s="18" t="e">
        <f>VLOOKUP(E6,电网区域划分!A:B,2,FALSE)</f>
        <v>#N/A</v>
      </c>
      <c r="D6" t="s">
        <v>403</v>
      </c>
      <c r="E6" t="s">
        <v>411</v>
      </c>
      <c r="F6" t="s">
        <v>525</v>
      </c>
      <c r="G6"/>
      <c r="H6"/>
      <c r="I6" t="s">
        <v>58</v>
      </c>
      <c r="J6">
        <v>102593</v>
      </c>
      <c r="K6" t="s">
        <v>58</v>
      </c>
      <c r="L6">
        <v>53478</v>
      </c>
      <c r="M6" t="s">
        <v>58</v>
      </c>
      <c r="N6">
        <v>68415</v>
      </c>
      <c r="O6" t="s">
        <v>58</v>
      </c>
      <c r="P6">
        <v>38514</v>
      </c>
      <c r="Q6" t="s">
        <v>58</v>
      </c>
      <c r="R6">
        <v>47528</v>
      </c>
      <c r="S6" s="9" t="s">
        <v>262</v>
      </c>
      <c r="T6" s="1">
        <v>26422</v>
      </c>
    </row>
    <row r="7" spans="1:20">
      <c r="A7" s="18">
        <v>75</v>
      </c>
      <c r="B7" s="29" t="str">
        <f>VLOOKUP(D7,电网区域划分!A:B,2,FALSE)</f>
        <v>华东</v>
      </c>
      <c r="C7" s="29" t="str">
        <f>VLOOKUP(E7,电网区域划分!A:B,2,FALSE)</f>
        <v>南方</v>
      </c>
      <c r="D7" s="13" t="s">
        <v>427</v>
      </c>
      <c r="E7" s="13" t="s">
        <v>145</v>
      </c>
      <c r="F7" s="13" t="s">
        <v>524</v>
      </c>
      <c r="H7" s="13" t="s">
        <v>522</v>
      </c>
      <c r="I7" s="4" t="s">
        <v>85</v>
      </c>
      <c r="J7" s="13">
        <v>2380</v>
      </c>
      <c r="K7" s="2" t="s">
        <v>145</v>
      </c>
      <c r="L7" s="13">
        <v>2350</v>
      </c>
      <c r="M7" s="2" t="s">
        <v>93</v>
      </c>
      <c r="N7" s="13">
        <v>1089</v>
      </c>
      <c r="O7" s="2" t="s">
        <v>93</v>
      </c>
      <c r="P7" s="13">
        <v>2139</v>
      </c>
      <c r="Q7" s="2" t="s">
        <v>93</v>
      </c>
      <c r="R7" s="13">
        <v>1451</v>
      </c>
      <c r="S7" s="7" t="s">
        <v>286</v>
      </c>
      <c r="T7" s="30">
        <v>853</v>
      </c>
    </row>
    <row r="8" spans="1:20">
      <c r="A8" s="18">
        <v>76</v>
      </c>
      <c r="B8" s="29" t="str">
        <f>VLOOKUP(D8,电网区域划分!A:B,2,FALSE)</f>
        <v>华东</v>
      </c>
      <c r="C8" s="29" t="str">
        <f>VLOOKUP(E8,电网区域划分!A:B,2,FALSE)</f>
        <v>华中</v>
      </c>
      <c r="D8" s="13" t="s">
        <v>427</v>
      </c>
      <c r="E8" s="13" t="s">
        <v>220</v>
      </c>
      <c r="F8" s="13" t="s">
        <v>524</v>
      </c>
      <c r="G8" s="13" t="s">
        <v>529</v>
      </c>
      <c r="Q8" s="2" t="s">
        <v>86</v>
      </c>
      <c r="R8" s="13">
        <v>11</v>
      </c>
      <c r="S8" s="8" t="s">
        <v>287</v>
      </c>
      <c r="T8" s="30">
        <v>0</v>
      </c>
    </row>
    <row r="9" spans="1:20">
      <c r="A9" s="18">
        <v>73</v>
      </c>
      <c r="B9" s="18" t="str">
        <f>VLOOKUP(D9,电网区域划分!A:B,2,FALSE)</f>
        <v>华东</v>
      </c>
      <c r="C9" s="18" t="e">
        <f>VLOOKUP(E9,电网区域划分!A:B,2,FALSE)</f>
        <v>#N/A</v>
      </c>
      <c r="D9" t="s">
        <v>427</v>
      </c>
      <c r="E9" t="s">
        <v>411</v>
      </c>
      <c r="F9" t="s">
        <v>525</v>
      </c>
      <c r="G9"/>
      <c r="H9"/>
      <c r="I9" t="s">
        <v>83</v>
      </c>
      <c r="J9">
        <v>423610</v>
      </c>
      <c r="K9" t="s">
        <v>83</v>
      </c>
      <c r="L9">
        <v>753451</v>
      </c>
      <c r="M9" t="s">
        <v>83</v>
      </c>
      <c r="N9">
        <v>1493639</v>
      </c>
      <c r="O9" t="s">
        <v>83</v>
      </c>
      <c r="P9">
        <v>1718584</v>
      </c>
      <c r="Q9" t="s">
        <v>83</v>
      </c>
      <c r="R9">
        <v>1549782</v>
      </c>
      <c r="S9" s="7" t="s">
        <v>284</v>
      </c>
      <c r="T9" s="1">
        <v>1006881</v>
      </c>
    </row>
    <row r="10" spans="1:20">
      <c r="A10" s="18">
        <v>74</v>
      </c>
      <c r="B10" s="18" t="str">
        <f>VLOOKUP(D10,电网区域划分!A:B,2,FALSE)</f>
        <v>华东</v>
      </c>
      <c r="C10" s="18" t="str">
        <f>VLOOKUP(E10,电网区域划分!A:B,2,FALSE)</f>
        <v>华东</v>
      </c>
      <c r="D10" t="s">
        <v>427</v>
      </c>
      <c r="E10" t="s">
        <v>251</v>
      </c>
      <c r="F10" t="s">
        <v>523</v>
      </c>
      <c r="G10" t="s">
        <v>567</v>
      </c>
      <c r="H10" t="s">
        <v>568</v>
      </c>
      <c r="I10" s="4" t="s">
        <v>77</v>
      </c>
      <c r="J10">
        <v>421230</v>
      </c>
      <c r="K10" s="2" t="s">
        <v>77</v>
      </c>
      <c r="L10">
        <v>751101</v>
      </c>
      <c r="M10" s="2" t="s">
        <v>77</v>
      </c>
      <c r="N10">
        <v>1492550</v>
      </c>
      <c r="O10" s="2" t="s">
        <v>77</v>
      </c>
      <c r="P10">
        <v>1716445</v>
      </c>
      <c r="Q10" s="2" t="s">
        <v>77</v>
      </c>
      <c r="R10">
        <v>1548320</v>
      </c>
      <c r="S10" s="7" t="s">
        <v>279</v>
      </c>
      <c r="T10" s="1">
        <v>1006028</v>
      </c>
    </row>
    <row r="11" spans="1:20">
      <c r="A11" s="18">
        <v>170</v>
      </c>
      <c r="B11" s="29" t="str">
        <f>VLOOKUP(D11,电网区域划分!A:B,2,FALSE)</f>
        <v>西北</v>
      </c>
      <c r="C11" s="29" t="str">
        <f>VLOOKUP(E11,电网区域划分!A:B,2,FALSE)</f>
        <v>华中</v>
      </c>
      <c r="D11" s="13" t="s">
        <v>435</v>
      </c>
      <c r="E11" s="13" t="s">
        <v>433</v>
      </c>
      <c r="F11" s="13" t="s">
        <v>524</v>
      </c>
      <c r="H11" s="13" t="s">
        <v>154</v>
      </c>
      <c r="K11" s="2" t="s">
        <v>450</v>
      </c>
      <c r="L11" s="13">
        <v>665351</v>
      </c>
      <c r="M11" s="2" t="s">
        <v>91</v>
      </c>
      <c r="N11" s="13">
        <v>1772523</v>
      </c>
      <c r="O11" s="2" t="s">
        <v>91</v>
      </c>
      <c r="P11" s="13">
        <v>1793829</v>
      </c>
      <c r="Q11" s="2" t="s">
        <v>91</v>
      </c>
      <c r="R11" s="13">
        <v>2245769</v>
      </c>
      <c r="S11" s="7" t="s">
        <v>288</v>
      </c>
      <c r="T11" s="33">
        <v>2719261</v>
      </c>
    </row>
    <row r="12" spans="1:20">
      <c r="A12" s="18">
        <v>166</v>
      </c>
      <c r="B12" s="18" t="str">
        <f>VLOOKUP(D12,电网区域划分!A:B,2,FALSE)</f>
        <v>西北</v>
      </c>
      <c r="C12" s="18" t="str">
        <f>VLOOKUP(E12,电网区域划分!A:B,2,FALSE)</f>
        <v>西北</v>
      </c>
      <c r="D12" t="s">
        <v>435</v>
      </c>
      <c r="E12" t="s">
        <v>415</v>
      </c>
      <c r="F12" t="s">
        <v>523</v>
      </c>
      <c r="G12" t="s">
        <v>567</v>
      </c>
      <c r="H12"/>
      <c r="I12" s="4" t="s">
        <v>73</v>
      </c>
      <c r="J12">
        <v>845881</v>
      </c>
      <c r="K12" s="2" t="s">
        <v>73</v>
      </c>
      <c r="L12">
        <v>1015088</v>
      </c>
      <c r="M12" s="2" t="s">
        <v>73</v>
      </c>
      <c r="N12">
        <v>1816682</v>
      </c>
      <c r="O12" s="2" t="s">
        <v>73</v>
      </c>
      <c r="P12">
        <v>2948600</v>
      </c>
      <c r="Q12" s="2" t="s">
        <v>73</v>
      </c>
      <c r="R12">
        <v>3598309</v>
      </c>
      <c r="S12" s="7" t="s">
        <v>274</v>
      </c>
      <c r="T12" s="17">
        <v>2138299</v>
      </c>
    </row>
    <row r="13" spans="1:20">
      <c r="A13" s="18">
        <v>167</v>
      </c>
      <c r="B13" s="18" t="str">
        <f>VLOOKUP(D13,电网区域划分!A:B,2,FALSE)</f>
        <v>西北</v>
      </c>
      <c r="C13" s="18" t="str">
        <f>VLOOKUP(E13,电网区域划分!A:B,2,FALSE)</f>
        <v>西北</v>
      </c>
      <c r="D13" t="s">
        <v>435</v>
      </c>
      <c r="E13" t="s">
        <v>146</v>
      </c>
      <c r="F13" t="s">
        <v>523</v>
      </c>
      <c r="G13" t="s">
        <v>567</v>
      </c>
      <c r="H13"/>
      <c r="I13" s="4" t="s">
        <v>146</v>
      </c>
      <c r="J13">
        <v>1125601</v>
      </c>
      <c r="K13" s="2" t="s">
        <v>115</v>
      </c>
      <c r="L13">
        <v>1203339</v>
      </c>
      <c r="M13" s="2" t="s">
        <v>115</v>
      </c>
      <c r="N13">
        <v>844403</v>
      </c>
      <c r="O13" s="2" t="s">
        <v>115</v>
      </c>
      <c r="P13">
        <v>711288</v>
      </c>
      <c r="Q13" s="2" t="s">
        <v>115</v>
      </c>
      <c r="R13">
        <v>573112</v>
      </c>
      <c r="S13" s="7" t="s">
        <v>290</v>
      </c>
      <c r="T13" s="17">
        <v>1514173</v>
      </c>
    </row>
    <row r="14" spans="1:20">
      <c r="A14" s="18">
        <v>164</v>
      </c>
      <c r="B14" s="18" t="str">
        <f>VLOOKUP(D14,电网区域划分!A:B,2,FALSE)</f>
        <v>西北</v>
      </c>
      <c r="C14" s="18" t="e">
        <f>VLOOKUP(E14,电网区域划分!A:B,2,FALSE)</f>
        <v>#N/A</v>
      </c>
      <c r="D14" t="s">
        <v>435</v>
      </c>
      <c r="E14" t="s">
        <v>411</v>
      </c>
      <c r="F14" t="s">
        <v>525</v>
      </c>
      <c r="G14"/>
      <c r="H14"/>
      <c r="I14" t="s">
        <v>117</v>
      </c>
      <c r="J14">
        <v>2624552</v>
      </c>
      <c r="K14" t="s">
        <v>107</v>
      </c>
      <c r="L14">
        <v>3642321</v>
      </c>
      <c r="M14" t="s">
        <v>107</v>
      </c>
      <c r="N14">
        <v>6102744</v>
      </c>
      <c r="O14" t="s">
        <v>107</v>
      </c>
      <c r="P14">
        <v>7392640</v>
      </c>
      <c r="Q14" t="s">
        <v>107</v>
      </c>
      <c r="R14">
        <v>7873207</v>
      </c>
      <c r="S14" s="7" t="s">
        <v>296</v>
      </c>
      <c r="T14" s="17">
        <v>7926684</v>
      </c>
    </row>
    <row r="15" spans="1:20">
      <c r="A15" s="18">
        <v>165</v>
      </c>
      <c r="B15" s="18" t="str">
        <f>VLOOKUP(D15,电网区域划分!A:B,2,FALSE)</f>
        <v>西北</v>
      </c>
      <c r="C15" s="18" t="str">
        <f>VLOOKUP(E15,电网区域划分!A:B,2,FALSE)</f>
        <v>西北</v>
      </c>
      <c r="D15" t="s">
        <v>435</v>
      </c>
      <c r="E15" t="s">
        <v>224</v>
      </c>
      <c r="F15" t="s">
        <v>523</v>
      </c>
      <c r="G15" t="s">
        <v>567</v>
      </c>
      <c r="H15"/>
      <c r="I15" s="4" t="s">
        <v>65</v>
      </c>
      <c r="J15">
        <v>605177</v>
      </c>
      <c r="K15" s="2" t="s">
        <v>65</v>
      </c>
      <c r="L15">
        <v>690635</v>
      </c>
      <c r="M15" s="2" t="s">
        <v>65</v>
      </c>
      <c r="N15">
        <v>1633967</v>
      </c>
      <c r="O15" s="2" t="s">
        <v>65</v>
      </c>
      <c r="P15">
        <v>1821343</v>
      </c>
      <c r="Q15" s="2" t="s">
        <v>65</v>
      </c>
      <c r="R15">
        <v>1297373</v>
      </c>
      <c r="S15" s="7" t="s">
        <v>268</v>
      </c>
      <c r="T15" s="17">
        <v>1431745</v>
      </c>
    </row>
    <row r="16" spans="1:20">
      <c r="A16" s="18">
        <v>169</v>
      </c>
      <c r="B16" s="29" t="str">
        <f>VLOOKUP(D16,电网区域划分!A:B,2,FALSE)</f>
        <v>西北</v>
      </c>
      <c r="C16" s="29" t="str">
        <f>VLOOKUP(E16,电网区域划分!A:B,2,FALSE)</f>
        <v>西南</v>
      </c>
      <c r="D16" s="13" t="s">
        <v>435</v>
      </c>
      <c r="E16" s="13" t="s">
        <v>147</v>
      </c>
      <c r="F16" s="13" t="s">
        <v>524</v>
      </c>
      <c r="G16" s="13" t="s">
        <v>529</v>
      </c>
      <c r="I16" s="4" t="s">
        <v>147</v>
      </c>
      <c r="J16" s="13">
        <v>6496</v>
      </c>
      <c r="K16" s="2" t="s">
        <v>106</v>
      </c>
      <c r="L16" s="13">
        <v>14268</v>
      </c>
      <c r="M16" s="2" t="s">
        <v>106</v>
      </c>
      <c r="N16" s="13">
        <v>7524</v>
      </c>
      <c r="O16" s="2" t="s">
        <v>106</v>
      </c>
      <c r="P16" s="13">
        <v>33043</v>
      </c>
      <c r="Q16" s="2" t="s">
        <v>106</v>
      </c>
      <c r="R16" s="13">
        <v>39398</v>
      </c>
      <c r="S16" s="7" t="s">
        <v>285</v>
      </c>
      <c r="T16" s="33">
        <v>44358</v>
      </c>
    </row>
    <row r="17" spans="1:20">
      <c r="A17" s="18">
        <v>168</v>
      </c>
      <c r="B17" s="18" t="str">
        <f>VLOOKUP(D17,电网区域划分!A:B,2,FALSE)</f>
        <v>西北</v>
      </c>
      <c r="C17" s="18" t="str">
        <f>VLOOKUP(E17,电网区域划分!A:B,2,FALSE)</f>
        <v>西北</v>
      </c>
      <c r="D17" t="s">
        <v>435</v>
      </c>
      <c r="E17" t="s">
        <v>430</v>
      </c>
      <c r="F17" t="s">
        <v>523</v>
      </c>
      <c r="G17"/>
      <c r="H17" t="s">
        <v>569</v>
      </c>
      <c r="I17" s="4" t="s">
        <v>90</v>
      </c>
      <c r="J17">
        <v>41397</v>
      </c>
      <c r="K17" s="2" t="s">
        <v>90</v>
      </c>
      <c r="L17">
        <v>53640</v>
      </c>
      <c r="M17" s="2" t="s">
        <v>90</v>
      </c>
      <c r="N17">
        <v>27645</v>
      </c>
      <c r="O17" s="2" t="s">
        <v>90</v>
      </c>
      <c r="P17">
        <v>84537</v>
      </c>
      <c r="Q17" s="2" t="s">
        <v>90</v>
      </c>
      <c r="R17">
        <v>119246</v>
      </c>
      <c r="S17" s="7" t="s">
        <v>306</v>
      </c>
      <c r="T17" s="17">
        <v>78849</v>
      </c>
    </row>
    <row r="18" spans="1:20">
      <c r="A18" s="18">
        <v>109</v>
      </c>
      <c r="B18" s="29" t="str">
        <f>VLOOKUP(D18,电网区域划分!A:B,2,FALSE)</f>
        <v>南方</v>
      </c>
      <c r="C18" s="29" t="e">
        <f>VLOOKUP(E18,电网区域划分!A:B,2,FALSE)</f>
        <v>#N/A</v>
      </c>
      <c r="D18" s="13" t="s">
        <v>145</v>
      </c>
      <c r="E18" s="13" t="s">
        <v>439</v>
      </c>
      <c r="F18" s="13" t="s">
        <v>526</v>
      </c>
      <c r="I18" s="2" t="s">
        <v>97</v>
      </c>
      <c r="J18" s="13">
        <v>430582</v>
      </c>
      <c r="K18" s="2" t="s">
        <v>172</v>
      </c>
      <c r="L18" s="13">
        <v>395155</v>
      </c>
      <c r="M18" s="2" t="s">
        <v>172</v>
      </c>
      <c r="N18" s="13">
        <v>491104</v>
      </c>
      <c r="O18" s="2" t="s">
        <v>172</v>
      </c>
      <c r="P18" s="13">
        <v>497610</v>
      </c>
      <c r="Q18" s="2" t="s">
        <v>252</v>
      </c>
      <c r="R18" s="13">
        <v>485260</v>
      </c>
      <c r="S18" s="12" t="s">
        <v>297</v>
      </c>
      <c r="T18" s="34">
        <v>519231</v>
      </c>
    </row>
    <row r="19" spans="1:20">
      <c r="A19" s="18">
        <v>112</v>
      </c>
      <c r="B19" s="18" t="str">
        <f>VLOOKUP(D19,电网区域划分!A:B,2,FALSE)</f>
        <v>南方</v>
      </c>
      <c r="C19" s="18" t="str">
        <f>VLOOKUP(E19,电网区域划分!A:B,2,FALSE)</f>
        <v>南方</v>
      </c>
      <c r="D19" t="s">
        <v>145</v>
      </c>
      <c r="E19" t="s">
        <v>143</v>
      </c>
      <c r="F19" t="s">
        <v>523</v>
      </c>
      <c r="G19"/>
      <c r="H19" t="s">
        <v>570</v>
      </c>
      <c r="I19" s="2" t="s">
        <v>95</v>
      </c>
      <c r="J19"/>
      <c r="K19" s="2"/>
      <c r="L19"/>
      <c r="M19" s="2"/>
      <c r="N19"/>
      <c r="O19" s="2"/>
      <c r="P19"/>
      <c r="R19"/>
      <c r="T19" s="1"/>
    </row>
    <row r="20" spans="1:20">
      <c r="A20" s="18">
        <v>110</v>
      </c>
      <c r="B20" s="18" t="str">
        <f>VLOOKUP(D20,电网区域划分!A:B,2,FALSE)</f>
        <v>南方</v>
      </c>
      <c r="C20" s="18" t="str">
        <f>VLOOKUP(E20,电网区域划分!A:B,2,FALSE)</f>
        <v>南方</v>
      </c>
      <c r="D20" t="s">
        <v>145</v>
      </c>
      <c r="E20" t="s">
        <v>440</v>
      </c>
      <c r="F20" t="s">
        <v>523</v>
      </c>
      <c r="G20"/>
      <c r="H20" s="46" t="s">
        <v>564</v>
      </c>
      <c r="I20" s="2" t="s">
        <v>98</v>
      </c>
      <c r="J20">
        <v>6589</v>
      </c>
      <c r="K20" s="2" t="s">
        <v>105</v>
      </c>
      <c r="L20">
        <v>4031</v>
      </c>
      <c r="M20" s="2" t="s">
        <v>105</v>
      </c>
      <c r="N20">
        <v>4433</v>
      </c>
      <c r="O20" s="2" t="s">
        <v>105</v>
      </c>
      <c r="P20">
        <v>3775</v>
      </c>
      <c r="Q20" s="2" t="s">
        <v>105</v>
      </c>
      <c r="R20">
        <v>6708</v>
      </c>
      <c r="S20" s="12" t="s">
        <v>298</v>
      </c>
      <c r="T20" s="16">
        <v>6975</v>
      </c>
    </row>
    <row r="21" spans="1:20">
      <c r="A21" s="18">
        <v>108</v>
      </c>
      <c r="B21" s="18" t="str">
        <f>VLOOKUP(D21,电网区域划分!A:B,2,FALSE)</f>
        <v>南方</v>
      </c>
      <c r="C21" s="18" t="e">
        <f>VLOOKUP(E21,电网区域划分!A:B,2,FALSE)</f>
        <v>#N/A</v>
      </c>
      <c r="D21" t="s">
        <v>145</v>
      </c>
      <c r="E21" t="s">
        <v>411</v>
      </c>
      <c r="F21" t="s">
        <v>525</v>
      </c>
      <c r="G21"/>
      <c r="H21"/>
      <c r="I21" t="s">
        <v>93</v>
      </c>
      <c r="J21">
        <v>1636609</v>
      </c>
      <c r="K21" t="s">
        <v>93</v>
      </c>
      <c r="L21">
        <v>1707489</v>
      </c>
      <c r="M21" t="s">
        <v>93</v>
      </c>
      <c r="N21">
        <v>1791564</v>
      </c>
      <c r="O21" t="s">
        <v>93</v>
      </c>
      <c r="P21">
        <v>1775851</v>
      </c>
      <c r="Q21" t="s">
        <v>93</v>
      </c>
      <c r="R21">
        <v>1799769</v>
      </c>
      <c r="S21" s="9" t="s">
        <v>286</v>
      </c>
      <c r="T21" s="16">
        <v>1808626</v>
      </c>
    </row>
    <row r="22" spans="1:20" s="31" customFormat="1">
      <c r="A22" s="41">
        <v>111</v>
      </c>
      <c r="B22" s="41" t="str">
        <f>VLOOKUP(D22,电网区域划分!A:B,2,FALSE)</f>
        <v>南方</v>
      </c>
      <c r="C22" s="41" t="e">
        <f>VLOOKUP(E22,电网区域划分!A:B,2,FALSE)</f>
        <v>#N/A</v>
      </c>
      <c r="D22" s="31" t="s">
        <v>145</v>
      </c>
      <c r="E22" s="31" t="s">
        <v>441</v>
      </c>
      <c r="F22" s="44" t="s">
        <v>524</v>
      </c>
      <c r="I22"/>
      <c r="K22" s="2" t="s">
        <v>173</v>
      </c>
      <c r="L22" s="31">
        <v>4600</v>
      </c>
      <c r="M22" s="2" t="s">
        <v>173</v>
      </c>
      <c r="N22" s="31">
        <v>6001</v>
      </c>
      <c r="O22" s="2" t="s">
        <v>173</v>
      </c>
      <c r="P22" s="31">
        <v>2872</v>
      </c>
      <c r="Q22"/>
      <c r="S22" s="6"/>
      <c r="T22" s="39"/>
    </row>
    <row r="23" spans="1:20">
      <c r="A23" s="18">
        <v>113</v>
      </c>
      <c r="B23" s="29" t="str">
        <f>VLOOKUP(D23,电网区域划分!A:B,2,FALSE)</f>
        <v>南方</v>
      </c>
      <c r="C23" s="29" t="e">
        <f>VLOOKUP(E23,电网区域划分!A:B,2,FALSE)</f>
        <v>#N/A</v>
      </c>
      <c r="D23" s="13" t="s">
        <v>145</v>
      </c>
      <c r="E23" s="13" t="s">
        <v>438</v>
      </c>
      <c r="F23" s="13" t="s">
        <v>526</v>
      </c>
      <c r="H23" s="13" t="s">
        <v>396</v>
      </c>
      <c r="Q23" s="2" t="s">
        <v>253</v>
      </c>
      <c r="R23" s="13">
        <v>1307801</v>
      </c>
      <c r="S23" s="12" t="s">
        <v>299</v>
      </c>
      <c r="T23" s="34">
        <v>1282419</v>
      </c>
    </row>
    <row r="24" spans="1:20">
      <c r="A24" s="18">
        <v>114</v>
      </c>
      <c r="B24" s="29" t="str">
        <f>VLOOKUP(D24,电网区域划分!A:B,2,FALSE)</f>
        <v>南方</v>
      </c>
      <c r="C24" s="29" t="e">
        <f>VLOOKUP(E24,电网区域划分!A:B,2,FALSE)</f>
        <v>#N/A</v>
      </c>
      <c r="D24" s="13" t="s">
        <v>145</v>
      </c>
      <c r="E24" s="13" t="s">
        <v>438</v>
      </c>
      <c r="F24" s="13" t="s">
        <v>526</v>
      </c>
      <c r="H24" s="13" t="s">
        <v>436</v>
      </c>
      <c r="I24" s="2" t="s">
        <v>99</v>
      </c>
      <c r="J24" s="13">
        <v>1162086</v>
      </c>
      <c r="K24" s="2" t="s">
        <v>174</v>
      </c>
      <c r="L24" s="13">
        <v>1257627</v>
      </c>
      <c r="M24" s="2" t="s">
        <v>174</v>
      </c>
      <c r="N24" s="13">
        <v>1260118</v>
      </c>
      <c r="O24" s="2" t="s">
        <v>174</v>
      </c>
      <c r="P24" s="13">
        <v>1238070</v>
      </c>
    </row>
    <row r="25" spans="1:20">
      <c r="A25" s="18">
        <v>115</v>
      </c>
      <c r="B25" s="29" t="str">
        <f>VLOOKUP(D25,电网区域划分!A:B,2,FALSE)</f>
        <v>南方</v>
      </c>
      <c r="C25" s="29" t="e">
        <f>VLOOKUP(E25,电网区域划分!A:B,2,FALSE)</f>
        <v>#N/A</v>
      </c>
      <c r="D25" s="13" t="s">
        <v>145</v>
      </c>
      <c r="E25" s="13" t="s">
        <v>438</v>
      </c>
      <c r="F25" s="13" t="s">
        <v>526</v>
      </c>
      <c r="H25" s="13" t="s">
        <v>437</v>
      </c>
      <c r="I25" s="2" t="s">
        <v>100</v>
      </c>
      <c r="J25" s="13">
        <v>37352</v>
      </c>
      <c r="K25" s="2" t="s">
        <v>175</v>
      </c>
      <c r="L25" s="13">
        <v>46076</v>
      </c>
      <c r="M25" s="2" t="s">
        <v>175</v>
      </c>
      <c r="N25" s="13">
        <v>29908</v>
      </c>
      <c r="O25" s="2" t="s">
        <v>175</v>
      </c>
      <c r="P25" s="13">
        <v>33523</v>
      </c>
    </row>
    <row r="26" spans="1:20">
      <c r="A26" s="18">
        <v>115</v>
      </c>
      <c r="B26" s="18" t="str">
        <f>VLOOKUP(D26,电网区域划分!A:B,2,FALSE)</f>
        <v>南方</v>
      </c>
      <c r="C26" s="18" t="str">
        <f>VLOOKUP(E26,电网区域划分!A:B,2,FALSE)</f>
        <v>南方</v>
      </c>
      <c r="D26" t="s">
        <v>143</v>
      </c>
      <c r="E26" t="s">
        <v>145</v>
      </c>
      <c r="F26" t="s">
        <v>523</v>
      </c>
      <c r="G26"/>
      <c r="H26" t="s">
        <v>570</v>
      </c>
      <c r="I26" s="4" t="s">
        <v>93</v>
      </c>
      <c r="J26">
        <v>834743</v>
      </c>
      <c r="K26" s="2" t="s">
        <v>93</v>
      </c>
      <c r="L26">
        <v>982191</v>
      </c>
      <c r="M26" s="2" t="s">
        <v>93</v>
      </c>
      <c r="N26">
        <v>1169527</v>
      </c>
      <c r="O26" s="2" t="s">
        <v>93</v>
      </c>
      <c r="P26">
        <v>1064387</v>
      </c>
      <c r="Q26" s="2" t="s">
        <v>93</v>
      </c>
      <c r="R26">
        <v>1024238</v>
      </c>
      <c r="S26" s="12" t="s">
        <v>286</v>
      </c>
      <c r="T26" s="16">
        <v>740391</v>
      </c>
    </row>
    <row r="27" spans="1:20">
      <c r="A27" s="18">
        <v>118</v>
      </c>
      <c r="B27" s="18" t="str">
        <f>VLOOKUP(D27,电网区域划分!A:B,2,FALSE)</f>
        <v>南方</v>
      </c>
      <c r="C27" s="18" t="str">
        <f>VLOOKUP(E27,电网区域划分!A:B,2,FALSE)</f>
        <v>南方</v>
      </c>
      <c r="D27" t="s">
        <v>143</v>
      </c>
      <c r="E27" t="s">
        <v>434</v>
      </c>
      <c r="F27" t="s">
        <v>523</v>
      </c>
      <c r="G27"/>
      <c r="H27" t="s">
        <v>571</v>
      </c>
      <c r="I27" s="4" t="s">
        <v>103</v>
      </c>
      <c r="J27">
        <v>17110</v>
      </c>
      <c r="K27" s="2" t="s">
        <v>103</v>
      </c>
      <c r="L27">
        <v>8634</v>
      </c>
      <c r="M27" s="2" t="s">
        <v>103</v>
      </c>
      <c r="N27">
        <v>5778</v>
      </c>
      <c r="O27" s="2" t="s">
        <v>103</v>
      </c>
      <c r="P27">
        <v>6239</v>
      </c>
      <c r="Q27" s="2" t="s">
        <v>103</v>
      </c>
      <c r="R27">
        <v>89964</v>
      </c>
      <c r="S27" s="14" t="s">
        <v>295</v>
      </c>
      <c r="T27" s="17">
        <v>146622</v>
      </c>
    </row>
    <row r="28" spans="1:20">
      <c r="A28" s="18">
        <v>116</v>
      </c>
      <c r="B28" s="29" t="str">
        <f>VLOOKUP(D28,电网区域划分!A:B,2,FALSE)</f>
        <v>南方</v>
      </c>
      <c r="C28" s="29" t="str">
        <f>VLOOKUP(E28,电网区域划分!A:B,2,FALSE)</f>
        <v>华中</v>
      </c>
      <c r="D28" s="13" t="s">
        <v>143</v>
      </c>
      <c r="E28" s="13" t="s">
        <v>433</v>
      </c>
      <c r="F28" s="13" t="s">
        <v>524</v>
      </c>
      <c r="G28" s="13" t="s">
        <v>529</v>
      </c>
      <c r="I28" s="4" t="s">
        <v>91</v>
      </c>
      <c r="J28" s="13">
        <v>44898</v>
      </c>
      <c r="K28" s="2" t="s">
        <v>91</v>
      </c>
      <c r="L28" s="13">
        <v>36508</v>
      </c>
      <c r="M28" s="2" t="s">
        <v>91</v>
      </c>
      <c r="N28" s="13">
        <v>24251</v>
      </c>
      <c r="O28" s="2" t="s">
        <v>91</v>
      </c>
      <c r="P28" s="13">
        <v>41867</v>
      </c>
      <c r="Q28" s="2" t="s">
        <v>91</v>
      </c>
      <c r="R28" s="13">
        <v>44145</v>
      </c>
      <c r="S28" s="12" t="s">
        <v>288</v>
      </c>
      <c r="T28" s="34">
        <v>22585</v>
      </c>
    </row>
    <row r="29" spans="1:20">
      <c r="A29" s="18">
        <v>114</v>
      </c>
      <c r="B29" s="18" t="str">
        <f>VLOOKUP(D29,电网区域划分!A:B,2,FALSE)</f>
        <v>南方</v>
      </c>
      <c r="C29" s="18" t="e">
        <f>VLOOKUP(E29,电网区域划分!A:B,2,FALSE)</f>
        <v>#N/A</v>
      </c>
      <c r="D29" t="s">
        <v>143</v>
      </c>
      <c r="E29" t="s">
        <v>411</v>
      </c>
      <c r="F29" t="s">
        <v>525</v>
      </c>
      <c r="G29"/>
      <c r="H29"/>
      <c r="I29" t="s">
        <v>101</v>
      </c>
      <c r="J29">
        <v>900874</v>
      </c>
      <c r="K29" t="s">
        <v>101</v>
      </c>
      <c r="L29">
        <v>1028606</v>
      </c>
      <c r="M29" t="s">
        <v>101</v>
      </c>
      <c r="N29">
        <v>1199615</v>
      </c>
      <c r="O29" t="s">
        <v>101</v>
      </c>
      <c r="P29">
        <v>1112514</v>
      </c>
      <c r="Q29" t="s">
        <v>101</v>
      </c>
      <c r="R29">
        <v>1158358</v>
      </c>
      <c r="S29" s="9" t="s">
        <v>294</v>
      </c>
      <c r="T29" s="16">
        <v>909611</v>
      </c>
    </row>
    <row r="30" spans="1:20">
      <c r="A30" s="18">
        <v>117</v>
      </c>
      <c r="B30" s="29" t="str">
        <f>VLOOKUP(D30,电网区域划分!A:B,2,FALSE)</f>
        <v>南方</v>
      </c>
      <c r="C30" s="29" t="e">
        <f>VLOOKUP(E30,电网区域划分!A:B,2,FALSE)</f>
        <v>#N/A</v>
      </c>
      <c r="D30" s="13" t="s">
        <v>143</v>
      </c>
      <c r="E30" s="13" t="s">
        <v>442</v>
      </c>
      <c r="F30" s="13" t="s">
        <v>526</v>
      </c>
      <c r="I30" s="4" t="s">
        <v>102</v>
      </c>
      <c r="J30" s="13">
        <v>1674</v>
      </c>
      <c r="K30" s="2" t="s">
        <v>102</v>
      </c>
    </row>
    <row r="31" spans="1:20">
      <c r="A31" s="18">
        <v>119</v>
      </c>
      <c r="B31" s="18" t="str">
        <f>VLOOKUP(D31,电网区域划分!A:B,2,FALSE)</f>
        <v>南方</v>
      </c>
      <c r="C31" s="18" t="str">
        <f>VLOOKUP(E31,电网区域划分!A:B,2,FALSE)</f>
        <v>南方</v>
      </c>
      <c r="D31" t="s">
        <v>143</v>
      </c>
      <c r="E31" t="s">
        <v>443</v>
      </c>
      <c r="F31" t="s">
        <v>523</v>
      </c>
      <c r="G31"/>
      <c r="H31" t="s">
        <v>572</v>
      </c>
      <c r="I31" s="4" t="s">
        <v>104</v>
      </c>
      <c r="J31">
        <v>2449</v>
      </c>
      <c r="K31" s="2" t="s">
        <v>104</v>
      </c>
      <c r="L31">
        <v>1273</v>
      </c>
      <c r="M31" s="2" t="s">
        <v>104</v>
      </c>
      <c r="N31">
        <v>59</v>
      </c>
      <c r="O31" s="2" t="s">
        <v>104</v>
      </c>
      <c r="P31">
        <v>21</v>
      </c>
      <c r="Q31" s="2" t="s">
        <v>104</v>
      </c>
      <c r="R31">
        <v>11</v>
      </c>
      <c r="S31" s="7" t="s">
        <v>300</v>
      </c>
      <c r="T31" s="17">
        <v>12</v>
      </c>
    </row>
    <row r="32" spans="1:20">
      <c r="A32" s="18">
        <v>141</v>
      </c>
      <c r="B32" s="18" t="str">
        <f>VLOOKUP(D32,电网区域划分!A:B,2,FALSE)</f>
        <v>南方</v>
      </c>
      <c r="C32" s="18" t="str">
        <f>VLOOKUP(E32,电网区域划分!A:B,2,FALSE)</f>
        <v>南方</v>
      </c>
      <c r="D32" t="s">
        <v>434</v>
      </c>
      <c r="E32" t="s">
        <v>145</v>
      </c>
      <c r="F32" t="s">
        <v>523</v>
      </c>
      <c r="G32"/>
      <c r="H32" t="s">
        <v>571</v>
      </c>
      <c r="I32" s="2" t="s">
        <v>96</v>
      </c>
      <c r="J32">
        <v>5501155</v>
      </c>
      <c r="K32" s="2" t="s">
        <v>93</v>
      </c>
      <c r="L32">
        <v>4875122</v>
      </c>
      <c r="M32" s="2" t="s">
        <v>93</v>
      </c>
      <c r="N32">
        <v>4932871</v>
      </c>
      <c r="O32" s="2" t="s">
        <v>93</v>
      </c>
      <c r="P32">
        <v>5531965</v>
      </c>
      <c r="Q32" s="2" t="s">
        <v>93</v>
      </c>
      <c r="R32">
        <v>5813223</v>
      </c>
      <c r="S32" s="7" t="s">
        <v>286</v>
      </c>
      <c r="T32" s="17">
        <v>4805003</v>
      </c>
    </row>
    <row r="33" spans="1:20">
      <c r="A33" s="18">
        <v>140</v>
      </c>
      <c r="B33" s="18" t="str">
        <f>VLOOKUP(D33,电网区域划分!A:B,2,FALSE)</f>
        <v>南方</v>
      </c>
      <c r="C33" s="18" t="str">
        <f>VLOOKUP(E33,电网区域划分!A:B,2,FALSE)</f>
        <v>南方</v>
      </c>
      <c r="D33" t="s">
        <v>434</v>
      </c>
      <c r="E33" t="s">
        <v>143</v>
      </c>
      <c r="F33" t="s">
        <v>523</v>
      </c>
      <c r="G33"/>
      <c r="H33" t="s">
        <v>571</v>
      </c>
      <c r="I33" s="2" t="s">
        <v>95</v>
      </c>
      <c r="J33">
        <v>204792</v>
      </c>
      <c r="K33" s="2" t="s">
        <v>101</v>
      </c>
      <c r="L33">
        <v>33723</v>
      </c>
      <c r="M33" s="2" t="s">
        <v>101</v>
      </c>
      <c r="N33">
        <v>55358</v>
      </c>
      <c r="O33" s="2" t="s">
        <v>101</v>
      </c>
      <c r="P33">
        <v>36117</v>
      </c>
      <c r="Q33" s="2" t="s">
        <v>101</v>
      </c>
      <c r="R33">
        <v>133021</v>
      </c>
      <c r="S33" s="7" t="s">
        <v>294</v>
      </c>
      <c r="T33" s="17">
        <v>177617</v>
      </c>
    </row>
    <row r="34" spans="1:20">
      <c r="A34" s="18">
        <v>139</v>
      </c>
      <c r="B34" s="29" t="str">
        <f>VLOOKUP(D34,电网区域划分!A:B,2,FALSE)</f>
        <v>南方</v>
      </c>
      <c r="C34" s="29" t="str">
        <f>VLOOKUP(E34,电网区域划分!A:B,2,FALSE)</f>
        <v>华中</v>
      </c>
      <c r="D34" s="13" t="s">
        <v>434</v>
      </c>
      <c r="E34" s="13" t="s">
        <v>433</v>
      </c>
      <c r="F34" s="13" t="s">
        <v>524</v>
      </c>
      <c r="G34" s="13" t="s">
        <v>529</v>
      </c>
      <c r="I34" s="2" t="s">
        <v>110</v>
      </c>
      <c r="J34" s="13">
        <v>939629</v>
      </c>
      <c r="K34" s="2" t="s">
        <v>91</v>
      </c>
      <c r="L34" s="13">
        <v>871852</v>
      </c>
      <c r="M34" s="2" t="s">
        <v>91</v>
      </c>
      <c r="N34" s="13">
        <v>847012</v>
      </c>
      <c r="O34" s="2" t="s">
        <v>91</v>
      </c>
      <c r="P34" s="13">
        <v>988414</v>
      </c>
      <c r="Q34" s="2" t="s">
        <v>91</v>
      </c>
      <c r="R34" s="13">
        <v>1004578</v>
      </c>
      <c r="S34" s="7" t="s">
        <v>288</v>
      </c>
      <c r="T34" s="33">
        <v>964461</v>
      </c>
    </row>
    <row r="35" spans="1:20">
      <c r="A35" s="18">
        <v>137</v>
      </c>
      <c r="B35" s="18" t="str">
        <f>VLOOKUP(D35,电网区域划分!A:B,2,FALSE)</f>
        <v>南方</v>
      </c>
      <c r="C35" s="18" t="e">
        <f>VLOOKUP(E35,电网区域划分!A:B,2,FALSE)</f>
        <v>#N/A</v>
      </c>
      <c r="D35" t="s">
        <v>434</v>
      </c>
      <c r="E35" t="s">
        <v>411</v>
      </c>
      <c r="F35" t="s">
        <v>525</v>
      </c>
      <c r="G35"/>
      <c r="H35"/>
      <c r="I35" t="s">
        <v>103</v>
      </c>
      <c r="J35">
        <v>7132864</v>
      </c>
      <c r="K35" t="s">
        <v>103</v>
      </c>
      <c r="L35">
        <v>6268653</v>
      </c>
      <c r="M35" t="s">
        <v>103</v>
      </c>
      <c r="N35">
        <v>6349901</v>
      </c>
      <c r="O35" t="s">
        <v>103</v>
      </c>
      <c r="P35">
        <v>7177452</v>
      </c>
      <c r="Q35" t="s">
        <v>103</v>
      </c>
      <c r="R35">
        <v>7420801</v>
      </c>
      <c r="S35" s="8" t="s">
        <v>295</v>
      </c>
      <c r="T35" s="16">
        <v>6643667</v>
      </c>
    </row>
    <row r="36" spans="1:20">
      <c r="A36" s="18">
        <v>138</v>
      </c>
      <c r="B36" s="29" t="str">
        <f>VLOOKUP(D36,电网区域划分!A:B,2,FALSE)</f>
        <v>南方</v>
      </c>
      <c r="C36" s="29" t="str">
        <f>VLOOKUP(E36,电网区域划分!A:B,2,FALSE)</f>
        <v>西南</v>
      </c>
      <c r="D36" s="13" t="s">
        <v>434</v>
      </c>
      <c r="E36" s="13" t="s">
        <v>227</v>
      </c>
      <c r="F36" s="13" t="s">
        <v>524</v>
      </c>
      <c r="G36" s="13" t="s">
        <v>529</v>
      </c>
      <c r="I36" s="2" t="s">
        <v>109</v>
      </c>
      <c r="J36" s="13">
        <v>487287</v>
      </c>
      <c r="K36" s="2" t="s">
        <v>92</v>
      </c>
      <c r="L36" s="13">
        <v>487955</v>
      </c>
      <c r="M36" s="2" t="s">
        <v>227</v>
      </c>
      <c r="N36" s="13">
        <v>514660</v>
      </c>
      <c r="O36" s="2" t="s">
        <v>92</v>
      </c>
      <c r="P36" s="13">
        <v>620956</v>
      </c>
      <c r="Q36" s="2" t="s">
        <v>92</v>
      </c>
      <c r="R36" s="13">
        <v>469979</v>
      </c>
      <c r="S36" s="7" t="s">
        <v>292</v>
      </c>
      <c r="T36" s="33">
        <v>696587</v>
      </c>
    </row>
    <row r="37" spans="1:20">
      <c r="A37" s="18">
        <v>121</v>
      </c>
      <c r="B37" s="18" t="str">
        <f>VLOOKUP(D37,电网区域划分!A:B,2,FALSE)</f>
        <v>南方</v>
      </c>
      <c r="C37" s="18" t="str">
        <f>VLOOKUP(E37,电网区域划分!A:B,2,FALSE)</f>
        <v>南方</v>
      </c>
      <c r="D37" t="s">
        <v>440</v>
      </c>
      <c r="E37" t="s">
        <v>145</v>
      </c>
      <c r="F37" t="s">
        <v>523</v>
      </c>
      <c r="G37"/>
      <c r="H37" s="46" t="s">
        <v>564</v>
      </c>
      <c r="I37" s="2" t="s">
        <v>96</v>
      </c>
      <c r="J37">
        <v>9404</v>
      </c>
      <c r="K37" s="2" t="s">
        <v>93</v>
      </c>
      <c r="L37">
        <v>7609</v>
      </c>
      <c r="M37" s="2" t="s">
        <v>93</v>
      </c>
      <c r="N37">
        <v>8939</v>
      </c>
      <c r="O37" s="2" t="s">
        <v>93</v>
      </c>
      <c r="P37">
        <v>5107</v>
      </c>
      <c r="Q37" s="2" t="s">
        <v>93</v>
      </c>
      <c r="R37">
        <v>7287</v>
      </c>
      <c r="S37" s="8" t="s">
        <v>286</v>
      </c>
      <c r="T37" s="16">
        <v>10105</v>
      </c>
    </row>
    <row r="38" spans="1:20">
      <c r="A38" s="18">
        <v>120</v>
      </c>
      <c r="B38" s="18" t="str">
        <f>VLOOKUP(D38,电网区域划分!A:B,2,FALSE)</f>
        <v>南方</v>
      </c>
      <c r="C38" s="18" t="e">
        <f>VLOOKUP(E38,电网区域划分!A:B,2,FALSE)</f>
        <v>#N/A</v>
      </c>
      <c r="D38" t="s">
        <v>440</v>
      </c>
      <c r="E38" t="s">
        <v>411</v>
      </c>
      <c r="F38" t="s">
        <v>525</v>
      </c>
      <c r="G38"/>
      <c r="H38"/>
      <c r="I38" t="s">
        <v>105</v>
      </c>
      <c r="J38">
        <v>9404</v>
      </c>
      <c r="K38" t="s">
        <v>105</v>
      </c>
      <c r="L38">
        <v>7609</v>
      </c>
      <c r="M38" t="s">
        <v>105</v>
      </c>
      <c r="N38">
        <v>8939</v>
      </c>
      <c r="O38" t="s">
        <v>105</v>
      </c>
      <c r="P38">
        <v>5107</v>
      </c>
      <c r="Q38" t="s">
        <v>105</v>
      </c>
      <c r="R38">
        <v>7287</v>
      </c>
      <c r="S38" s="10" t="s">
        <v>298</v>
      </c>
      <c r="T38" s="19">
        <v>10105</v>
      </c>
    </row>
    <row r="39" spans="1:20">
      <c r="A39" s="18">
        <v>8</v>
      </c>
      <c r="B39" s="18" t="str">
        <f>VLOOKUP(D39,电网区域划分!A:B,2,FALSE)</f>
        <v>华北</v>
      </c>
      <c r="C39" s="18" t="str">
        <f>VLOOKUP(E39,电网区域划分!A:B,2,FALSE)</f>
        <v>华北</v>
      </c>
      <c r="D39" t="s">
        <v>221</v>
      </c>
      <c r="E39" t="s">
        <v>403</v>
      </c>
      <c r="F39" t="s">
        <v>523</v>
      </c>
      <c r="G39" t="s">
        <v>567</v>
      </c>
      <c r="H39"/>
      <c r="I39" s="4" t="s">
        <v>58</v>
      </c>
      <c r="J39">
        <v>31960</v>
      </c>
      <c r="K39" s="2" t="s">
        <v>58</v>
      </c>
      <c r="L39">
        <v>12408</v>
      </c>
      <c r="M39" s="2" t="s">
        <v>58</v>
      </c>
      <c r="N39">
        <v>72</v>
      </c>
      <c r="O39" s="2" t="s">
        <v>58</v>
      </c>
      <c r="P39">
        <v>83</v>
      </c>
      <c r="Q39" s="2" t="s">
        <v>58</v>
      </c>
      <c r="R39">
        <v>291546</v>
      </c>
      <c r="S39" s="8" t="s">
        <v>262</v>
      </c>
      <c r="T39" s="1">
        <v>2316</v>
      </c>
    </row>
    <row r="40" spans="1:20">
      <c r="A40" s="18">
        <v>7</v>
      </c>
      <c r="B40" s="18" t="str">
        <f>VLOOKUP(D40,电网区域划分!A:B,2,FALSE)</f>
        <v>华北</v>
      </c>
      <c r="C40" s="18" t="e">
        <f>VLOOKUP(E40,电网区域划分!A:B,2,FALSE)</f>
        <v>#N/A</v>
      </c>
      <c r="D40" t="s">
        <v>221</v>
      </c>
      <c r="E40" t="s">
        <v>404</v>
      </c>
      <c r="F40" t="s">
        <v>523</v>
      </c>
      <c r="G40"/>
      <c r="H40"/>
      <c r="I40" s="4" t="s">
        <v>62</v>
      </c>
      <c r="J40">
        <v>3802445</v>
      </c>
      <c r="K40" s="2" t="s">
        <v>62</v>
      </c>
      <c r="L40">
        <v>4063326</v>
      </c>
      <c r="M40" s="2" t="s">
        <v>62</v>
      </c>
      <c r="N40">
        <v>4048984</v>
      </c>
      <c r="O40" s="2" t="s">
        <v>62</v>
      </c>
      <c r="P40">
        <v>4510605</v>
      </c>
      <c r="Q40" s="2" t="s">
        <v>62</v>
      </c>
      <c r="R40">
        <v>5049338</v>
      </c>
      <c r="S40" s="8" t="s">
        <v>265</v>
      </c>
      <c r="T40" s="1">
        <v>6161185</v>
      </c>
    </row>
    <row r="41" spans="1:20">
      <c r="A41" s="18">
        <v>6</v>
      </c>
      <c r="B41" s="18" t="str">
        <f>VLOOKUP(D41,电网区域划分!A:B,2,FALSE)</f>
        <v>华北</v>
      </c>
      <c r="C41" s="18" t="e">
        <f>VLOOKUP(E41,电网区域划分!A:B,2,FALSE)</f>
        <v>#N/A</v>
      </c>
      <c r="D41" t="s">
        <v>221</v>
      </c>
      <c r="E41" t="s">
        <v>411</v>
      </c>
      <c r="F41" t="s">
        <v>525</v>
      </c>
      <c r="G41"/>
      <c r="H41"/>
      <c r="I41" t="s">
        <v>61</v>
      </c>
      <c r="J41">
        <v>4053858</v>
      </c>
      <c r="K41" t="s">
        <v>61</v>
      </c>
      <c r="L41">
        <v>4363207</v>
      </c>
      <c r="M41" t="s">
        <v>61</v>
      </c>
      <c r="N41">
        <v>4375859</v>
      </c>
      <c r="O41" t="s">
        <v>61</v>
      </c>
      <c r="P41">
        <v>4877294</v>
      </c>
      <c r="Q41" t="s">
        <v>61</v>
      </c>
      <c r="R41">
        <v>5566411</v>
      </c>
      <c r="S41" s="8" t="s">
        <v>263</v>
      </c>
      <c r="T41" s="1">
        <v>6168699</v>
      </c>
    </row>
    <row r="42" spans="1:20">
      <c r="A42" s="40">
        <v>9</v>
      </c>
      <c r="B42" s="40" t="str">
        <f>VLOOKUP(D42,电网区域划分!A:B,2,FALSE)</f>
        <v>华北</v>
      </c>
      <c r="C42" s="40" t="str">
        <f>VLOOKUP(E42,电网区域划分!A:B,2,FALSE)</f>
        <v>华北</v>
      </c>
      <c r="D42" s="47" t="s">
        <v>221</v>
      </c>
      <c r="E42" s="47" t="s">
        <v>216</v>
      </c>
      <c r="F42" s="47" t="s">
        <v>523</v>
      </c>
      <c r="G42" s="47" t="s">
        <v>567</v>
      </c>
      <c r="H42" s="47" t="s">
        <v>573</v>
      </c>
      <c r="I42" s="4" t="s">
        <v>60</v>
      </c>
      <c r="J42" s="47">
        <v>219453</v>
      </c>
      <c r="K42" s="2" t="s">
        <v>60</v>
      </c>
      <c r="L42" s="47">
        <v>287473</v>
      </c>
      <c r="M42" s="2" t="s">
        <v>216</v>
      </c>
      <c r="N42" s="47">
        <v>326803</v>
      </c>
      <c r="O42" s="2" t="s">
        <v>60</v>
      </c>
      <c r="P42" s="47">
        <v>366606</v>
      </c>
      <c r="Q42" s="2" t="s">
        <v>60</v>
      </c>
      <c r="R42" s="47">
        <v>225527</v>
      </c>
      <c r="S42" s="8" t="s">
        <v>264</v>
      </c>
      <c r="T42" s="39">
        <v>5198</v>
      </c>
    </row>
    <row r="43" spans="1:20">
      <c r="A43" s="40">
        <v>85</v>
      </c>
      <c r="B43" s="40" t="str">
        <f>VLOOKUP(D43,电网区域划分!A:B,2,FALSE)</f>
        <v>华中</v>
      </c>
      <c r="C43" s="40" t="str">
        <f>VLOOKUP(E43,电网区域划分!A:B,2,FALSE)</f>
        <v>华中</v>
      </c>
      <c r="D43" s="47" t="s">
        <v>222</v>
      </c>
      <c r="E43" s="47" t="s">
        <v>144</v>
      </c>
      <c r="F43" s="47" t="s">
        <v>523</v>
      </c>
      <c r="G43" s="47" t="s">
        <v>567</v>
      </c>
      <c r="H43" s="47" t="s">
        <v>574</v>
      </c>
      <c r="I43" s="4" t="s">
        <v>87</v>
      </c>
      <c r="J43" s="47">
        <v>317080</v>
      </c>
      <c r="K43" s="2" t="s">
        <v>87</v>
      </c>
      <c r="L43" s="47">
        <v>235594</v>
      </c>
      <c r="M43" s="2" t="s">
        <v>144</v>
      </c>
      <c r="N43" s="47">
        <v>203408</v>
      </c>
      <c r="O43" s="2" t="s">
        <v>87</v>
      </c>
      <c r="P43" s="47">
        <v>136642</v>
      </c>
      <c r="Q43" s="2" t="s">
        <v>87</v>
      </c>
      <c r="R43" s="47">
        <v>187062</v>
      </c>
      <c r="S43" s="11" t="s">
        <v>269</v>
      </c>
      <c r="T43" s="48">
        <v>520589</v>
      </c>
    </row>
    <row r="44" spans="1:20">
      <c r="A44" s="18">
        <v>86</v>
      </c>
      <c r="B44" s="29" t="str">
        <f>VLOOKUP(D44,电网区域划分!A:B,2,FALSE)</f>
        <v>华中</v>
      </c>
      <c r="C44" s="29" t="str">
        <f>VLOOKUP(E44,电网区域划分!A:B,2,FALSE)</f>
        <v>西北</v>
      </c>
      <c r="D44" s="13" t="s">
        <v>222</v>
      </c>
      <c r="E44" s="13" t="s">
        <v>146</v>
      </c>
      <c r="F44" s="13" t="s">
        <v>524</v>
      </c>
      <c r="H44" s="13" t="s">
        <v>530</v>
      </c>
      <c r="Q44" s="2" t="s">
        <v>115</v>
      </c>
      <c r="R44" s="13">
        <v>67</v>
      </c>
      <c r="S44" s="12" t="s">
        <v>290</v>
      </c>
      <c r="T44" s="34">
        <v>171</v>
      </c>
    </row>
    <row r="45" spans="1:20">
      <c r="A45" s="18">
        <v>84</v>
      </c>
      <c r="B45" s="18" t="str">
        <f>VLOOKUP(D45,电网区域划分!A:B,2,FALSE)</f>
        <v>华中</v>
      </c>
      <c r="C45" s="18" t="e">
        <f>VLOOKUP(E45,电网区域划分!A:B,2,FALSE)</f>
        <v>#N/A</v>
      </c>
      <c r="D45" t="s">
        <v>222</v>
      </c>
      <c r="E45" t="s">
        <v>411</v>
      </c>
      <c r="F45" t="s">
        <v>525</v>
      </c>
      <c r="G45"/>
      <c r="H45"/>
      <c r="I45" t="s">
        <v>88</v>
      </c>
      <c r="J45">
        <v>423109</v>
      </c>
      <c r="K45" t="s">
        <v>88</v>
      </c>
      <c r="L45">
        <v>310587</v>
      </c>
      <c r="M45" t="s">
        <v>222</v>
      </c>
      <c r="N45">
        <v>235287</v>
      </c>
      <c r="O45" t="s">
        <v>88</v>
      </c>
      <c r="P45">
        <v>181834</v>
      </c>
      <c r="Q45" t="s">
        <v>88</v>
      </c>
      <c r="R45">
        <v>234378</v>
      </c>
      <c r="S45" s="10" t="s">
        <v>289</v>
      </c>
      <c r="T45" s="19">
        <v>670984</v>
      </c>
    </row>
    <row r="46" spans="1:20">
      <c r="A46" s="18">
        <v>87</v>
      </c>
      <c r="B46" s="29" t="str">
        <f>VLOOKUP(D46,电网区域划分!A:B,2,FALSE)</f>
        <v>华中</v>
      </c>
      <c r="C46" s="29" t="str">
        <f>VLOOKUP(E46,电网区域划分!A:B,2,FALSE)</f>
        <v>西北</v>
      </c>
      <c r="D46" s="13" t="s">
        <v>222</v>
      </c>
      <c r="E46" s="13" t="s">
        <v>224</v>
      </c>
      <c r="F46" s="13" t="s">
        <v>524</v>
      </c>
      <c r="H46" s="22" t="s">
        <v>531</v>
      </c>
      <c r="J46" s="22">
        <v>0.3</v>
      </c>
      <c r="L46" s="22">
        <v>0.2</v>
      </c>
      <c r="M46" s="2" t="s">
        <v>224</v>
      </c>
      <c r="N46" s="13">
        <v>2</v>
      </c>
      <c r="O46" s="2" t="s">
        <v>65</v>
      </c>
      <c r="P46" s="22">
        <v>0.4</v>
      </c>
      <c r="R46" s="22">
        <v>0.2</v>
      </c>
    </row>
    <row r="47" spans="1:20" s="31" customFormat="1">
      <c r="A47" s="41">
        <v>89</v>
      </c>
      <c r="B47" s="41" t="str">
        <f>VLOOKUP(D47,电网区域划分!A:B,2,FALSE)</f>
        <v>华中</v>
      </c>
      <c r="C47" s="41" t="e">
        <f>VLOOKUP(E47,电网区域划分!A:B,2,FALSE)</f>
        <v>#N/A</v>
      </c>
      <c r="D47" s="31" t="s">
        <v>222</v>
      </c>
      <c r="E47" s="31" t="s">
        <v>431</v>
      </c>
      <c r="F47" s="44" t="s">
        <v>527</v>
      </c>
      <c r="H47" s="31" t="s">
        <v>532</v>
      </c>
      <c r="I47" s="4" t="s">
        <v>89</v>
      </c>
      <c r="J47" s="31">
        <v>106029</v>
      </c>
      <c r="K47" s="2" t="s">
        <v>94</v>
      </c>
      <c r="L47" s="31">
        <v>74993</v>
      </c>
      <c r="M47" s="2" t="s">
        <v>226</v>
      </c>
      <c r="N47" s="31">
        <v>31877</v>
      </c>
      <c r="O47" s="2" t="s">
        <v>225</v>
      </c>
      <c r="P47" s="31">
        <v>45192</v>
      </c>
      <c r="Q47" s="2" t="s">
        <v>225</v>
      </c>
      <c r="R47" s="31">
        <v>47249</v>
      </c>
      <c r="S47" s="12" t="s">
        <v>291</v>
      </c>
      <c r="T47" s="37">
        <v>150224</v>
      </c>
    </row>
    <row r="48" spans="1:20">
      <c r="A48" s="18">
        <v>88</v>
      </c>
      <c r="B48" s="29" t="str">
        <f>VLOOKUP(D48,电网区域划分!A:B,2,FALSE)</f>
        <v>华中</v>
      </c>
      <c r="C48" s="29" t="str">
        <f>VLOOKUP(E48,电网区域划分!A:B,2,FALSE)</f>
        <v>西北</v>
      </c>
      <c r="D48" s="13" t="s">
        <v>222</v>
      </c>
      <c r="E48" s="13" t="s">
        <v>430</v>
      </c>
      <c r="F48" s="13" t="s">
        <v>524</v>
      </c>
      <c r="H48" s="13" t="s">
        <v>533</v>
      </c>
      <c r="I48" s="4" t="s">
        <v>90</v>
      </c>
    </row>
    <row r="49" spans="1:20">
      <c r="A49" s="18">
        <v>48</v>
      </c>
      <c r="B49" s="18" t="str">
        <f>VLOOKUP(D49,电网区域划分!A:B,2,FALSE)</f>
        <v>东北</v>
      </c>
      <c r="C49" s="18" t="str">
        <f>VLOOKUP(E49,电网区域划分!A:B,2,FALSE)</f>
        <v>东北</v>
      </c>
      <c r="D49" t="s">
        <v>414</v>
      </c>
      <c r="E49" t="s">
        <v>217</v>
      </c>
      <c r="F49" t="s">
        <v>523</v>
      </c>
      <c r="G49" t="s">
        <v>567</v>
      </c>
      <c r="H49" t="s">
        <v>567</v>
      </c>
      <c r="I49" s="4" t="s">
        <v>71</v>
      </c>
      <c r="J49">
        <v>1207840</v>
      </c>
      <c r="K49" s="2" t="s">
        <v>71</v>
      </c>
      <c r="L49">
        <v>1287195</v>
      </c>
      <c r="M49" s="2" t="s">
        <v>71</v>
      </c>
      <c r="N49">
        <v>1304964</v>
      </c>
      <c r="O49" s="2" t="s">
        <v>71</v>
      </c>
      <c r="P49">
        <v>1461468</v>
      </c>
      <c r="Q49" s="2" t="s">
        <v>71</v>
      </c>
      <c r="R49">
        <v>1561240</v>
      </c>
      <c r="S49" s="7" t="s">
        <v>272</v>
      </c>
      <c r="T49" s="1">
        <v>1525506</v>
      </c>
    </row>
    <row r="50" spans="1:20">
      <c r="A50" s="18">
        <v>49</v>
      </c>
      <c r="B50" s="18" t="str">
        <f>VLOOKUP(D50,电网区域划分!A:B,2,FALSE)</f>
        <v>东北</v>
      </c>
      <c r="C50" s="18" t="str">
        <f>VLOOKUP(E50,电网区域划分!A:B,2,FALSE)</f>
        <v>东北</v>
      </c>
      <c r="D50" t="s">
        <v>414</v>
      </c>
      <c r="E50" t="s">
        <v>528</v>
      </c>
      <c r="F50" t="s">
        <v>523</v>
      </c>
      <c r="G50"/>
      <c r="H50" t="s">
        <v>418</v>
      </c>
      <c r="I50" s="4" t="s">
        <v>75</v>
      </c>
      <c r="J50">
        <v>45515</v>
      </c>
      <c r="K50" s="2" t="s">
        <v>75</v>
      </c>
      <c r="L50">
        <v>38198</v>
      </c>
      <c r="M50" s="2" t="s">
        <v>75</v>
      </c>
      <c r="N50">
        <v>298446</v>
      </c>
      <c r="O50" s="2" t="s">
        <v>75</v>
      </c>
      <c r="P50">
        <v>623979</v>
      </c>
      <c r="Q50" s="2" t="s">
        <v>69</v>
      </c>
      <c r="R50">
        <v>656037</v>
      </c>
      <c r="S50" s="14" t="s">
        <v>270</v>
      </c>
      <c r="T50" s="1">
        <v>477914</v>
      </c>
    </row>
    <row r="51" spans="1:20">
      <c r="A51" s="18">
        <v>47</v>
      </c>
      <c r="B51" s="18" t="str">
        <f>VLOOKUP(D51,电网区域划分!A:B,2,FALSE)</f>
        <v>东北</v>
      </c>
      <c r="C51" s="18" t="e">
        <f>VLOOKUP(E51,电网区域划分!A:B,2,FALSE)</f>
        <v>#N/A</v>
      </c>
      <c r="D51" t="s">
        <v>414</v>
      </c>
      <c r="E51" t="s">
        <v>411</v>
      </c>
      <c r="F51" t="s">
        <v>525</v>
      </c>
      <c r="G51"/>
      <c r="H51"/>
      <c r="I51" t="s">
        <v>72</v>
      </c>
      <c r="J51">
        <v>1253355</v>
      </c>
      <c r="K51" t="s">
        <v>72</v>
      </c>
      <c r="L51">
        <v>1325393</v>
      </c>
      <c r="M51" t="s">
        <v>72</v>
      </c>
      <c r="N51">
        <v>1603410</v>
      </c>
      <c r="O51" t="s">
        <v>72</v>
      </c>
      <c r="P51">
        <v>2085447</v>
      </c>
      <c r="Q51" t="s">
        <v>72</v>
      </c>
      <c r="R51">
        <v>2217277</v>
      </c>
      <c r="S51" s="7" t="s">
        <v>273</v>
      </c>
      <c r="T51" s="1">
        <v>2003420</v>
      </c>
    </row>
    <row r="52" spans="1:20">
      <c r="A52" s="18">
        <v>97</v>
      </c>
      <c r="B52" s="29" t="str">
        <f>VLOOKUP(D52,电网区域划分!A:B,2,FALSE)</f>
        <v>华中</v>
      </c>
      <c r="C52" s="29" t="str">
        <f>VLOOKUP(E52,电网区域划分!A:B,2,FALSE)</f>
        <v>南方</v>
      </c>
      <c r="D52" s="13" t="s">
        <v>144</v>
      </c>
      <c r="E52" s="13" t="s">
        <v>145</v>
      </c>
      <c r="F52" s="13" t="s">
        <v>524</v>
      </c>
      <c r="H52" s="22" t="s">
        <v>27</v>
      </c>
      <c r="I52" s="4" t="s">
        <v>93</v>
      </c>
      <c r="J52" s="13">
        <v>1607059</v>
      </c>
      <c r="K52" s="2" t="s">
        <v>93</v>
      </c>
      <c r="L52" s="13">
        <v>1709619</v>
      </c>
      <c r="M52" s="2" t="s">
        <v>93</v>
      </c>
      <c r="N52" s="13">
        <v>1700818</v>
      </c>
      <c r="O52" s="2" t="s">
        <v>93</v>
      </c>
      <c r="P52" s="13">
        <v>1613267</v>
      </c>
      <c r="Q52" s="2" t="s">
        <v>93</v>
      </c>
      <c r="R52" s="13">
        <v>1697519</v>
      </c>
      <c r="S52" s="11" t="s">
        <v>286</v>
      </c>
      <c r="T52" s="35">
        <v>1530258</v>
      </c>
    </row>
    <row r="53" spans="1:20">
      <c r="A53" s="40">
        <v>92</v>
      </c>
      <c r="B53" s="40" t="str">
        <f>VLOOKUP(D53,电网区域划分!A:B,2,FALSE)</f>
        <v>华中</v>
      </c>
      <c r="C53" s="40" t="str">
        <f>VLOOKUP(E53,电网区域划分!A:B,2,FALSE)</f>
        <v>华中</v>
      </c>
      <c r="D53" s="47" t="s">
        <v>144</v>
      </c>
      <c r="E53" s="31" t="s">
        <v>222</v>
      </c>
      <c r="F53" s="31" t="s">
        <v>523</v>
      </c>
      <c r="G53" s="31" t="s">
        <v>567</v>
      </c>
      <c r="H53" s="31" t="s">
        <v>574</v>
      </c>
      <c r="I53" s="4" t="s">
        <v>88</v>
      </c>
      <c r="J53" s="31">
        <v>311476</v>
      </c>
      <c r="K53" s="2" t="s">
        <v>88</v>
      </c>
      <c r="L53" s="31">
        <v>441911</v>
      </c>
      <c r="M53" s="2" t="s">
        <v>222</v>
      </c>
      <c r="N53" s="31">
        <v>528248</v>
      </c>
      <c r="O53" s="2" t="s">
        <v>88</v>
      </c>
      <c r="P53" s="31">
        <v>580080</v>
      </c>
      <c r="Q53" s="2" t="s">
        <v>88</v>
      </c>
      <c r="R53" s="31">
        <v>565262</v>
      </c>
      <c r="S53" s="11" t="s">
        <v>289</v>
      </c>
      <c r="T53" s="48">
        <v>705119</v>
      </c>
    </row>
    <row r="54" spans="1:20">
      <c r="A54" s="18">
        <v>93</v>
      </c>
      <c r="B54" s="18" t="str">
        <f>VLOOKUP(D54,电网区域划分!A:B,2,FALSE)</f>
        <v>华中</v>
      </c>
      <c r="C54" s="18" t="str">
        <f>VLOOKUP(E54,电网区域划分!A:B,2,FALSE)</f>
        <v>华中</v>
      </c>
      <c r="D54" t="s">
        <v>144</v>
      </c>
      <c r="E54" t="s">
        <v>433</v>
      </c>
      <c r="F54" t="s">
        <v>523</v>
      </c>
      <c r="G54" t="s">
        <v>567</v>
      </c>
      <c r="H54" t="s">
        <v>575</v>
      </c>
      <c r="I54" s="4" t="s">
        <v>91</v>
      </c>
      <c r="J54">
        <v>1263049</v>
      </c>
      <c r="K54" s="2" t="s">
        <v>91</v>
      </c>
      <c r="L54">
        <v>1191084</v>
      </c>
      <c r="M54" s="2" t="s">
        <v>91</v>
      </c>
      <c r="N54">
        <v>904581</v>
      </c>
      <c r="O54" s="2" t="s">
        <v>91</v>
      </c>
      <c r="P54">
        <v>733620</v>
      </c>
      <c r="Q54" s="2" t="s">
        <v>91</v>
      </c>
      <c r="R54">
        <v>997217</v>
      </c>
      <c r="S54" s="11" t="s">
        <v>288</v>
      </c>
      <c r="T54" s="19">
        <v>1061227</v>
      </c>
    </row>
    <row r="55" spans="1:20">
      <c r="A55" s="18">
        <v>98</v>
      </c>
      <c r="B55" s="29" t="str">
        <f>VLOOKUP(D55,电网区域划分!A:B,2,FALSE)</f>
        <v>华中</v>
      </c>
      <c r="C55" s="29" t="str">
        <f>VLOOKUP(E55,电网区域划分!A:B,2,FALSE)</f>
        <v>华东</v>
      </c>
      <c r="D55" s="13" t="s">
        <v>144</v>
      </c>
      <c r="E55" s="13" t="s">
        <v>219</v>
      </c>
      <c r="F55" s="13" t="s">
        <v>524</v>
      </c>
      <c r="H55" s="22" t="s">
        <v>23</v>
      </c>
      <c r="I55" s="4" t="s">
        <v>64</v>
      </c>
      <c r="J55" s="13">
        <v>996697</v>
      </c>
      <c r="K55" s="2" t="s">
        <v>64</v>
      </c>
      <c r="L55" s="13">
        <v>1062140</v>
      </c>
      <c r="M55" s="2" t="s">
        <v>64</v>
      </c>
      <c r="N55" s="13">
        <v>798522</v>
      </c>
      <c r="O55" s="2" t="s">
        <v>64</v>
      </c>
      <c r="P55" s="13">
        <v>1086148</v>
      </c>
      <c r="Q55" s="2" t="s">
        <v>64</v>
      </c>
      <c r="R55" s="13">
        <v>1098276</v>
      </c>
      <c r="S55" s="12" t="s">
        <v>267</v>
      </c>
      <c r="T55" s="34">
        <v>1216353</v>
      </c>
    </row>
    <row r="56" spans="1:20">
      <c r="A56" s="18">
        <v>94</v>
      </c>
      <c r="B56" s="18" t="str">
        <f>VLOOKUP(D56,电网区域划分!A:B,2,FALSE)</f>
        <v>华中</v>
      </c>
      <c r="C56" s="18" t="str">
        <f>VLOOKUP(E56,电网区域划分!A:B,2,FALSE)</f>
        <v>华中</v>
      </c>
      <c r="D56" t="s">
        <v>144</v>
      </c>
      <c r="E56" t="s">
        <v>220</v>
      </c>
      <c r="F56" t="s">
        <v>523</v>
      </c>
      <c r="G56" t="s">
        <v>567</v>
      </c>
      <c r="H56"/>
      <c r="I56" s="4" t="s">
        <v>86</v>
      </c>
      <c r="J56">
        <v>996345</v>
      </c>
      <c r="K56" s="2" t="s">
        <v>86</v>
      </c>
      <c r="L56">
        <v>1098316</v>
      </c>
      <c r="M56" s="2" t="s">
        <v>86</v>
      </c>
      <c r="N56">
        <v>1286543</v>
      </c>
      <c r="O56" s="2" t="s">
        <v>86</v>
      </c>
      <c r="P56">
        <v>1337682</v>
      </c>
      <c r="Q56" s="2" t="s">
        <v>86</v>
      </c>
      <c r="R56">
        <v>1517054</v>
      </c>
      <c r="S56" s="12" t="s">
        <v>287</v>
      </c>
      <c r="T56" s="16">
        <v>1011593</v>
      </c>
    </row>
    <row r="57" spans="1:20">
      <c r="A57" s="18">
        <v>91</v>
      </c>
      <c r="B57" s="18" t="str">
        <f>VLOOKUP(D57,电网区域划分!A:B,2,FALSE)</f>
        <v>华中</v>
      </c>
      <c r="C57" s="18" t="e">
        <f>VLOOKUP(E57,电网区域划分!A:B,2,FALSE)</f>
        <v>#N/A</v>
      </c>
      <c r="D57" t="s">
        <v>144</v>
      </c>
      <c r="E57" t="s">
        <v>411</v>
      </c>
      <c r="F57" t="s">
        <v>525</v>
      </c>
      <c r="G57"/>
      <c r="H57"/>
      <c r="I57" t="s">
        <v>432</v>
      </c>
      <c r="J57">
        <v>8154108</v>
      </c>
      <c r="K57" t="s">
        <v>87</v>
      </c>
      <c r="L57">
        <v>8675018</v>
      </c>
      <c r="M57" t="s">
        <v>144</v>
      </c>
      <c r="N57">
        <v>8673393</v>
      </c>
      <c r="O57" t="s">
        <v>87</v>
      </c>
      <c r="P57">
        <v>8395925</v>
      </c>
      <c r="Q57" t="s">
        <v>87</v>
      </c>
      <c r="R57">
        <v>9741927</v>
      </c>
      <c r="S57" s="10" t="s">
        <v>269</v>
      </c>
      <c r="T57" s="19">
        <v>9438630</v>
      </c>
    </row>
    <row r="58" spans="1:20">
      <c r="A58" s="18">
        <v>99</v>
      </c>
      <c r="B58" s="29" t="str">
        <f>VLOOKUP(D58,电网区域划分!A:B,2,FALSE)</f>
        <v>华中</v>
      </c>
      <c r="C58" s="29" t="str">
        <f>VLOOKUP(E58,电网区域划分!A:B,2,FALSE)</f>
        <v>西北</v>
      </c>
      <c r="D58" s="13" t="s">
        <v>144</v>
      </c>
      <c r="E58" s="13" t="s">
        <v>224</v>
      </c>
      <c r="F58" s="13" t="s">
        <v>524</v>
      </c>
      <c r="H58" s="22" t="s">
        <v>534</v>
      </c>
      <c r="S58" s="12" t="s">
        <v>268</v>
      </c>
      <c r="T58" s="34">
        <v>27</v>
      </c>
    </row>
    <row r="59" spans="1:20">
      <c r="A59" s="18">
        <v>95.1</v>
      </c>
      <c r="B59" s="29" t="str">
        <f>VLOOKUP(D59,电网区域划分!A:B,2,FALSE)</f>
        <v>华中</v>
      </c>
      <c r="C59" s="29" t="str">
        <f>VLOOKUP(E59,电网区域划分!A:B,2,FALSE)</f>
        <v>华东</v>
      </c>
      <c r="D59" s="13" t="s">
        <v>144</v>
      </c>
      <c r="E59" s="13" t="s">
        <v>218</v>
      </c>
      <c r="F59" s="13" t="s">
        <v>524</v>
      </c>
      <c r="H59" s="22" t="s">
        <v>13</v>
      </c>
      <c r="I59" s="23" t="s">
        <v>486</v>
      </c>
      <c r="J59" s="22">
        <v>466859</v>
      </c>
      <c r="K59" s="24" t="s">
        <v>13</v>
      </c>
      <c r="L59" s="22">
        <v>551926</v>
      </c>
      <c r="M59" s="22" t="s">
        <v>13</v>
      </c>
      <c r="N59" s="22">
        <v>627713</v>
      </c>
      <c r="O59" s="22" t="s">
        <v>13</v>
      </c>
      <c r="P59" s="22">
        <v>575966</v>
      </c>
      <c r="Q59" s="22" t="s">
        <v>13</v>
      </c>
      <c r="R59" s="22">
        <v>591453</v>
      </c>
      <c r="S59" s="22" t="s">
        <v>331</v>
      </c>
      <c r="T59" s="22">
        <v>536746</v>
      </c>
    </row>
    <row r="60" spans="1:20">
      <c r="A60" s="18">
        <v>95.2</v>
      </c>
      <c r="B60" s="29" t="str">
        <f>VLOOKUP(D60,电网区域划分!A:B,2,FALSE)</f>
        <v>华中</v>
      </c>
      <c r="C60" s="29" t="str">
        <f>VLOOKUP(E60,电网区域划分!A:B,2,FALSE)</f>
        <v>华东</v>
      </c>
      <c r="D60" s="13" t="s">
        <v>144</v>
      </c>
      <c r="E60" s="13" t="s">
        <v>218</v>
      </c>
      <c r="F60" s="13" t="s">
        <v>524</v>
      </c>
      <c r="H60" s="22" t="s">
        <v>521</v>
      </c>
      <c r="I60" s="23" t="s">
        <v>14</v>
      </c>
      <c r="J60" s="22">
        <v>1202396</v>
      </c>
      <c r="K60" s="24" t="s">
        <v>14</v>
      </c>
      <c r="L60" s="22">
        <v>1070914</v>
      </c>
      <c r="M60" s="22" t="s">
        <v>14</v>
      </c>
      <c r="N60" s="22">
        <v>1058084</v>
      </c>
      <c r="O60" s="22" t="s">
        <v>14</v>
      </c>
      <c r="P60" s="22">
        <v>972499</v>
      </c>
      <c r="Q60" s="22" t="s">
        <v>14</v>
      </c>
      <c r="R60" s="22">
        <v>1233268</v>
      </c>
      <c r="S60" s="22" t="s">
        <v>332</v>
      </c>
      <c r="T60" s="22">
        <v>1062275</v>
      </c>
    </row>
    <row r="61" spans="1:20">
      <c r="A61" s="18">
        <v>95.3</v>
      </c>
      <c r="B61" s="29" t="str">
        <f>VLOOKUP(D61,电网区域划分!A:B,2,FALSE)</f>
        <v>华中</v>
      </c>
      <c r="C61" s="29" t="str">
        <f>VLOOKUP(E61,电网区域划分!A:B,2,FALSE)</f>
        <v>华东</v>
      </c>
      <c r="D61" s="13" t="s">
        <v>144</v>
      </c>
      <c r="E61" s="13" t="s">
        <v>218</v>
      </c>
      <c r="F61" s="13" t="s">
        <v>524</v>
      </c>
      <c r="H61" s="22" t="s">
        <v>140</v>
      </c>
      <c r="I61" s="23" t="s">
        <v>140</v>
      </c>
      <c r="J61" s="22">
        <v>707504</v>
      </c>
      <c r="K61" s="24" t="s">
        <v>140</v>
      </c>
      <c r="L61" s="22">
        <v>805712</v>
      </c>
      <c r="M61" s="22" t="s">
        <v>140</v>
      </c>
      <c r="N61" s="22">
        <v>1204944</v>
      </c>
      <c r="O61" s="22" t="s">
        <v>140</v>
      </c>
      <c r="P61" s="22">
        <v>1037963</v>
      </c>
      <c r="Q61" s="22" t="s">
        <v>140</v>
      </c>
      <c r="R61" s="22">
        <v>1165611</v>
      </c>
      <c r="S61" s="22" t="s">
        <v>342</v>
      </c>
      <c r="T61" s="22">
        <v>1047184</v>
      </c>
    </row>
    <row r="62" spans="1:20">
      <c r="A62" s="18">
        <v>100</v>
      </c>
      <c r="B62" s="29" t="str">
        <f>VLOOKUP(D62,电网区域划分!A:B,2,FALSE)</f>
        <v>华中</v>
      </c>
      <c r="C62" s="29" t="e">
        <f>VLOOKUP(E62,电网区域划分!A:B,2,FALSE)</f>
        <v>#N/A</v>
      </c>
      <c r="D62" s="13" t="s">
        <v>144</v>
      </c>
      <c r="E62" s="13" t="s">
        <v>431</v>
      </c>
      <c r="F62" s="13" t="s">
        <v>523</v>
      </c>
      <c r="I62" s="4" t="s">
        <v>94</v>
      </c>
      <c r="J62" s="31">
        <v>251044</v>
      </c>
      <c r="K62" s="2" t="s">
        <v>94</v>
      </c>
      <c r="L62" s="31">
        <v>401232</v>
      </c>
      <c r="M62" s="2" t="s">
        <v>189</v>
      </c>
      <c r="N62" s="31">
        <v>407819</v>
      </c>
      <c r="O62" s="2" t="s">
        <v>189</v>
      </c>
      <c r="P62" s="31">
        <v>257887</v>
      </c>
      <c r="Q62" s="2" t="s">
        <v>189</v>
      </c>
      <c r="R62" s="31">
        <v>470082</v>
      </c>
      <c r="S62" s="11" t="s">
        <v>293</v>
      </c>
      <c r="T62" s="36">
        <v>368008</v>
      </c>
    </row>
    <row r="63" spans="1:20">
      <c r="A63" s="18">
        <v>96</v>
      </c>
      <c r="B63" s="29" t="str">
        <f>VLOOKUP(D63,电网区域划分!A:B,2,FALSE)</f>
        <v>华中</v>
      </c>
      <c r="C63" s="29" t="str">
        <f>VLOOKUP(E63,电网区域划分!A:B,2,FALSE)</f>
        <v>西南</v>
      </c>
      <c r="D63" s="13" t="s">
        <v>144</v>
      </c>
      <c r="E63" s="13" t="s">
        <v>227</v>
      </c>
      <c r="F63" s="13" t="s">
        <v>524</v>
      </c>
      <c r="H63" s="13" t="s">
        <v>535</v>
      </c>
      <c r="I63" s="4" t="s">
        <v>92</v>
      </c>
      <c r="J63" s="13">
        <v>351678</v>
      </c>
      <c r="K63" s="2" t="s">
        <v>92</v>
      </c>
      <c r="L63" s="13">
        <v>342165</v>
      </c>
      <c r="M63" s="2" t="s">
        <v>92</v>
      </c>
      <c r="N63" s="13">
        <v>156122</v>
      </c>
      <c r="O63" s="2" t="s">
        <v>92</v>
      </c>
      <c r="P63" s="13">
        <v>200812</v>
      </c>
      <c r="Q63" s="2" t="s">
        <v>92</v>
      </c>
      <c r="R63" s="13">
        <v>406186</v>
      </c>
      <c r="S63" s="12" t="s">
        <v>292</v>
      </c>
      <c r="T63" s="34">
        <v>899839</v>
      </c>
    </row>
    <row r="64" spans="1:20">
      <c r="A64" s="18">
        <v>107</v>
      </c>
      <c r="B64" s="29" t="str">
        <f>VLOOKUP(D64,电网区域划分!A:B,2,FALSE)</f>
        <v>华中</v>
      </c>
      <c r="C64" s="29" t="str">
        <f>VLOOKUP(E64,电网区域划分!A:B,2,FALSE)</f>
        <v>西北</v>
      </c>
      <c r="D64" s="13" t="s">
        <v>433</v>
      </c>
      <c r="E64" s="13" t="s">
        <v>435</v>
      </c>
      <c r="F64" s="13" t="s">
        <v>524</v>
      </c>
      <c r="H64" s="25" t="s">
        <v>154</v>
      </c>
      <c r="K64" s="2" t="s">
        <v>107</v>
      </c>
      <c r="L64" s="13">
        <v>85</v>
      </c>
      <c r="M64" s="2" t="s">
        <v>107</v>
      </c>
      <c r="N64" s="13">
        <v>62</v>
      </c>
      <c r="O64" s="2" t="s">
        <v>107</v>
      </c>
      <c r="P64" s="13">
        <v>28</v>
      </c>
      <c r="Q64" s="2" t="s">
        <v>107</v>
      </c>
      <c r="R64" s="13">
        <v>2</v>
      </c>
      <c r="S64" s="12" t="s">
        <v>296</v>
      </c>
      <c r="T64" s="34">
        <v>19.7</v>
      </c>
    </row>
    <row r="65" spans="1:20">
      <c r="A65" s="18">
        <v>105</v>
      </c>
      <c r="B65" s="29" t="str">
        <f>VLOOKUP(D65,电网区域划分!A:B,2,FALSE)</f>
        <v>华中</v>
      </c>
      <c r="C65" s="29" t="str">
        <f>VLOOKUP(E65,电网区域划分!A:B,2,FALSE)</f>
        <v>南方</v>
      </c>
      <c r="D65" s="13" t="s">
        <v>433</v>
      </c>
      <c r="E65" s="13" t="s">
        <v>145</v>
      </c>
      <c r="F65" s="13" t="s">
        <v>524</v>
      </c>
      <c r="G65" s="13" t="s">
        <v>529</v>
      </c>
      <c r="I65" s="4" t="s">
        <v>145</v>
      </c>
      <c r="J65" s="13">
        <v>828012</v>
      </c>
      <c r="K65" s="2" t="s">
        <v>93</v>
      </c>
      <c r="L65" s="13">
        <v>657893</v>
      </c>
      <c r="M65" s="2" t="s">
        <v>93</v>
      </c>
      <c r="N65" s="13">
        <v>652650</v>
      </c>
      <c r="O65" s="2" t="s">
        <v>93</v>
      </c>
      <c r="P65" s="13">
        <v>613703</v>
      </c>
      <c r="Q65" s="2" t="s">
        <v>93</v>
      </c>
      <c r="R65" s="13">
        <v>589435</v>
      </c>
      <c r="S65" s="12" t="s">
        <v>286</v>
      </c>
      <c r="T65" s="34">
        <v>885124</v>
      </c>
    </row>
    <row r="66" spans="1:20">
      <c r="A66" s="18">
        <v>104</v>
      </c>
      <c r="B66" s="29" t="str">
        <f>VLOOKUP(D66,电网区域划分!A:B,2,FALSE)</f>
        <v>华中</v>
      </c>
      <c r="C66" s="29" t="str">
        <f>VLOOKUP(E66,电网区域划分!A:B,2,FALSE)</f>
        <v>南方</v>
      </c>
      <c r="D66" s="13" t="s">
        <v>433</v>
      </c>
      <c r="E66" s="13" t="s">
        <v>143</v>
      </c>
      <c r="F66" s="13" t="s">
        <v>524</v>
      </c>
      <c r="H66" s="22" t="s">
        <v>28</v>
      </c>
      <c r="I66" s="4" t="s">
        <v>143</v>
      </c>
      <c r="J66" s="13">
        <v>82158</v>
      </c>
      <c r="K66" s="2" t="s">
        <v>101</v>
      </c>
      <c r="L66" s="13">
        <v>105644</v>
      </c>
      <c r="M66" s="2" t="s">
        <v>101</v>
      </c>
      <c r="N66" s="13">
        <v>72666</v>
      </c>
      <c r="O66" s="2" t="s">
        <v>101</v>
      </c>
      <c r="P66" s="13">
        <v>197204</v>
      </c>
      <c r="Q66" s="2" t="s">
        <v>101</v>
      </c>
      <c r="R66" s="13">
        <v>119735</v>
      </c>
      <c r="S66" s="11" t="s">
        <v>294</v>
      </c>
      <c r="T66" s="35">
        <v>144232</v>
      </c>
    </row>
    <row r="67" spans="1:20">
      <c r="A67" s="18">
        <v>106</v>
      </c>
      <c r="B67" s="29" t="str">
        <f>VLOOKUP(D67,电网区域划分!A:B,2,FALSE)</f>
        <v>华中</v>
      </c>
      <c r="C67" s="29" t="str">
        <f>VLOOKUP(E67,电网区域划分!A:B,2,FALSE)</f>
        <v>南方</v>
      </c>
      <c r="D67" s="13" t="s">
        <v>433</v>
      </c>
      <c r="E67" s="13" t="s">
        <v>434</v>
      </c>
      <c r="F67" s="13" t="s">
        <v>524</v>
      </c>
      <c r="G67" s="13" t="s">
        <v>529</v>
      </c>
      <c r="Q67" s="2" t="s">
        <v>103</v>
      </c>
      <c r="R67" s="13">
        <v>189</v>
      </c>
      <c r="S67" s="12" t="s">
        <v>295</v>
      </c>
      <c r="T67" s="34">
        <v>397</v>
      </c>
    </row>
    <row r="68" spans="1:20">
      <c r="A68" s="18">
        <v>102</v>
      </c>
      <c r="B68" s="18" t="str">
        <f>VLOOKUP(D68,电网区域划分!A:B,2,FALSE)</f>
        <v>华中</v>
      </c>
      <c r="C68" s="18" t="str">
        <f>VLOOKUP(E68,电网区域划分!A:B,2,FALSE)</f>
        <v>华中</v>
      </c>
      <c r="D68" t="s">
        <v>433</v>
      </c>
      <c r="E68" t="s">
        <v>144</v>
      </c>
      <c r="F68" t="s">
        <v>523</v>
      </c>
      <c r="G68" t="s">
        <v>567</v>
      </c>
      <c r="H68" t="s">
        <v>575</v>
      </c>
      <c r="I68" s="4" t="s">
        <v>144</v>
      </c>
      <c r="J68">
        <v>15107</v>
      </c>
      <c r="K68" s="2" t="s">
        <v>87</v>
      </c>
      <c r="L68">
        <v>3132</v>
      </c>
      <c r="M68" s="2" t="s">
        <v>87</v>
      </c>
      <c r="N68">
        <v>7428</v>
      </c>
      <c r="O68" s="2" t="s">
        <v>87</v>
      </c>
      <c r="P68">
        <v>46706</v>
      </c>
      <c r="Q68" s="2" t="s">
        <v>87</v>
      </c>
      <c r="R68">
        <v>19159</v>
      </c>
      <c r="S68" s="12" t="s">
        <v>269</v>
      </c>
      <c r="T68" s="16">
        <v>9030</v>
      </c>
    </row>
    <row r="69" spans="1:20">
      <c r="A69" s="18">
        <v>103</v>
      </c>
      <c r="B69" s="18" t="str">
        <f>VLOOKUP(D69,电网区域划分!A:B,2,FALSE)</f>
        <v>华中</v>
      </c>
      <c r="C69" s="18" t="str">
        <f>VLOOKUP(E69,电网区域划分!A:B,2,FALSE)</f>
        <v>华中</v>
      </c>
      <c r="D69" t="s">
        <v>433</v>
      </c>
      <c r="E69" t="s">
        <v>220</v>
      </c>
      <c r="F69" t="s">
        <v>523</v>
      </c>
      <c r="G69" t="s">
        <v>567</v>
      </c>
      <c r="H69"/>
      <c r="J69"/>
      <c r="L69"/>
      <c r="N69"/>
      <c r="P69"/>
      <c r="R69"/>
      <c r="S69" s="12" t="s">
        <v>287</v>
      </c>
      <c r="T69" s="16">
        <v>2107</v>
      </c>
    </row>
    <row r="70" spans="1:20">
      <c r="A70" s="18">
        <v>101</v>
      </c>
      <c r="B70" s="18" t="str">
        <f>VLOOKUP(D70,电网区域划分!A:B,2,FALSE)</f>
        <v>华中</v>
      </c>
      <c r="C70" s="18" t="e">
        <f>VLOOKUP(E70,电网区域划分!A:B,2,FALSE)</f>
        <v>#N/A</v>
      </c>
      <c r="D70" t="s">
        <v>433</v>
      </c>
      <c r="E70" t="s">
        <v>411</v>
      </c>
      <c r="F70" t="s">
        <v>525</v>
      </c>
      <c r="G70"/>
      <c r="H70"/>
      <c r="I70" t="s">
        <v>91</v>
      </c>
      <c r="J70">
        <v>925277</v>
      </c>
      <c r="K70" t="s">
        <v>91</v>
      </c>
      <c r="L70">
        <v>766754</v>
      </c>
      <c r="M70" t="s">
        <v>91</v>
      </c>
      <c r="N70">
        <v>732806</v>
      </c>
      <c r="O70" t="s">
        <v>91</v>
      </c>
      <c r="P70">
        <v>857641</v>
      </c>
      <c r="Q70" t="s">
        <v>91</v>
      </c>
      <c r="R70">
        <v>728521</v>
      </c>
      <c r="S70" s="10" t="s">
        <v>288</v>
      </c>
      <c r="T70" s="19">
        <v>1040909</v>
      </c>
    </row>
    <row r="71" spans="1:20">
      <c r="A71" s="18">
        <v>45</v>
      </c>
      <c r="B71" s="29" t="str">
        <f>VLOOKUP(D71,电网区域划分!A:B,2,FALSE)</f>
        <v>东北</v>
      </c>
      <c r="C71" s="29" t="s">
        <v>514</v>
      </c>
      <c r="D71" s="13" t="s">
        <v>217</v>
      </c>
      <c r="E71" s="13" t="s">
        <v>417</v>
      </c>
      <c r="F71" s="13" t="s">
        <v>526</v>
      </c>
      <c r="I71" s="4" t="s">
        <v>74</v>
      </c>
      <c r="J71" s="13">
        <v>195</v>
      </c>
      <c r="K71" s="2" t="s">
        <v>74</v>
      </c>
      <c r="L71" s="13">
        <v>149</v>
      </c>
      <c r="M71" s="2" t="s">
        <v>185</v>
      </c>
      <c r="N71" s="13">
        <v>163</v>
      </c>
      <c r="O71" s="2" t="s">
        <v>185</v>
      </c>
      <c r="P71" s="13">
        <v>114</v>
      </c>
      <c r="Q71" s="2" t="s">
        <v>185</v>
      </c>
      <c r="R71" s="13">
        <v>102</v>
      </c>
      <c r="S71" s="7" t="s">
        <v>277</v>
      </c>
      <c r="T71" s="30">
        <v>5</v>
      </c>
    </row>
    <row r="72" spans="1:20">
      <c r="A72" s="18">
        <v>43</v>
      </c>
      <c r="B72" s="18" t="str">
        <f>VLOOKUP(D72,电网区域划分!A:B,2,FALSE)</f>
        <v>东北</v>
      </c>
      <c r="C72" s="18" t="str">
        <f>VLOOKUP(E72,电网区域划分!A:B,2,FALSE)</f>
        <v>东北</v>
      </c>
      <c r="D72" t="s">
        <v>217</v>
      </c>
      <c r="E72" t="s">
        <v>414</v>
      </c>
      <c r="F72" t="s">
        <v>523</v>
      </c>
      <c r="G72" t="s">
        <v>567</v>
      </c>
      <c r="H72"/>
      <c r="I72" s="4" t="s">
        <v>72</v>
      </c>
      <c r="J72">
        <v>2631</v>
      </c>
      <c r="K72" s="2" t="s">
        <v>72</v>
      </c>
      <c r="L72">
        <v>6423</v>
      </c>
      <c r="M72" s="2" t="s">
        <v>72</v>
      </c>
      <c r="N72">
        <v>758</v>
      </c>
      <c r="O72" s="2" t="s">
        <v>72</v>
      </c>
      <c r="P72">
        <v>229</v>
      </c>
      <c r="Q72" s="2" t="s">
        <v>72</v>
      </c>
      <c r="R72">
        <v>1419</v>
      </c>
      <c r="S72" s="7" t="s">
        <v>273</v>
      </c>
      <c r="T72" s="1">
        <v>4763</v>
      </c>
    </row>
    <row r="73" spans="1:20">
      <c r="A73" s="18">
        <v>42</v>
      </c>
      <c r="B73" s="18" t="str">
        <f>VLOOKUP(D73,电网区域划分!A:B,2,FALSE)</f>
        <v>东北</v>
      </c>
      <c r="C73" s="18" t="str">
        <f>VLOOKUP(E73,电网区域划分!A:B,2,FALSE)</f>
        <v>东北</v>
      </c>
      <c r="D73" t="s">
        <v>217</v>
      </c>
      <c r="E73" t="s">
        <v>413</v>
      </c>
      <c r="F73" t="s">
        <v>523</v>
      </c>
      <c r="G73" t="s">
        <v>567</v>
      </c>
      <c r="H73"/>
      <c r="I73" s="4" t="s">
        <v>70</v>
      </c>
      <c r="J73">
        <v>1962396</v>
      </c>
      <c r="K73" s="2" t="s">
        <v>70</v>
      </c>
      <c r="L73">
        <v>2080486</v>
      </c>
      <c r="M73" s="2" t="s">
        <v>70</v>
      </c>
      <c r="N73">
        <v>1918719</v>
      </c>
      <c r="O73" s="2" t="s">
        <v>70</v>
      </c>
      <c r="P73">
        <v>1904821</v>
      </c>
      <c r="Q73" s="2" t="s">
        <v>70</v>
      </c>
      <c r="R73">
        <v>1933828</v>
      </c>
      <c r="S73" s="7" t="s">
        <v>271</v>
      </c>
      <c r="T73" s="1">
        <v>1727214</v>
      </c>
    </row>
    <row r="74" spans="1:20">
      <c r="A74" s="18">
        <v>44</v>
      </c>
      <c r="B74" s="29" t="str">
        <f>VLOOKUP(D74,电网区域划分!A:B,2,FALSE)</f>
        <v>东北</v>
      </c>
      <c r="C74" s="29" t="str">
        <f>VLOOKUP(E74,电网区域划分!A:B,2,FALSE)</f>
        <v>东北</v>
      </c>
      <c r="D74" s="13" t="s">
        <v>217</v>
      </c>
      <c r="E74" s="13" t="s">
        <v>528</v>
      </c>
      <c r="F74" s="13" t="s">
        <v>523</v>
      </c>
      <c r="G74" t="s">
        <v>567</v>
      </c>
      <c r="I74" s="4" t="s">
        <v>69</v>
      </c>
      <c r="J74" s="13">
        <v>79825</v>
      </c>
      <c r="K74" s="2" t="s">
        <v>69</v>
      </c>
      <c r="L74" s="13">
        <v>105881</v>
      </c>
      <c r="M74" s="2" t="s">
        <v>69</v>
      </c>
      <c r="N74" s="13">
        <v>880641</v>
      </c>
      <c r="O74" s="2" t="s">
        <v>69</v>
      </c>
      <c r="P74" s="13">
        <v>1163086</v>
      </c>
      <c r="Q74" s="2" t="s">
        <v>69</v>
      </c>
      <c r="R74" s="13">
        <v>1604056</v>
      </c>
      <c r="S74" s="7" t="s">
        <v>270</v>
      </c>
      <c r="T74" s="30">
        <v>1363758</v>
      </c>
    </row>
    <row r="75" spans="1:20">
      <c r="A75" s="18">
        <v>41</v>
      </c>
      <c r="B75" s="18" t="str">
        <f>VLOOKUP(D75,电网区域划分!A:B,2,FALSE)</f>
        <v>东北</v>
      </c>
      <c r="C75" s="18" t="e">
        <f>VLOOKUP(E75,电网区域划分!A:B,2,FALSE)</f>
        <v>#N/A</v>
      </c>
      <c r="D75" t="s">
        <v>217</v>
      </c>
      <c r="E75" t="s">
        <v>411</v>
      </c>
      <c r="F75" t="s">
        <v>525</v>
      </c>
      <c r="G75"/>
      <c r="H75"/>
      <c r="I75" t="s">
        <v>71</v>
      </c>
      <c r="J75">
        <v>2045047</v>
      </c>
      <c r="K75" t="s">
        <v>71</v>
      </c>
      <c r="L75">
        <v>2192939</v>
      </c>
      <c r="M75" s="3" t="s">
        <v>217</v>
      </c>
      <c r="N75">
        <v>2800281</v>
      </c>
      <c r="O75" t="s">
        <v>71</v>
      </c>
      <c r="P75">
        <v>3068250</v>
      </c>
      <c r="Q75" t="s">
        <v>71</v>
      </c>
      <c r="R75">
        <v>3539405</v>
      </c>
      <c r="S75" s="7" t="s">
        <v>272</v>
      </c>
      <c r="T75" s="1">
        <v>3095740</v>
      </c>
    </row>
    <row r="76" spans="1:20">
      <c r="A76" s="18">
        <v>61</v>
      </c>
      <c r="B76" s="18" t="str">
        <f>VLOOKUP(D76,电网区域划分!A:B,2,FALSE)</f>
        <v>华东</v>
      </c>
      <c r="C76" s="18" t="str">
        <f>VLOOKUP(E76,电网区域划分!A:B,2,FALSE)</f>
        <v>华东</v>
      </c>
      <c r="D76" t="s">
        <v>219</v>
      </c>
      <c r="E76" t="s">
        <v>425</v>
      </c>
      <c r="F76" t="s">
        <v>523</v>
      </c>
      <c r="G76" t="s">
        <v>576</v>
      </c>
      <c r="H76" t="s">
        <v>565</v>
      </c>
      <c r="I76" s="4" t="s">
        <v>81</v>
      </c>
      <c r="J76">
        <v>145942</v>
      </c>
      <c r="K76" s="2" t="s">
        <v>81</v>
      </c>
      <c r="L76">
        <v>114657</v>
      </c>
      <c r="M76" s="2" t="s">
        <v>81</v>
      </c>
      <c r="N76">
        <v>163320</v>
      </c>
      <c r="O76" s="2" t="s">
        <v>81</v>
      </c>
      <c r="P76">
        <v>147131</v>
      </c>
      <c r="Q76" s="2" t="s">
        <v>250</v>
      </c>
      <c r="R76">
        <v>52932</v>
      </c>
      <c r="S76" s="7" t="s">
        <v>283</v>
      </c>
      <c r="T76" s="1">
        <v>107439</v>
      </c>
    </row>
    <row r="77" spans="1:20">
      <c r="A77" s="18">
        <v>62</v>
      </c>
      <c r="B77" s="29" t="str">
        <f>VLOOKUP(D77,电网区域划分!A:B,2,FALSE)</f>
        <v>华东</v>
      </c>
      <c r="C77" s="29" t="str">
        <f>VLOOKUP(E77,电网区域划分!A:B,2,FALSE)</f>
        <v>华中</v>
      </c>
      <c r="D77" s="13" t="s">
        <v>219</v>
      </c>
      <c r="E77" s="13" t="s">
        <v>144</v>
      </c>
      <c r="F77" s="13" t="s">
        <v>524</v>
      </c>
      <c r="H77" s="13" t="s">
        <v>426</v>
      </c>
      <c r="I77" s="4" t="s">
        <v>82</v>
      </c>
      <c r="J77" s="13">
        <v>0</v>
      </c>
      <c r="K77" s="2" t="s">
        <v>82</v>
      </c>
      <c r="L77" s="13">
        <v>0</v>
      </c>
    </row>
    <row r="78" spans="1:20">
      <c r="A78" s="18">
        <v>58</v>
      </c>
      <c r="B78" s="18" t="str">
        <f>VLOOKUP(D78,电网区域划分!A:B,2,FALSE)</f>
        <v>华东</v>
      </c>
      <c r="C78" s="18" t="e">
        <f>VLOOKUP(E78,电网区域划分!A:B,2,FALSE)</f>
        <v>#N/A</v>
      </c>
      <c r="D78" t="s">
        <v>219</v>
      </c>
      <c r="E78" t="s">
        <v>411</v>
      </c>
      <c r="F78" t="s">
        <v>525</v>
      </c>
      <c r="G78"/>
      <c r="H78"/>
      <c r="I78" t="s">
        <v>64</v>
      </c>
      <c r="J78">
        <v>1278340</v>
      </c>
      <c r="K78" t="s">
        <v>64</v>
      </c>
      <c r="L78">
        <v>1307474</v>
      </c>
      <c r="M78" s="3" t="s">
        <v>219</v>
      </c>
      <c r="N78">
        <v>1416915</v>
      </c>
      <c r="O78" t="s">
        <v>64</v>
      </c>
      <c r="P78">
        <v>1761892</v>
      </c>
      <c r="Q78" t="s">
        <v>64</v>
      </c>
      <c r="R78">
        <v>1415638</v>
      </c>
      <c r="S78" s="7" t="s">
        <v>267</v>
      </c>
      <c r="T78" s="1">
        <v>1901937</v>
      </c>
    </row>
    <row r="79" spans="1:20">
      <c r="A79" s="18">
        <v>59</v>
      </c>
      <c r="B79" s="18" t="str">
        <f>VLOOKUP(D79,电网区域划分!A:B,2,FALSE)</f>
        <v>华东</v>
      </c>
      <c r="C79" s="18" t="str">
        <f>VLOOKUP(E79,电网区域划分!A:B,2,FALSE)</f>
        <v>华东</v>
      </c>
      <c r="D79" t="s">
        <v>219</v>
      </c>
      <c r="E79" t="s">
        <v>218</v>
      </c>
      <c r="F79" t="s">
        <v>523</v>
      </c>
      <c r="G79" t="s">
        <v>576</v>
      </c>
      <c r="H79" t="s">
        <v>565</v>
      </c>
      <c r="I79" s="4" t="s">
        <v>76</v>
      </c>
      <c r="J79">
        <v>894428</v>
      </c>
      <c r="K79" s="2" t="s">
        <v>76</v>
      </c>
      <c r="L79">
        <v>964532</v>
      </c>
      <c r="M79" s="2" t="s">
        <v>76</v>
      </c>
      <c r="N79">
        <v>1061609</v>
      </c>
      <c r="O79" s="2" t="s">
        <v>76</v>
      </c>
      <c r="P79">
        <v>1467646</v>
      </c>
      <c r="Q79" s="2" t="s">
        <v>76</v>
      </c>
      <c r="R79">
        <v>1245628</v>
      </c>
      <c r="S79" s="7" t="s">
        <v>278</v>
      </c>
      <c r="T79" s="1">
        <v>1645184</v>
      </c>
    </row>
    <row r="80" spans="1:20">
      <c r="A80" s="18">
        <v>60</v>
      </c>
      <c r="B80" s="18" t="str">
        <f>VLOOKUP(D80,电网区域划分!A:B,2,FALSE)</f>
        <v>华东</v>
      </c>
      <c r="C80" s="18" t="str">
        <f>VLOOKUP(E80,电网区域划分!A:B,2,FALSE)</f>
        <v>华东</v>
      </c>
      <c r="D80" t="s">
        <v>219</v>
      </c>
      <c r="E80" t="s">
        <v>251</v>
      </c>
      <c r="F80" t="s">
        <v>523</v>
      </c>
      <c r="G80" t="s">
        <v>576</v>
      </c>
      <c r="H80"/>
      <c r="I80" s="4" t="s">
        <v>77</v>
      </c>
      <c r="J80">
        <v>237970</v>
      </c>
      <c r="K80" s="2" t="s">
        <v>77</v>
      </c>
      <c r="L80">
        <v>228285</v>
      </c>
      <c r="M80" s="2" t="s">
        <v>77</v>
      </c>
      <c r="N80">
        <v>191986</v>
      </c>
      <c r="O80" s="2" t="s">
        <v>77</v>
      </c>
      <c r="P80">
        <v>147115</v>
      </c>
      <c r="Q80" s="2" t="s">
        <v>77</v>
      </c>
      <c r="R80">
        <v>117078</v>
      </c>
      <c r="S80" s="7" t="s">
        <v>279</v>
      </c>
      <c r="T80" s="1">
        <v>149314</v>
      </c>
    </row>
    <row r="81" spans="1:20">
      <c r="A81" s="18">
        <v>78</v>
      </c>
      <c r="B81" s="18" t="str">
        <f>VLOOKUP(D81,电网区域划分!A:B,2,FALSE)</f>
        <v>华中</v>
      </c>
      <c r="C81" s="18" t="str">
        <f>VLOOKUP(E81,电网区域划分!A:B,2,FALSE)</f>
        <v>华中</v>
      </c>
      <c r="D81" t="s">
        <v>220</v>
      </c>
      <c r="E81" t="s">
        <v>144</v>
      </c>
      <c r="F81" t="s">
        <v>523</v>
      </c>
      <c r="G81" t="s">
        <v>576</v>
      </c>
      <c r="H81"/>
      <c r="I81" s="4" t="s">
        <v>87</v>
      </c>
      <c r="J81">
        <v>17508</v>
      </c>
      <c r="K81" s="2" t="s">
        <v>87</v>
      </c>
      <c r="L81">
        <v>5109</v>
      </c>
      <c r="M81" s="2" t="s">
        <v>144</v>
      </c>
      <c r="N81">
        <v>2185</v>
      </c>
      <c r="O81" s="2" t="s">
        <v>87</v>
      </c>
      <c r="P81">
        <v>2368</v>
      </c>
      <c r="Q81" s="2" t="s">
        <v>87</v>
      </c>
      <c r="R81">
        <v>359</v>
      </c>
      <c r="S81" s="8" t="s">
        <v>269</v>
      </c>
      <c r="T81" s="16">
        <v>82543</v>
      </c>
    </row>
    <row r="82" spans="1:20">
      <c r="A82" s="18">
        <v>80</v>
      </c>
      <c r="B82" s="18" t="str">
        <f>VLOOKUP(D82,电网区域划分!A:B,2,FALSE)</f>
        <v>华中</v>
      </c>
      <c r="C82" s="18" t="str">
        <f>VLOOKUP(E82,电网区域划分!A:B,2,FALSE)</f>
        <v>华中</v>
      </c>
      <c r="D82" t="s">
        <v>220</v>
      </c>
      <c r="E82" t="s">
        <v>433</v>
      </c>
      <c r="F82" t="s">
        <v>523</v>
      </c>
      <c r="G82" t="s">
        <v>576</v>
      </c>
      <c r="H82"/>
      <c r="I82" s="4"/>
      <c r="J82"/>
      <c r="K82" s="2"/>
      <c r="L82"/>
      <c r="M82" s="2"/>
      <c r="N82"/>
      <c r="O82" s="2"/>
      <c r="P82"/>
      <c r="Q82" s="2"/>
      <c r="R82"/>
      <c r="S82" s="8" t="s">
        <v>288</v>
      </c>
      <c r="T82" s="16">
        <v>2366</v>
      </c>
    </row>
    <row r="83" spans="1:20">
      <c r="A83" s="18">
        <v>77</v>
      </c>
      <c r="B83" s="18" t="str">
        <f>VLOOKUP(D83,电网区域划分!A:B,2,FALSE)</f>
        <v>华中</v>
      </c>
      <c r="C83" s="18" t="e">
        <f>VLOOKUP(E83,电网区域划分!A:B,2,FALSE)</f>
        <v>#N/A</v>
      </c>
      <c r="D83" t="s">
        <v>220</v>
      </c>
      <c r="E83" t="s">
        <v>411</v>
      </c>
      <c r="F83" t="s">
        <v>525</v>
      </c>
      <c r="G83"/>
      <c r="H83"/>
      <c r="I83" t="s">
        <v>86</v>
      </c>
      <c r="J83">
        <v>17508</v>
      </c>
      <c r="K83" t="s">
        <v>220</v>
      </c>
      <c r="L83">
        <v>5109</v>
      </c>
      <c r="M83" t="s">
        <v>220</v>
      </c>
      <c r="N83">
        <v>2185</v>
      </c>
      <c r="O83" t="s">
        <v>86</v>
      </c>
      <c r="P83">
        <v>2368</v>
      </c>
      <c r="Q83" s="5" t="s">
        <v>86</v>
      </c>
      <c r="R83">
        <v>359</v>
      </c>
      <c r="S83" s="8" t="s">
        <v>287</v>
      </c>
      <c r="T83" s="16">
        <v>84971</v>
      </c>
    </row>
    <row r="84" spans="1:20">
      <c r="A84" s="18">
        <v>79</v>
      </c>
      <c r="B84" s="29" t="str">
        <f>VLOOKUP(D84,电网区域划分!A:B,2,FALSE)</f>
        <v>华中</v>
      </c>
      <c r="C84" s="29" t="str">
        <f>VLOOKUP(E84,电网区域划分!A:B,2,FALSE)</f>
        <v>西南</v>
      </c>
      <c r="D84" s="13" t="s">
        <v>220</v>
      </c>
      <c r="E84" s="13" t="s">
        <v>147</v>
      </c>
      <c r="F84" s="13" t="s">
        <v>524</v>
      </c>
      <c r="H84" s="13" t="s">
        <v>536</v>
      </c>
      <c r="I84" s="4"/>
      <c r="K84" s="2"/>
      <c r="M84" s="2"/>
      <c r="O84" s="2"/>
      <c r="Q84" s="2"/>
      <c r="S84" s="8" t="s">
        <v>285</v>
      </c>
      <c r="T84" s="34">
        <v>62</v>
      </c>
    </row>
    <row r="85" spans="1:20">
      <c r="A85" s="18">
        <v>39</v>
      </c>
      <c r="B85" s="29" t="str">
        <f>VLOOKUP(D85,电网区域划分!A:B,2,FALSE)</f>
        <v>东北</v>
      </c>
      <c r="C85" s="29" t="e">
        <f>VLOOKUP(E85,电网区域划分!A:B,2,FALSE)</f>
        <v>#N/A</v>
      </c>
      <c r="D85" s="13" t="s">
        <v>413</v>
      </c>
      <c r="E85" s="13" t="s">
        <v>417</v>
      </c>
      <c r="F85" s="13" t="s">
        <v>526</v>
      </c>
      <c r="I85" s="4" t="s">
        <v>74</v>
      </c>
      <c r="J85" s="13">
        <v>0</v>
      </c>
      <c r="K85" s="2" t="s">
        <v>74</v>
      </c>
      <c r="L85" s="13">
        <v>0</v>
      </c>
    </row>
    <row r="86" spans="1:20">
      <c r="A86" s="18">
        <v>38</v>
      </c>
      <c r="B86" s="29" t="str">
        <f>VLOOKUP(D86,电网区域划分!A:B,2,FALSE)</f>
        <v>东北</v>
      </c>
      <c r="C86" s="29" t="str">
        <f>VLOOKUP(E86,电网区域划分!A:B,2,FALSE)</f>
        <v>华北</v>
      </c>
      <c r="D86" s="13" t="s">
        <v>413</v>
      </c>
      <c r="E86" s="13" t="s">
        <v>221</v>
      </c>
      <c r="F86" s="13" t="s">
        <v>524</v>
      </c>
      <c r="H86" s="22" t="s">
        <v>470</v>
      </c>
      <c r="I86" s="23" t="s">
        <v>10</v>
      </c>
      <c r="J86" s="22">
        <v>2068294</v>
      </c>
      <c r="K86" s="24" t="s">
        <v>10</v>
      </c>
      <c r="L86" s="22">
        <v>2154576</v>
      </c>
      <c r="M86" s="22" t="s">
        <v>10</v>
      </c>
      <c r="N86" s="22">
        <v>2028375</v>
      </c>
      <c r="O86" s="22" t="s">
        <v>10</v>
      </c>
      <c r="P86" s="22">
        <v>2170113</v>
      </c>
      <c r="Q86" s="22" t="s">
        <v>10</v>
      </c>
      <c r="R86" s="13">
        <v>1706099</v>
      </c>
      <c r="S86" s="22" t="s">
        <v>10</v>
      </c>
      <c r="T86" s="30">
        <v>1367470</v>
      </c>
    </row>
    <row r="87" spans="1:20">
      <c r="A87" s="18">
        <v>38</v>
      </c>
      <c r="B87" s="29" t="str">
        <f>VLOOKUP(D87,电网区域划分!A:B,2,FALSE)</f>
        <v>东北</v>
      </c>
      <c r="C87" s="29" t="e">
        <f>VLOOKUP(E87,电网区域划分!A:B,2,FALSE)</f>
        <v>#N/A</v>
      </c>
      <c r="D87" s="13" t="s">
        <v>413</v>
      </c>
      <c r="E87" s="13" t="s">
        <v>404</v>
      </c>
      <c r="F87" s="13" t="s">
        <v>524</v>
      </c>
      <c r="H87" s="13" t="s">
        <v>539</v>
      </c>
      <c r="I87" s="4" t="s">
        <v>540</v>
      </c>
      <c r="J87" s="13">
        <v>805587</v>
      </c>
      <c r="K87" s="4" t="s">
        <v>540</v>
      </c>
      <c r="L87" s="13">
        <v>901988</v>
      </c>
      <c r="M87" s="4" t="s">
        <v>540</v>
      </c>
      <c r="N87" s="13">
        <v>991529</v>
      </c>
      <c r="O87" s="4" t="s">
        <v>540</v>
      </c>
      <c r="P87" s="13">
        <v>853294</v>
      </c>
      <c r="Q87" s="4" t="s">
        <v>540</v>
      </c>
      <c r="R87" s="13">
        <v>739752</v>
      </c>
      <c r="S87" s="4" t="s">
        <v>540</v>
      </c>
      <c r="T87" s="30">
        <v>826026</v>
      </c>
    </row>
    <row r="88" spans="1:20">
      <c r="A88" s="18">
        <v>37</v>
      </c>
      <c r="B88" s="18" t="str">
        <f>VLOOKUP(D88,电网区域划分!A:B,2,FALSE)</f>
        <v>东北</v>
      </c>
      <c r="C88" s="18" t="str">
        <f>VLOOKUP(E88,电网区域划分!A:B,2,FALSE)</f>
        <v>东北</v>
      </c>
      <c r="D88" t="s">
        <v>413</v>
      </c>
      <c r="E88" t="s">
        <v>217</v>
      </c>
      <c r="F88" t="s">
        <v>523</v>
      </c>
      <c r="G88" t="s">
        <v>576</v>
      </c>
      <c r="H88"/>
      <c r="I88" s="4" t="s">
        <v>71</v>
      </c>
      <c r="J88">
        <v>2602</v>
      </c>
      <c r="K88" s="2" t="s">
        <v>71</v>
      </c>
      <c r="L88">
        <v>4200</v>
      </c>
      <c r="M88" s="2" t="s">
        <v>71</v>
      </c>
      <c r="N88">
        <v>2544</v>
      </c>
      <c r="O88" s="2" t="s">
        <v>71</v>
      </c>
      <c r="P88">
        <v>704</v>
      </c>
      <c r="Q88" s="2" t="s">
        <v>249</v>
      </c>
      <c r="R88">
        <v>1321</v>
      </c>
      <c r="S88" s="7" t="s">
        <v>272</v>
      </c>
      <c r="T88" s="1">
        <v>5462</v>
      </c>
    </row>
    <row r="89" spans="1:20">
      <c r="A89" s="18">
        <v>40</v>
      </c>
      <c r="B89" s="18" t="str">
        <f>VLOOKUP(D89,电网区域划分!A:B,2,FALSE)</f>
        <v>东北</v>
      </c>
      <c r="C89" s="18" t="str">
        <f>VLOOKUP(E89,电网区域划分!A:B,2,FALSE)</f>
        <v>东北</v>
      </c>
      <c r="D89" t="s">
        <v>413</v>
      </c>
      <c r="E89" t="s">
        <v>528</v>
      </c>
      <c r="F89" t="s">
        <v>523</v>
      </c>
      <c r="G89" t="s">
        <v>576</v>
      </c>
      <c r="H89" t="s">
        <v>577</v>
      </c>
      <c r="I89" s="4" t="s">
        <v>75</v>
      </c>
      <c r="J89">
        <v>802</v>
      </c>
      <c r="K89" s="2" t="s">
        <v>75</v>
      </c>
      <c r="L89">
        <v>370</v>
      </c>
      <c r="M89" s="2" t="s">
        <v>75</v>
      </c>
      <c r="N89">
        <v>5879</v>
      </c>
      <c r="O89" s="2" t="s">
        <v>75</v>
      </c>
      <c r="P89">
        <v>5212</v>
      </c>
      <c r="Q89" s="2" t="s">
        <v>69</v>
      </c>
      <c r="R89">
        <v>7996</v>
      </c>
      <c r="S89" s="14" t="s">
        <v>270</v>
      </c>
      <c r="T89" s="1">
        <v>32020</v>
      </c>
    </row>
    <row r="90" spans="1:20">
      <c r="A90" s="18">
        <v>36</v>
      </c>
      <c r="B90" s="18" t="str">
        <f>VLOOKUP(D90,电网区域划分!A:B,2,FALSE)</f>
        <v>东北</v>
      </c>
      <c r="C90" s="18" t="e">
        <f>VLOOKUP(E90,电网区域划分!A:B,2,FALSE)</f>
        <v>#N/A</v>
      </c>
      <c r="D90" t="s">
        <v>413</v>
      </c>
      <c r="E90" t="s">
        <v>411</v>
      </c>
      <c r="F90" t="s">
        <v>525</v>
      </c>
      <c r="G90"/>
      <c r="H90"/>
      <c r="I90" t="s">
        <v>70</v>
      </c>
      <c r="J90">
        <v>2877285</v>
      </c>
      <c r="K90" t="s">
        <v>70</v>
      </c>
      <c r="L90">
        <v>3061134</v>
      </c>
      <c r="M90" t="s">
        <v>70</v>
      </c>
      <c r="N90">
        <v>3028327</v>
      </c>
      <c r="O90" t="s">
        <v>70</v>
      </c>
      <c r="P90">
        <v>3029323</v>
      </c>
      <c r="Q90" t="s">
        <v>70</v>
      </c>
      <c r="R90">
        <v>2455168</v>
      </c>
      <c r="S90" s="15" t="s">
        <v>271</v>
      </c>
      <c r="T90" s="1">
        <v>2230978</v>
      </c>
    </row>
    <row r="91" spans="1:20">
      <c r="A91" s="18">
        <v>27</v>
      </c>
      <c r="B91" s="29" t="str">
        <f>VLOOKUP(D91,电网区域划分!A:B,2,FALSE)</f>
        <v>华北</v>
      </c>
      <c r="C91" s="29" t="str">
        <f>VLOOKUP(E91,电网区域划分!A:B,2,FALSE)</f>
        <v>华北</v>
      </c>
      <c r="D91" s="13" t="s">
        <v>410</v>
      </c>
      <c r="E91" s="13" t="s">
        <v>221</v>
      </c>
      <c r="F91" s="13" t="s">
        <v>523</v>
      </c>
      <c r="G91" t="s">
        <v>576</v>
      </c>
      <c r="H91" s="13" t="s">
        <v>573</v>
      </c>
      <c r="I91" s="4" t="s">
        <v>61</v>
      </c>
      <c r="J91" s="13">
        <v>7741351</v>
      </c>
      <c r="K91" s="2" t="s">
        <v>61</v>
      </c>
      <c r="L91" s="13">
        <v>8420112</v>
      </c>
      <c r="M91" s="2" t="s">
        <v>61</v>
      </c>
      <c r="N91" s="13">
        <v>8366520</v>
      </c>
      <c r="O91" s="2" t="s">
        <v>61</v>
      </c>
      <c r="P91" s="13">
        <v>8355366</v>
      </c>
      <c r="Q91" s="2" t="s">
        <v>61</v>
      </c>
      <c r="R91" s="13">
        <v>5729309</v>
      </c>
      <c r="S91" s="7" t="s">
        <v>263</v>
      </c>
      <c r="T91" s="30">
        <v>7058066</v>
      </c>
    </row>
    <row r="92" spans="1:20">
      <c r="A92" s="18">
        <v>35</v>
      </c>
      <c r="B92" s="29" t="str">
        <f>VLOOKUP(D92,电网区域划分!A:B,2,FALSE)</f>
        <v>华北</v>
      </c>
      <c r="C92" s="29" t="str">
        <f>VLOOKUP(E92,电网区域划分!A:B,2,FALSE)</f>
        <v>华北</v>
      </c>
      <c r="D92" s="13" t="s">
        <v>410</v>
      </c>
      <c r="E92" s="13" t="s">
        <v>397</v>
      </c>
      <c r="F92" s="13" t="s">
        <v>523</v>
      </c>
      <c r="G92" t="s">
        <v>576</v>
      </c>
      <c r="Q92" s="2" t="s">
        <v>62</v>
      </c>
      <c r="R92" s="13">
        <v>2377946</v>
      </c>
      <c r="S92" s="7" t="s">
        <v>265</v>
      </c>
      <c r="T92" s="30">
        <v>2339602</v>
      </c>
    </row>
    <row r="93" spans="1:20">
      <c r="A93" s="41">
        <v>34</v>
      </c>
      <c r="B93" s="41" t="str">
        <f>VLOOKUP(D93,电网区域划分!A:B,2,FALSE)</f>
        <v>华北</v>
      </c>
      <c r="C93" s="41" t="str">
        <f>VLOOKUP(E93,电网区域划分!A:B,2,FALSE)</f>
        <v>华东</v>
      </c>
      <c r="D93" s="31" t="s">
        <v>410</v>
      </c>
      <c r="E93" s="31" t="s">
        <v>219</v>
      </c>
      <c r="F93" s="44" t="s">
        <v>524</v>
      </c>
      <c r="G93" s="31"/>
      <c r="H93" s="31" t="s">
        <v>541</v>
      </c>
      <c r="J93" s="31"/>
      <c r="L93" s="31"/>
      <c r="M93" s="2" t="s">
        <v>64</v>
      </c>
      <c r="N93" s="31">
        <v>364775</v>
      </c>
      <c r="O93" s="2" t="s">
        <v>64</v>
      </c>
      <c r="P93" s="31">
        <v>942972</v>
      </c>
      <c r="Q93" s="2" t="s">
        <v>64</v>
      </c>
      <c r="R93" s="31">
        <v>1712034</v>
      </c>
      <c r="S93" s="7" t="s">
        <v>267</v>
      </c>
      <c r="T93" s="39">
        <v>1859150</v>
      </c>
    </row>
    <row r="94" spans="1:20" s="31" customFormat="1">
      <c r="A94" s="18">
        <v>31</v>
      </c>
      <c r="B94" s="29" t="str">
        <f>VLOOKUP(D94,电网区域划分!A:B,2,FALSE)</f>
        <v>华北</v>
      </c>
      <c r="C94" s="29" t="e">
        <f>VLOOKUP(E94,电网区域划分!A:B,2,FALSE)</f>
        <v>#N/A</v>
      </c>
      <c r="D94" s="13" t="s">
        <v>410</v>
      </c>
      <c r="E94" s="13" t="s">
        <v>141</v>
      </c>
      <c r="F94" s="13" t="s">
        <v>526</v>
      </c>
      <c r="G94" s="13"/>
      <c r="H94" s="13"/>
      <c r="I94" s="4" t="s">
        <v>141</v>
      </c>
      <c r="J94" s="13">
        <v>110706</v>
      </c>
      <c r="K94" s="2" t="s">
        <v>119</v>
      </c>
      <c r="L94" s="13">
        <v>121804</v>
      </c>
      <c r="M94" s="2" t="s">
        <v>119</v>
      </c>
      <c r="N94" s="13">
        <v>126021</v>
      </c>
      <c r="O94" s="2" t="s">
        <v>119</v>
      </c>
      <c r="P94" s="13">
        <v>134259</v>
      </c>
      <c r="Q94" s="2" t="s">
        <v>119</v>
      </c>
      <c r="R94" s="13">
        <v>138497</v>
      </c>
      <c r="S94" s="7" t="s">
        <v>275</v>
      </c>
      <c r="T94" s="30">
        <v>137162</v>
      </c>
    </row>
    <row r="95" spans="1:20">
      <c r="A95" s="18">
        <v>30</v>
      </c>
      <c r="B95" s="29" t="str">
        <f>VLOOKUP(D95,电网区域划分!A:B,2,FALSE)</f>
        <v>华北</v>
      </c>
      <c r="C95" s="29" t="str">
        <f>VLOOKUP(E95,电网区域划分!A:B,2,FALSE)</f>
        <v>西北</v>
      </c>
      <c r="D95" s="13" t="s">
        <v>410</v>
      </c>
      <c r="E95" s="13" t="s">
        <v>415</v>
      </c>
      <c r="F95" s="13" t="s">
        <v>524</v>
      </c>
      <c r="G95" s="13" t="s">
        <v>544</v>
      </c>
      <c r="I95" s="4" t="s">
        <v>73</v>
      </c>
      <c r="J95" s="13">
        <v>26870</v>
      </c>
      <c r="K95" s="2" t="s">
        <v>73</v>
      </c>
      <c r="L95" s="13">
        <v>27990</v>
      </c>
      <c r="M95" s="2" t="s">
        <v>73</v>
      </c>
      <c r="N95" s="13">
        <v>28161</v>
      </c>
      <c r="O95" s="2" t="s">
        <v>73</v>
      </c>
      <c r="P95" s="13">
        <v>23641</v>
      </c>
      <c r="Q95" s="2" t="s">
        <v>73</v>
      </c>
      <c r="R95" s="13">
        <v>28066</v>
      </c>
      <c r="S95" s="8" t="s">
        <v>274</v>
      </c>
      <c r="T95" s="30">
        <v>30978</v>
      </c>
    </row>
    <row r="96" spans="1:20">
      <c r="A96" s="18">
        <v>23</v>
      </c>
      <c r="B96" s="18" t="str">
        <f>VLOOKUP(D96,电网区域划分!A:B,2,FALSE)</f>
        <v>华北</v>
      </c>
      <c r="C96" s="18" t="e">
        <f>VLOOKUP(E96,电网区域划分!A:B,2,FALSE)</f>
        <v>#N/A</v>
      </c>
      <c r="D96" t="s">
        <v>410</v>
      </c>
      <c r="E96" t="s">
        <v>411</v>
      </c>
      <c r="F96" t="s">
        <v>525</v>
      </c>
      <c r="G96"/>
      <c r="H96"/>
      <c r="I96" t="s">
        <v>69</v>
      </c>
      <c r="J96">
        <v>13572672</v>
      </c>
      <c r="K96" t="s">
        <v>69</v>
      </c>
      <c r="L96">
        <v>15461860</v>
      </c>
      <c r="M96" t="s">
        <v>69</v>
      </c>
      <c r="N96">
        <v>18055375</v>
      </c>
      <c r="O96" t="s">
        <v>69</v>
      </c>
      <c r="P96">
        <v>20817990</v>
      </c>
      <c r="Q96" t="s">
        <v>69</v>
      </c>
      <c r="R96">
        <v>23107674</v>
      </c>
      <c r="S96" s="9" t="s">
        <v>270</v>
      </c>
      <c r="T96" s="1">
        <v>24670185</v>
      </c>
    </row>
    <row r="97" spans="1:20">
      <c r="A97" s="40">
        <v>33.200000000000003</v>
      </c>
      <c r="B97" s="40" t="s">
        <v>397</v>
      </c>
      <c r="C97" s="41" t="s">
        <v>397</v>
      </c>
      <c r="D97" s="31" t="s">
        <v>410</v>
      </c>
      <c r="E97" s="31" t="s">
        <v>416</v>
      </c>
      <c r="F97" s="44" t="s">
        <v>523</v>
      </c>
      <c r="G97" t="s">
        <v>576</v>
      </c>
      <c r="H97" s="31" t="s">
        <v>543</v>
      </c>
      <c r="J97" s="31"/>
      <c r="K97" s="2"/>
      <c r="L97" s="31"/>
      <c r="M97" s="2"/>
      <c r="N97" s="31"/>
      <c r="O97" s="7" t="s">
        <v>537</v>
      </c>
      <c r="P97" s="31">
        <v>1194843</v>
      </c>
      <c r="Q97" s="7" t="s">
        <v>537</v>
      </c>
      <c r="R97" s="31">
        <v>2861019</v>
      </c>
      <c r="S97" s="7" t="s">
        <v>537</v>
      </c>
      <c r="T97" s="31">
        <v>3185730</v>
      </c>
    </row>
    <row r="98" spans="1:20">
      <c r="A98" s="18">
        <v>28</v>
      </c>
      <c r="B98" s="29" t="str">
        <f>VLOOKUP(D98,电网区域划分!A:B,2,FALSE)</f>
        <v>华北</v>
      </c>
      <c r="C98" s="29" t="str">
        <f>VLOOKUP(E98,电网区域划分!A:B,2,FALSE)</f>
        <v>华北</v>
      </c>
      <c r="D98" s="13" t="s">
        <v>410</v>
      </c>
      <c r="E98" s="13" t="s">
        <v>405</v>
      </c>
      <c r="F98" s="13" t="s">
        <v>523</v>
      </c>
      <c r="G98" t="s">
        <v>576</v>
      </c>
      <c r="I98" s="4" t="s">
        <v>63</v>
      </c>
      <c r="J98" s="13">
        <v>666907</v>
      </c>
      <c r="K98" s="2" t="s">
        <v>63</v>
      </c>
      <c r="L98" s="13">
        <v>589724</v>
      </c>
      <c r="M98" s="2" t="s">
        <v>63</v>
      </c>
      <c r="N98" s="13">
        <v>646175</v>
      </c>
      <c r="O98" s="2" t="s">
        <v>63</v>
      </c>
      <c r="P98" s="13">
        <v>586474</v>
      </c>
      <c r="Q98" s="2" t="s">
        <v>63</v>
      </c>
      <c r="R98" s="13">
        <v>500615</v>
      </c>
      <c r="S98" s="7" t="s">
        <v>266</v>
      </c>
      <c r="T98" s="30">
        <v>513163</v>
      </c>
    </row>
    <row r="99" spans="1:20">
      <c r="A99" s="18">
        <v>29</v>
      </c>
      <c r="B99" s="29" t="str">
        <f>VLOOKUP(D99,电网区域划分!A:B,2,FALSE)</f>
        <v>华北</v>
      </c>
      <c r="C99" s="29" t="str">
        <f>VLOOKUP(E99,电网区域划分!A:B,2,FALSE)</f>
        <v>西北</v>
      </c>
      <c r="D99" s="13" t="s">
        <v>410</v>
      </c>
      <c r="E99" s="13" t="s">
        <v>224</v>
      </c>
      <c r="F99" s="13" t="s">
        <v>524</v>
      </c>
      <c r="I99" s="4" t="s">
        <v>65</v>
      </c>
      <c r="J99" s="13">
        <v>152328</v>
      </c>
      <c r="K99" s="2" t="s">
        <v>65</v>
      </c>
      <c r="L99" s="13">
        <v>164690</v>
      </c>
      <c r="M99" s="2" t="s">
        <v>65</v>
      </c>
      <c r="N99" s="13">
        <v>158475</v>
      </c>
      <c r="O99" s="2" t="s">
        <v>65</v>
      </c>
      <c r="P99" s="13">
        <v>138065</v>
      </c>
      <c r="Q99" s="2" t="s">
        <v>65</v>
      </c>
      <c r="R99" s="13">
        <v>175671</v>
      </c>
      <c r="S99" s="7" t="s">
        <v>268</v>
      </c>
      <c r="T99" s="30">
        <v>209408</v>
      </c>
    </row>
    <row r="100" spans="1:20">
      <c r="A100" s="18">
        <v>32</v>
      </c>
      <c r="B100" s="29" t="str">
        <f>VLOOKUP(D100,电网区域划分!A:B,2,FALSE)</f>
        <v>华北</v>
      </c>
      <c r="C100" s="29" t="str">
        <f>VLOOKUP(E100,电网区域划分!A:B,2,FALSE)</f>
        <v>华北</v>
      </c>
      <c r="D100" s="13" t="s">
        <v>410</v>
      </c>
      <c r="E100" s="13" t="s">
        <v>216</v>
      </c>
      <c r="F100" s="13" t="s">
        <v>523</v>
      </c>
      <c r="G100"/>
      <c r="H100" s="13" t="s">
        <v>573</v>
      </c>
      <c r="K100" s="2" t="s">
        <v>60</v>
      </c>
      <c r="L100" s="13">
        <v>684336</v>
      </c>
      <c r="M100" s="2" t="s">
        <v>60</v>
      </c>
      <c r="N100" s="13">
        <v>806375</v>
      </c>
      <c r="O100" s="2" t="s">
        <v>260</v>
      </c>
      <c r="P100" s="13">
        <v>717805</v>
      </c>
      <c r="Q100" s="2" t="s">
        <v>60</v>
      </c>
      <c r="R100" s="13">
        <v>719200</v>
      </c>
      <c r="S100" s="7" t="s">
        <v>264</v>
      </c>
      <c r="T100" s="30">
        <v>672710</v>
      </c>
    </row>
    <row r="101" spans="1:20">
      <c r="A101" s="18">
        <v>26</v>
      </c>
      <c r="B101" s="29" t="str">
        <f>VLOOKUP(D101,电网区域划分!A:B,2,FALSE)</f>
        <v>东北</v>
      </c>
      <c r="C101" s="29" t="str">
        <f>VLOOKUP(E101,电网区域划分!A:B,2,FALSE)</f>
        <v>东北</v>
      </c>
      <c r="D101" s="13" t="s">
        <v>528</v>
      </c>
      <c r="E101" s="13" t="s">
        <v>414</v>
      </c>
      <c r="F101" s="13" t="s">
        <v>523</v>
      </c>
      <c r="G101" t="s">
        <v>576</v>
      </c>
      <c r="I101" s="4" t="s">
        <v>72</v>
      </c>
      <c r="J101" s="13">
        <v>710418</v>
      </c>
      <c r="K101" s="2" t="s">
        <v>72</v>
      </c>
      <c r="L101" s="13">
        <v>750507</v>
      </c>
      <c r="M101" s="2" t="s">
        <v>72</v>
      </c>
      <c r="N101" s="13">
        <v>754628</v>
      </c>
      <c r="O101" s="2" t="s">
        <v>72</v>
      </c>
      <c r="P101" s="13">
        <v>868482</v>
      </c>
      <c r="Q101" s="2" t="s">
        <v>72</v>
      </c>
      <c r="R101" s="13">
        <v>956530</v>
      </c>
      <c r="S101" s="7" t="s">
        <v>273</v>
      </c>
      <c r="T101" s="30">
        <v>1062883</v>
      </c>
    </row>
    <row r="102" spans="1:20">
      <c r="A102" s="18">
        <v>25</v>
      </c>
      <c r="B102" s="29" t="str">
        <f>VLOOKUP(D102,电网区域划分!A:B,2,FALSE)</f>
        <v>东北</v>
      </c>
      <c r="C102" s="29" t="str">
        <f>VLOOKUP(E102,电网区域划分!A:B,2,FALSE)</f>
        <v>东北</v>
      </c>
      <c r="D102" s="13" t="s">
        <v>528</v>
      </c>
      <c r="E102" s="13" t="s">
        <v>217</v>
      </c>
      <c r="F102" s="13" t="s">
        <v>523</v>
      </c>
      <c r="G102" t="s">
        <v>576</v>
      </c>
      <c r="I102" s="4" t="s">
        <v>71</v>
      </c>
      <c r="J102" s="13">
        <v>94837</v>
      </c>
      <c r="K102" s="2" t="s">
        <v>71</v>
      </c>
      <c r="L102" s="13">
        <v>116807</v>
      </c>
      <c r="M102" s="2" t="s">
        <v>71</v>
      </c>
      <c r="N102" s="13">
        <v>304235</v>
      </c>
      <c r="O102" s="2" t="s">
        <v>71</v>
      </c>
      <c r="P102" s="13">
        <v>158290</v>
      </c>
      <c r="Q102" s="2" t="s">
        <v>71</v>
      </c>
      <c r="R102" s="13">
        <v>144306</v>
      </c>
      <c r="S102" s="7" t="s">
        <v>272</v>
      </c>
      <c r="T102" s="30">
        <v>173954</v>
      </c>
    </row>
    <row r="103" spans="1:20">
      <c r="A103" s="18">
        <v>24</v>
      </c>
      <c r="B103" s="29" t="s">
        <v>542</v>
      </c>
      <c r="C103" s="29" t="str">
        <f>VLOOKUP(E103,电网区域划分!A:B,2,FALSE)</f>
        <v>东北</v>
      </c>
      <c r="D103" s="13" t="s">
        <v>528</v>
      </c>
      <c r="E103" s="13" t="s">
        <v>413</v>
      </c>
      <c r="F103" s="13" t="s">
        <v>523</v>
      </c>
      <c r="G103" t="s">
        <v>576</v>
      </c>
      <c r="H103" t="s">
        <v>577</v>
      </c>
      <c r="I103" s="4" t="s">
        <v>70</v>
      </c>
      <c r="J103" s="13">
        <v>4069255</v>
      </c>
      <c r="K103" s="2" t="s">
        <v>70</v>
      </c>
      <c r="L103" s="13">
        <v>4533122</v>
      </c>
      <c r="M103" s="2" t="s">
        <v>70</v>
      </c>
      <c r="N103" s="13">
        <v>4997964</v>
      </c>
      <c r="O103" s="2" t="s">
        <v>70</v>
      </c>
      <c r="P103" s="13">
        <v>5340762</v>
      </c>
      <c r="Q103" s="2" t="s">
        <v>70</v>
      </c>
      <c r="R103" s="13">
        <v>4455399</v>
      </c>
      <c r="S103" s="7" t="s">
        <v>271</v>
      </c>
      <c r="T103" s="30">
        <v>4773738</v>
      </c>
    </row>
    <row r="104" spans="1:20">
      <c r="A104" s="18">
        <v>33.1</v>
      </c>
      <c r="B104" s="18" t="s">
        <v>398</v>
      </c>
      <c r="C104" s="18" t="s">
        <v>397</v>
      </c>
      <c r="D104" t="s">
        <v>528</v>
      </c>
      <c r="E104" t="s">
        <v>416</v>
      </c>
      <c r="F104" s="18" t="s">
        <v>524</v>
      </c>
      <c r="G104"/>
      <c r="H104" t="s">
        <v>538</v>
      </c>
      <c r="I104" s="23"/>
      <c r="J104" s="22">
        <v>0</v>
      </c>
      <c r="K104" s="24" t="s">
        <v>150</v>
      </c>
      <c r="L104" s="22">
        <v>52768</v>
      </c>
      <c r="M104" s="22" t="s">
        <v>150</v>
      </c>
      <c r="N104" s="22">
        <v>1502046</v>
      </c>
      <c r="O104" s="22" t="s">
        <v>150</v>
      </c>
      <c r="P104" s="22">
        <v>2357031</v>
      </c>
      <c r="Q104" s="22" t="s">
        <v>150</v>
      </c>
      <c r="R104" s="22">
        <v>3309082</v>
      </c>
      <c r="S104" s="22" t="s">
        <v>326</v>
      </c>
      <c r="T104" s="22">
        <v>2653641</v>
      </c>
    </row>
    <row r="105" spans="1:20">
      <c r="A105" s="18">
        <v>177</v>
      </c>
      <c r="B105" s="18" t="str">
        <f>VLOOKUP(D105,电网区域划分!A:B,2,FALSE)</f>
        <v>西北</v>
      </c>
      <c r="C105" s="18" t="str">
        <f>VLOOKUP(E105,电网区域划分!A:B,2,FALSE)</f>
        <v>西北</v>
      </c>
      <c r="D105" t="s">
        <v>415</v>
      </c>
      <c r="E105" t="s">
        <v>435</v>
      </c>
      <c r="F105" t="s">
        <v>523</v>
      </c>
      <c r="G105" t="s">
        <v>576</v>
      </c>
      <c r="H105"/>
      <c r="I105" s="4" t="s">
        <v>107</v>
      </c>
      <c r="J105">
        <v>164330</v>
      </c>
      <c r="K105" s="2" t="s">
        <v>107</v>
      </c>
      <c r="L105">
        <v>183204</v>
      </c>
      <c r="M105" s="2" t="s">
        <v>107</v>
      </c>
      <c r="N105">
        <v>224988</v>
      </c>
      <c r="O105" s="2" t="s">
        <v>107</v>
      </c>
      <c r="P105">
        <v>127382</v>
      </c>
      <c r="Q105" s="2" t="s">
        <v>107</v>
      </c>
      <c r="R105">
        <v>80324</v>
      </c>
      <c r="S105" s="7" t="s">
        <v>296</v>
      </c>
      <c r="T105" s="17">
        <v>266966</v>
      </c>
    </row>
    <row r="106" spans="1:20" s="31" customFormat="1">
      <c r="A106" s="41">
        <v>179</v>
      </c>
      <c r="B106" s="41" t="str">
        <f>VLOOKUP(D106,电网区域划分!A:B,2,FALSE)</f>
        <v>西北</v>
      </c>
      <c r="C106" s="41" t="str">
        <f>VLOOKUP(E106,电网区域划分!A:B,2,FALSE)</f>
        <v>华北</v>
      </c>
      <c r="D106" s="31" t="s">
        <v>415</v>
      </c>
      <c r="E106" s="31" t="s">
        <v>410</v>
      </c>
      <c r="F106" s="44" t="s">
        <v>524</v>
      </c>
      <c r="G106" s="31" t="s">
        <v>544</v>
      </c>
      <c r="I106"/>
      <c r="K106"/>
      <c r="M106" s="2" t="s">
        <v>69</v>
      </c>
      <c r="N106" s="31">
        <v>138828</v>
      </c>
      <c r="O106" s="2" t="s">
        <v>69</v>
      </c>
      <c r="P106" s="31">
        <v>1668561</v>
      </c>
      <c r="Q106" s="2" t="s">
        <v>69</v>
      </c>
      <c r="R106" s="31">
        <v>2650400</v>
      </c>
      <c r="S106" s="7" t="s">
        <v>270</v>
      </c>
      <c r="T106" s="42">
        <v>2212074</v>
      </c>
    </row>
    <row r="107" spans="1:20">
      <c r="A107" s="18">
        <v>176</v>
      </c>
      <c r="B107" s="18" t="str">
        <f>VLOOKUP(D107,电网区域划分!A:B,2,FALSE)</f>
        <v>西北</v>
      </c>
      <c r="C107" s="18" t="e">
        <f>VLOOKUP(E107,电网区域划分!A:B,2,FALSE)</f>
        <v>#N/A</v>
      </c>
      <c r="D107" t="s">
        <v>415</v>
      </c>
      <c r="E107" t="s">
        <v>411</v>
      </c>
      <c r="F107" t="s">
        <v>525</v>
      </c>
      <c r="G107"/>
      <c r="H107"/>
      <c r="I107" t="s">
        <v>73</v>
      </c>
      <c r="J107">
        <v>3845668</v>
      </c>
      <c r="K107" t="s">
        <v>73</v>
      </c>
      <c r="L107">
        <v>5270707</v>
      </c>
      <c r="M107" t="s">
        <v>73</v>
      </c>
      <c r="N107">
        <v>7304220</v>
      </c>
      <c r="O107" t="s">
        <v>73</v>
      </c>
      <c r="P107">
        <v>9124350</v>
      </c>
      <c r="Q107" t="s">
        <v>73</v>
      </c>
      <c r="R107">
        <v>10871084</v>
      </c>
      <c r="S107" s="7" t="s">
        <v>274</v>
      </c>
      <c r="T107" s="17">
        <v>10470979</v>
      </c>
    </row>
    <row r="108" spans="1:20">
      <c r="A108" s="18">
        <v>180</v>
      </c>
      <c r="B108" s="29" t="str">
        <f>VLOOKUP(D108,电网区域划分!A:B,2,FALSE)</f>
        <v>西北</v>
      </c>
      <c r="C108" s="29" t="str">
        <f>VLOOKUP(E108,电网区域划分!A:B,2,FALSE)</f>
        <v>华北</v>
      </c>
      <c r="D108" s="13" t="s">
        <v>415</v>
      </c>
      <c r="E108" s="13" t="s">
        <v>416</v>
      </c>
      <c r="F108" s="13" t="s">
        <v>524</v>
      </c>
      <c r="H108" s="22" t="s">
        <v>498</v>
      </c>
      <c r="I108" s="4" t="s">
        <v>31</v>
      </c>
      <c r="J108" s="13">
        <v>2925674</v>
      </c>
      <c r="K108" s="2" t="s">
        <v>31</v>
      </c>
      <c r="L108" s="13">
        <v>3020213</v>
      </c>
      <c r="M108" s="2" t="s">
        <v>31</v>
      </c>
      <c r="N108" s="13">
        <v>3068591</v>
      </c>
      <c r="O108" s="2" t="s">
        <v>31</v>
      </c>
      <c r="P108" s="13">
        <v>3110196</v>
      </c>
      <c r="Q108" s="2" t="s">
        <v>31</v>
      </c>
      <c r="R108" s="13">
        <v>3080753</v>
      </c>
      <c r="S108" s="7" t="s">
        <v>276</v>
      </c>
      <c r="T108" s="33">
        <v>2880504</v>
      </c>
    </row>
    <row r="109" spans="1:20">
      <c r="A109" s="18">
        <v>178</v>
      </c>
      <c r="B109" s="18" t="str">
        <f>VLOOKUP(D109,电网区域划分!A:B,2,FALSE)</f>
        <v>西北</v>
      </c>
      <c r="C109" s="18" t="str">
        <f>VLOOKUP(E109,电网区域划分!A:B,2,FALSE)</f>
        <v>西北</v>
      </c>
      <c r="D109" t="s">
        <v>415</v>
      </c>
      <c r="E109" t="s">
        <v>224</v>
      </c>
      <c r="F109" t="s">
        <v>523</v>
      </c>
      <c r="G109" t="s">
        <v>576</v>
      </c>
      <c r="H109"/>
      <c r="I109" s="4" t="s">
        <v>65</v>
      </c>
      <c r="J109">
        <v>27849</v>
      </c>
      <c r="K109" s="2" t="s">
        <v>65</v>
      </c>
      <c r="L109">
        <v>54697</v>
      </c>
      <c r="M109" s="2" t="s">
        <v>65</v>
      </c>
      <c r="N109">
        <v>94361</v>
      </c>
      <c r="O109" s="2" t="s">
        <v>65</v>
      </c>
      <c r="P109">
        <v>69451</v>
      </c>
      <c r="Q109" s="2" t="s">
        <v>65</v>
      </c>
      <c r="R109">
        <v>76611</v>
      </c>
      <c r="S109" s="7" t="s">
        <v>268</v>
      </c>
      <c r="T109" s="17">
        <v>70065</v>
      </c>
    </row>
    <row r="110" spans="1:20">
      <c r="A110" s="18">
        <v>181</v>
      </c>
      <c r="B110" s="29" t="str">
        <f>VLOOKUP(D110,电网区域划分!A:B,2,FALSE)</f>
        <v>西北</v>
      </c>
      <c r="C110" s="29" t="str">
        <f>VLOOKUP(E110,电网区域划分!A:B,2,FALSE)</f>
        <v>华东</v>
      </c>
      <c r="D110" s="13" t="s">
        <v>415</v>
      </c>
      <c r="E110" s="13" t="s">
        <v>251</v>
      </c>
      <c r="F110" s="13" t="s">
        <v>524</v>
      </c>
      <c r="H110" s="13" t="s">
        <v>545</v>
      </c>
      <c r="I110" s="4" t="s">
        <v>77</v>
      </c>
      <c r="J110" s="13">
        <v>727815</v>
      </c>
      <c r="K110" s="2" t="s">
        <v>77</v>
      </c>
      <c r="L110" s="13">
        <v>2012593</v>
      </c>
      <c r="M110" s="2" t="s">
        <v>77</v>
      </c>
      <c r="N110" s="13">
        <v>3777452</v>
      </c>
      <c r="O110" s="2" t="s">
        <v>77</v>
      </c>
      <c r="P110" s="13">
        <v>4148760</v>
      </c>
      <c r="Q110" s="2" t="s">
        <v>77</v>
      </c>
      <c r="R110" s="13">
        <v>4982996</v>
      </c>
      <c r="S110" s="7" t="s">
        <v>279</v>
      </c>
      <c r="T110" s="33">
        <v>5041369</v>
      </c>
    </row>
    <row r="111" spans="1:20">
      <c r="A111" s="18">
        <v>173</v>
      </c>
      <c r="B111" s="18" t="str">
        <f>VLOOKUP(D111,电网区域划分!A:B,2,FALSE)</f>
        <v>西北</v>
      </c>
      <c r="C111" s="18" t="str">
        <f>VLOOKUP(E111,电网区域划分!A:B,2,FALSE)</f>
        <v>西北</v>
      </c>
      <c r="D111" t="s">
        <v>146</v>
      </c>
      <c r="E111" t="s">
        <v>435</v>
      </c>
      <c r="F111" t="s">
        <v>523</v>
      </c>
      <c r="G111" t="s">
        <v>576</v>
      </c>
      <c r="H111" t="s">
        <v>569</v>
      </c>
      <c r="I111" s="4" t="s">
        <v>107</v>
      </c>
      <c r="J111">
        <v>261494</v>
      </c>
      <c r="K111" s="2" t="s">
        <v>107</v>
      </c>
      <c r="L111">
        <v>451014</v>
      </c>
      <c r="M111" s="2" t="s">
        <v>107</v>
      </c>
      <c r="N111">
        <v>1459213</v>
      </c>
      <c r="O111" s="2" t="s">
        <v>107</v>
      </c>
      <c r="P111">
        <v>2339256</v>
      </c>
      <c r="Q111" s="2" t="s">
        <v>107</v>
      </c>
      <c r="R111">
        <v>2266774</v>
      </c>
      <c r="S111" s="7" t="s">
        <v>296</v>
      </c>
      <c r="T111" s="17">
        <v>1350822</v>
      </c>
    </row>
    <row r="112" spans="1:20">
      <c r="A112" s="18">
        <v>175</v>
      </c>
      <c r="B112" s="29" t="str">
        <f>VLOOKUP(D112,电网区域划分!A:B,2,FALSE)</f>
        <v>西北</v>
      </c>
      <c r="C112" s="29" t="str">
        <f>VLOOKUP(E112,电网区域划分!A:B,2,FALSE)</f>
        <v>华中</v>
      </c>
      <c r="D112" s="13" t="s">
        <v>146</v>
      </c>
      <c r="E112" s="13" t="s">
        <v>222</v>
      </c>
      <c r="F112" s="13" t="s">
        <v>524</v>
      </c>
      <c r="H112" s="13" t="s">
        <v>530</v>
      </c>
      <c r="Q112" s="2" t="s">
        <v>88</v>
      </c>
      <c r="R112" s="13">
        <v>340225</v>
      </c>
      <c r="S112" s="7" t="s">
        <v>289</v>
      </c>
      <c r="T112" s="33">
        <v>1514831</v>
      </c>
    </row>
    <row r="113" spans="1:24">
      <c r="A113" s="18">
        <v>171</v>
      </c>
      <c r="B113" s="18" t="str">
        <f>VLOOKUP(D113,电网区域划分!A:B,2,FALSE)</f>
        <v>西北</v>
      </c>
      <c r="C113" s="18" t="e">
        <f>VLOOKUP(E113,电网区域划分!A:B,2,FALSE)</f>
        <v>#N/A</v>
      </c>
      <c r="D113" t="s">
        <v>146</v>
      </c>
      <c r="E113" t="s">
        <v>411</v>
      </c>
      <c r="F113" t="s">
        <v>525</v>
      </c>
      <c r="G113"/>
      <c r="H113"/>
      <c r="I113" t="s">
        <v>115</v>
      </c>
      <c r="J113">
        <v>333344</v>
      </c>
      <c r="K113" t="s">
        <v>115</v>
      </c>
      <c r="L113">
        <v>546983</v>
      </c>
      <c r="M113" t="s">
        <v>115</v>
      </c>
      <c r="N113">
        <v>1571707</v>
      </c>
      <c r="O113" t="s">
        <v>115</v>
      </c>
      <c r="P113">
        <v>2452393</v>
      </c>
      <c r="Q113" t="s">
        <v>115</v>
      </c>
      <c r="R113">
        <v>2728866</v>
      </c>
      <c r="S113" s="7" t="s">
        <v>290</v>
      </c>
      <c r="T113" s="17">
        <v>2969715</v>
      </c>
    </row>
    <row r="114" spans="1:24">
      <c r="A114" s="18">
        <v>172</v>
      </c>
      <c r="B114" s="29" t="str">
        <f>VLOOKUP(D114,电网区域划分!A:B,2,FALSE)</f>
        <v>西北</v>
      </c>
      <c r="C114" s="29" t="str">
        <f>VLOOKUP(E114,电网区域划分!A:B,2,FALSE)</f>
        <v>西南</v>
      </c>
      <c r="D114" s="13" t="s">
        <v>146</v>
      </c>
      <c r="E114" s="13" t="s">
        <v>444</v>
      </c>
      <c r="F114" s="13" t="s">
        <v>524</v>
      </c>
      <c r="H114" s="13" t="s">
        <v>547</v>
      </c>
      <c r="I114" s="4" t="s">
        <v>118</v>
      </c>
      <c r="J114" s="13">
        <v>71850</v>
      </c>
      <c r="K114" s="2" t="s">
        <v>108</v>
      </c>
      <c r="L114" s="13">
        <v>90181</v>
      </c>
      <c r="M114" s="2" t="s">
        <v>108</v>
      </c>
      <c r="N114" s="13">
        <v>105478</v>
      </c>
      <c r="O114" s="2" t="s">
        <v>108</v>
      </c>
      <c r="P114" s="13">
        <v>105741</v>
      </c>
      <c r="Q114" s="2" t="s">
        <v>108</v>
      </c>
      <c r="R114" s="13">
        <v>117160</v>
      </c>
      <c r="S114" s="7" t="s">
        <v>301</v>
      </c>
      <c r="T114" s="33">
        <v>99976</v>
      </c>
    </row>
    <row r="115" spans="1:24">
      <c r="A115" s="18">
        <v>174</v>
      </c>
      <c r="B115" s="18" t="str">
        <f>VLOOKUP(D115,电网区域划分!A:B,2,FALSE)</f>
        <v>西北</v>
      </c>
      <c r="C115" s="18" t="str">
        <f>VLOOKUP(E115,电网区域划分!A:B,2,FALSE)</f>
        <v>西北</v>
      </c>
      <c r="D115" t="s">
        <v>146</v>
      </c>
      <c r="E115" t="s">
        <v>430</v>
      </c>
      <c r="F115" t="s">
        <v>523</v>
      </c>
      <c r="G115" t="s">
        <v>576</v>
      </c>
      <c r="H115" t="s">
        <v>569</v>
      </c>
      <c r="J115"/>
      <c r="K115" s="2" t="s">
        <v>90</v>
      </c>
      <c r="L115">
        <v>5788</v>
      </c>
      <c r="M115" s="2" t="s">
        <v>90</v>
      </c>
      <c r="N115">
        <v>7016</v>
      </c>
      <c r="O115" s="2" t="s">
        <v>90</v>
      </c>
      <c r="P115">
        <v>7396</v>
      </c>
      <c r="Q115" s="2" t="s">
        <v>90</v>
      </c>
      <c r="R115">
        <v>4707</v>
      </c>
      <c r="S115" s="7" t="s">
        <v>306</v>
      </c>
      <c r="T115" s="17">
        <v>4087</v>
      </c>
    </row>
    <row r="116" spans="1:24">
      <c r="A116" s="18">
        <v>2</v>
      </c>
      <c r="B116" s="18" t="e">
        <f>VLOOKUP(D116,电网区域划分!A:B,2,FALSE)</f>
        <v>#N/A</v>
      </c>
      <c r="C116" s="18" t="e">
        <f>VLOOKUP(E116,电网区域划分!A:B,2,FALSE)</f>
        <v>#N/A</v>
      </c>
      <c r="D116" t="s">
        <v>395</v>
      </c>
      <c r="E116" t="s">
        <v>395</v>
      </c>
      <c r="F116" t="s">
        <v>525</v>
      </c>
      <c r="G116"/>
      <c r="H116" t="s">
        <v>396</v>
      </c>
      <c r="I116" t="s">
        <v>1</v>
      </c>
      <c r="J116">
        <v>100306084</v>
      </c>
      <c r="K116" t="s">
        <v>1</v>
      </c>
      <c r="L116">
        <v>112990314</v>
      </c>
      <c r="M116" t="s">
        <v>1</v>
      </c>
      <c r="N116">
        <v>129514626</v>
      </c>
      <c r="O116" t="s">
        <v>1</v>
      </c>
      <c r="P116">
        <v>144408266</v>
      </c>
      <c r="Q116" t="s">
        <v>1</v>
      </c>
      <c r="R116">
        <v>153355997</v>
      </c>
      <c r="S116" s="9" t="s">
        <v>261</v>
      </c>
      <c r="T116" s="1">
        <v>160329094</v>
      </c>
    </row>
    <row r="117" spans="1:24">
      <c r="A117" s="18">
        <v>82</v>
      </c>
      <c r="B117" s="18" t="str">
        <f>VLOOKUP(D117,电网区域划分!A:B,2,FALSE)</f>
        <v>华北</v>
      </c>
      <c r="C117" s="18" t="str">
        <f>VLOOKUP(E117,电网区域划分!A:B,2,FALSE)</f>
        <v>华北</v>
      </c>
      <c r="D117" t="s">
        <v>416</v>
      </c>
      <c r="E117" t="s">
        <v>221</v>
      </c>
      <c r="F117" t="s">
        <v>523</v>
      </c>
      <c r="G117" t="s">
        <v>576</v>
      </c>
      <c r="H117" t="s">
        <v>578</v>
      </c>
      <c r="J117"/>
      <c r="K117" s="2" t="s">
        <v>61</v>
      </c>
      <c r="L117">
        <v>22761</v>
      </c>
      <c r="M117" s="2" t="s">
        <v>221</v>
      </c>
      <c r="N117">
        <v>110128</v>
      </c>
      <c r="O117" s="2" t="s">
        <v>61</v>
      </c>
      <c r="P117">
        <v>5985</v>
      </c>
      <c r="Q117" s="2" t="s">
        <v>61</v>
      </c>
      <c r="R117">
        <v>54860</v>
      </c>
      <c r="S117" s="10" t="s">
        <v>263</v>
      </c>
      <c r="T117" s="19">
        <v>96742</v>
      </c>
    </row>
    <row r="118" spans="1:24">
      <c r="A118" s="18">
        <v>81</v>
      </c>
      <c r="B118" s="18" t="str">
        <f>VLOOKUP(D118,电网区域划分!A:B,2,FALSE)</f>
        <v>华北</v>
      </c>
      <c r="C118" s="18" t="e">
        <f>VLOOKUP(E118,电网区域划分!A:B,2,FALSE)</f>
        <v>#N/A</v>
      </c>
      <c r="D118" t="s">
        <v>416</v>
      </c>
      <c r="E118" t="s">
        <v>411</v>
      </c>
      <c r="F118" t="s">
        <v>525</v>
      </c>
      <c r="G118"/>
      <c r="H118"/>
      <c r="J118"/>
      <c r="K118" t="s">
        <v>31</v>
      </c>
      <c r="L118">
        <v>22761</v>
      </c>
      <c r="M118" t="s">
        <v>223</v>
      </c>
      <c r="N118">
        <v>119924</v>
      </c>
      <c r="O118" t="s">
        <v>31</v>
      </c>
      <c r="P118">
        <v>72757</v>
      </c>
      <c r="Q118" t="s">
        <v>31</v>
      </c>
      <c r="R118">
        <v>70635</v>
      </c>
      <c r="S118" s="9" t="s">
        <v>276</v>
      </c>
      <c r="T118" s="16">
        <v>96742</v>
      </c>
    </row>
    <row r="119" spans="1:24">
      <c r="A119" s="18">
        <v>83</v>
      </c>
      <c r="B119" s="18" t="str">
        <f>VLOOKUP(D119,电网区域划分!A:B,2,FALSE)</f>
        <v>华北</v>
      </c>
      <c r="C119" s="18" t="str">
        <f>VLOOKUP(E119,电网区域划分!A:B,2,FALSE)</f>
        <v>华北</v>
      </c>
      <c r="D119" t="s">
        <v>416</v>
      </c>
      <c r="E119" t="s">
        <v>216</v>
      </c>
      <c r="F119" t="s">
        <v>523</v>
      </c>
      <c r="G119" t="s">
        <v>576</v>
      </c>
      <c r="H119" s="13" t="s">
        <v>573</v>
      </c>
      <c r="J119"/>
      <c r="K119" s="2"/>
      <c r="L119"/>
      <c r="M119" s="2" t="s">
        <v>60</v>
      </c>
      <c r="N119">
        <v>9796</v>
      </c>
      <c r="O119" s="2" t="s">
        <v>60</v>
      </c>
      <c r="P119">
        <v>66772</v>
      </c>
      <c r="Q119" s="2" t="s">
        <v>60</v>
      </c>
      <c r="R119">
        <v>15775</v>
      </c>
      <c r="S119" s="8" t="s">
        <v>264</v>
      </c>
      <c r="T119" s="19"/>
    </row>
    <row r="120" spans="1:24">
      <c r="A120" s="18">
        <v>13</v>
      </c>
      <c r="B120" s="18" t="str">
        <f>VLOOKUP(D120,电网区域划分!A:B,2,FALSE)</f>
        <v>华北</v>
      </c>
      <c r="C120" s="18" t="str">
        <f>VLOOKUP(E120,电网区域划分!A:B,2,FALSE)</f>
        <v>华北</v>
      </c>
      <c r="D120" t="s">
        <v>405</v>
      </c>
      <c r="E120" t="s">
        <v>403</v>
      </c>
      <c r="F120" t="s">
        <v>523</v>
      </c>
      <c r="G120"/>
      <c r="H120" t="s">
        <v>406</v>
      </c>
      <c r="I120" s="4" t="s">
        <v>66</v>
      </c>
      <c r="J120">
        <v>2030150</v>
      </c>
      <c r="K120" s="2" t="s">
        <v>165</v>
      </c>
      <c r="L120">
        <v>1933220</v>
      </c>
      <c r="M120" s="2" t="s">
        <v>165</v>
      </c>
      <c r="N120">
        <v>1929871</v>
      </c>
      <c r="O120" s="2" t="s">
        <v>165</v>
      </c>
      <c r="P120">
        <v>1697559</v>
      </c>
      <c r="Q120" s="2" t="s">
        <v>58</v>
      </c>
      <c r="R120">
        <v>1696938</v>
      </c>
      <c r="S120" s="8" t="s">
        <v>262</v>
      </c>
      <c r="T120" s="1">
        <v>2205891</v>
      </c>
    </row>
    <row r="121" spans="1:24">
      <c r="A121" s="18">
        <v>14</v>
      </c>
      <c r="B121" s="18" t="str">
        <f>VLOOKUP(D121,电网区域划分!A:B,2,FALSE)</f>
        <v>华北</v>
      </c>
      <c r="C121" s="18" t="str">
        <f>VLOOKUP(E121,电网区域划分!A:B,2,FALSE)</f>
        <v>华北</v>
      </c>
      <c r="D121" t="s">
        <v>405</v>
      </c>
      <c r="E121" t="s">
        <v>221</v>
      </c>
      <c r="F121" t="s">
        <v>523</v>
      </c>
      <c r="G121"/>
      <c r="H121" t="s">
        <v>396</v>
      </c>
      <c r="I121" s="4"/>
      <c r="J121"/>
      <c r="K121" s="2"/>
      <c r="L121"/>
      <c r="M121" s="2"/>
      <c r="N121"/>
      <c r="O121" s="2"/>
      <c r="P121"/>
      <c r="Q121" s="2"/>
      <c r="R121"/>
      <c r="S121" s="8" t="s">
        <v>263</v>
      </c>
      <c r="T121" s="1">
        <v>3865086</v>
      </c>
    </row>
    <row r="122" spans="1:24">
      <c r="A122" s="18">
        <v>15</v>
      </c>
      <c r="B122" s="18" t="str">
        <f>VLOOKUP(D122,电网区域划分!A:B,2,FALSE)</f>
        <v>华北</v>
      </c>
      <c r="C122" s="18" t="str">
        <f>VLOOKUP(E122,电网区域划分!A:B,2,FALSE)</f>
        <v>华北</v>
      </c>
      <c r="D122" t="s">
        <v>405</v>
      </c>
      <c r="E122" t="s">
        <v>221</v>
      </c>
      <c r="F122" t="s">
        <v>523</v>
      </c>
      <c r="G122"/>
      <c r="H122" t="s">
        <v>407</v>
      </c>
      <c r="I122" s="4" t="s">
        <v>67</v>
      </c>
      <c r="J122">
        <v>1866465</v>
      </c>
      <c r="K122" s="2" t="s">
        <v>166</v>
      </c>
      <c r="L122">
        <v>1784674</v>
      </c>
      <c r="M122" s="2" t="s">
        <v>166</v>
      </c>
      <c r="N122">
        <v>1794210</v>
      </c>
      <c r="O122" s="2" t="s">
        <v>166</v>
      </c>
      <c r="P122">
        <v>1454666</v>
      </c>
      <c r="Q122" s="2" t="s">
        <v>87</v>
      </c>
      <c r="T122" s="1"/>
    </row>
    <row r="123" spans="1:24">
      <c r="A123" s="18">
        <v>16</v>
      </c>
      <c r="B123" s="18" t="str">
        <f>VLOOKUP(D123,电网区域划分!A:B,2,FALSE)</f>
        <v>华北</v>
      </c>
      <c r="C123" s="18" t="str">
        <f>VLOOKUP(E123,电网区域划分!A:B,2,FALSE)</f>
        <v>华北</v>
      </c>
      <c r="D123" t="s">
        <v>405</v>
      </c>
      <c r="E123" t="s">
        <v>221</v>
      </c>
      <c r="F123" t="s">
        <v>523</v>
      </c>
      <c r="G123"/>
      <c r="H123" t="s">
        <v>408</v>
      </c>
      <c r="I123" s="4" t="s">
        <v>68</v>
      </c>
      <c r="J123">
        <v>794316</v>
      </c>
      <c r="K123" s="2" t="s">
        <v>167</v>
      </c>
      <c r="L123">
        <v>857795</v>
      </c>
      <c r="M123" s="2" t="s">
        <v>167</v>
      </c>
      <c r="N123">
        <v>1000376</v>
      </c>
      <c r="O123" s="2" t="s">
        <v>167</v>
      </c>
      <c r="P123">
        <v>986081</v>
      </c>
      <c r="Q123" s="2" t="s">
        <v>62</v>
      </c>
      <c r="T123" s="1"/>
    </row>
    <row r="124" spans="1:24">
      <c r="A124" s="18">
        <v>17</v>
      </c>
      <c r="B124" s="18" t="str">
        <f>VLOOKUP(D124,电网区域划分!A:B,2,FALSE)</f>
        <v>华北</v>
      </c>
      <c r="C124" s="18" t="str">
        <f>VLOOKUP(E124,电网区域划分!A:B,2,FALSE)</f>
        <v>华北</v>
      </c>
      <c r="D124" t="s">
        <v>405</v>
      </c>
      <c r="E124" t="s">
        <v>221</v>
      </c>
      <c r="F124" t="s">
        <v>523</v>
      </c>
      <c r="G124"/>
      <c r="H124" t="s">
        <v>168</v>
      </c>
      <c r="I124" s="4" t="s">
        <v>409</v>
      </c>
      <c r="J124">
        <v>1152225</v>
      </c>
      <c r="K124" s="2" t="s">
        <v>168</v>
      </c>
      <c r="L124">
        <v>1194713</v>
      </c>
      <c r="M124" s="2" t="s">
        <v>168</v>
      </c>
      <c r="N124">
        <v>1282750</v>
      </c>
      <c r="O124" s="2" t="s">
        <v>168</v>
      </c>
      <c r="P124">
        <v>1032150</v>
      </c>
      <c r="Q124" s="2" t="s">
        <v>61</v>
      </c>
      <c r="R124">
        <v>3364811</v>
      </c>
      <c r="T124" s="1"/>
    </row>
    <row r="125" spans="1:24" s="31" customFormat="1">
      <c r="A125" s="41">
        <v>20</v>
      </c>
      <c r="B125" s="41" t="str">
        <f>VLOOKUP(D125,电网区域划分!A:B,2,FALSE)</f>
        <v>华北</v>
      </c>
      <c r="C125" s="41" t="str">
        <f>VLOOKUP(E125,电网区域划分!A:B,2,FALSE)</f>
        <v>华中</v>
      </c>
      <c r="D125" s="31" t="s">
        <v>405</v>
      </c>
      <c r="E125" s="31" t="s">
        <v>144</v>
      </c>
      <c r="F125" s="44" t="s">
        <v>524</v>
      </c>
      <c r="H125" s="31" t="s">
        <v>645</v>
      </c>
      <c r="I125"/>
      <c r="J125" s="31">
        <v>539400</v>
      </c>
      <c r="K125"/>
      <c r="L125" s="31">
        <v>310386</v>
      </c>
      <c r="M125" s="2" t="s">
        <v>87</v>
      </c>
      <c r="N125" s="31">
        <v>378004</v>
      </c>
      <c r="O125" s="2" t="s">
        <v>87</v>
      </c>
      <c r="P125" s="31">
        <v>388232</v>
      </c>
      <c r="Q125"/>
      <c r="R125">
        <v>399874</v>
      </c>
      <c r="S125" s="7" t="s">
        <v>269</v>
      </c>
      <c r="T125" s="39">
        <v>472815</v>
      </c>
    </row>
    <row r="126" spans="1:24">
      <c r="A126" s="18">
        <v>19</v>
      </c>
      <c r="B126" s="18" t="str">
        <f>VLOOKUP(D126,电网区域划分!A:B,2,FALSE)</f>
        <v>华北</v>
      </c>
      <c r="C126" s="18" t="s">
        <v>642</v>
      </c>
      <c r="D126" t="s">
        <v>405</v>
      </c>
      <c r="E126" t="s">
        <v>404</v>
      </c>
      <c r="F126" t="s">
        <v>523</v>
      </c>
      <c r="G126"/>
      <c r="H126"/>
      <c r="J126"/>
      <c r="K126" s="2" t="s">
        <v>62</v>
      </c>
      <c r="L126">
        <v>669388</v>
      </c>
      <c r="M126" s="2" t="s">
        <v>62</v>
      </c>
      <c r="N126">
        <v>1176457</v>
      </c>
      <c r="O126" s="2" t="s">
        <v>62</v>
      </c>
      <c r="P126">
        <v>2850256</v>
      </c>
      <c r="R126">
        <v>1350157</v>
      </c>
      <c r="S126" s="7" t="s">
        <v>265</v>
      </c>
      <c r="T126" s="1">
        <v>1965248</v>
      </c>
    </row>
    <row r="127" spans="1:24">
      <c r="A127" s="18">
        <v>11</v>
      </c>
      <c r="B127" s="29" t="str">
        <f>VLOOKUP(D127,电网区域划分!A:B,2,FALSE)</f>
        <v>华北</v>
      </c>
      <c r="C127" s="29" t="str">
        <f>VLOOKUP(E127,电网区域划分!A:B,2,FALSE)</f>
        <v>华东</v>
      </c>
      <c r="D127" s="13" t="s">
        <v>405</v>
      </c>
      <c r="E127" s="13" t="s">
        <v>219</v>
      </c>
      <c r="F127" s="13" t="s">
        <v>524</v>
      </c>
      <c r="H127" s="13" t="s">
        <v>548</v>
      </c>
      <c r="I127" s="4" t="s">
        <v>64</v>
      </c>
      <c r="J127" s="13">
        <v>1617747</v>
      </c>
      <c r="K127" s="2" t="s">
        <v>64</v>
      </c>
      <c r="L127" s="13">
        <v>1615220</v>
      </c>
      <c r="M127" s="2" t="s">
        <v>64</v>
      </c>
      <c r="N127" s="13">
        <v>1659718</v>
      </c>
      <c r="O127" s="2" t="s">
        <v>64</v>
      </c>
      <c r="P127" s="13">
        <v>1669233</v>
      </c>
      <c r="Q127" s="2" t="s">
        <v>64</v>
      </c>
      <c r="R127" s="13">
        <v>1649272</v>
      </c>
      <c r="S127" s="7" t="s">
        <v>267</v>
      </c>
      <c r="T127" s="30">
        <v>1491255</v>
      </c>
    </row>
    <row r="128" spans="1:24">
      <c r="A128" s="18">
        <v>21</v>
      </c>
      <c r="B128" s="29" t="str">
        <f>VLOOKUP(D128,电网区域划分!A:B,2,FALSE)</f>
        <v>华北</v>
      </c>
      <c r="C128" s="29" t="str">
        <f>VLOOKUP(E128,电网区域划分!A:B,2,FALSE)</f>
        <v>华东</v>
      </c>
      <c r="D128" s="13" t="s">
        <v>405</v>
      </c>
      <c r="E128" s="13" t="s">
        <v>219</v>
      </c>
      <c r="F128" s="13" t="s">
        <v>524</v>
      </c>
      <c r="H128" s="13" t="s">
        <v>412</v>
      </c>
      <c r="K128" s="2" t="s">
        <v>169</v>
      </c>
      <c r="L128" s="13">
        <v>954779</v>
      </c>
      <c r="N128" s="13">
        <v>1809021</v>
      </c>
      <c r="O128" s="2" t="s">
        <v>259</v>
      </c>
      <c r="P128" s="13">
        <v>2533274</v>
      </c>
      <c r="R128" s="13">
        <v>2593502</v>
      </c>
      <c r="S128" s="7" t="s">
        <v>267</v>
      </c>
      <c r="T128" s="30">
        <v>2857337</v>
      </c>
      <c r="V128" s="13"/>
      <c r="X128" s="13"/>
    </row>
    <row r="129" spans="1:20">
      <c r="A129" s="18">
        <v>22</v>
      </c>
      <c r="B129" s="18" t="str">
        <f>VLOOKUP(D129,电网区域划分!A:B,2,FALSE)</f>
        <v>华北</v>
      </c>
      <c r="C129" s="18" t="str">
        <f>VLOOKUP(E129,电网区域划分!A:B,2,FALSE)</f>
        <v>华北</v>
      </c>
      <c r="D129" t="s">
        <v>405</v>
      </c>
      <c r="E129" t="s">
        <v>410</v>
      </c>
      <c r="F129" t="s">
        <v>523</v>
      </c>
      <c r="G129"/>
      <c r="H129"/>
      <c r="J129"/>
      <c r="L129"/>
      <c r="N129"/>
      <c r="P129"/>
      <c r="Q129" s="2" t="s">
        <v>69</v>
      </c>
      <c r="R129">
        <v>60540</v>
      </c>
      <c r="S129" s="12" t="s">
        <v>270</v>
      </c>
      <c r="T129" s="1">
        <v>27060</v>
      </c>
    </row>
    <row r="130" spans="1:20">
      <c r="A130" s="18">
        <v>10</v>
      </c>
      <c r="B130" s="18" t="str">
        <f>VLOOKUP(D130,电网区域划分!A:B,2,FALSE)</f>
        <v>华北</v>
      </c>
      <c r="C130" s="18" t="e">
        <f>VLOOKUP(E130,电网区域划分!A:B,2,FALSE)</f>
        <v>#N/A</v>
      </c>
      <c r="D130" t="s">
        <v>405</v>
      </c>
      <c r="E130" t="s">
        <v>411</v>
      </c>
      <c r="F130" t="s">
        <v>525</v>
      </c>
      <c r="G130"/>
      <c r="H130"/>
      <c r="I130" t="s">
        <v>63</v>
      </c>
      <c r="J130">
        <v>8020671</v>
      </c>
      <c r="K130" t="s">
        <v>63</v>
      </c>
      <c r="L130">
        <v>9344846</v>
      </c>
      <c r="M130" t="s">
        <v>63</v>
      </c>
      <c r="N130">
        <v>11061722</v>
      </c>
      <c r="O130" t="s">
        <v>63</v>
      </c>
      <c r="P130">
        <v>12652078</v>
      </c>
      <c r="Q130" t="s">
        <v>63</v>
      </c>
      <c r="R130">
        <v>11154399</v>
      </c>
      <c r="S130" s="9" t="s">
        <v>266</v>
      </c>
      <c r="T130" s="1">
        <v>12924738</v>
      </c>
    </row>
    <row r="131" spans="1:20">
      <c r="A131" s="18">
        <v>12</v>
      </c>
      <c r="B131" s="29" t="str">
        <f>VLOOKUP(D131,电网区域划分!A:B,2,FALSE)</f>
        <v>华北</v>
      </c>
      <c r="C131" s="29" t="str">
        <f>VLOOKUP(E131,电网区域划分!A:B,2,FALSE)</f>
        <v>西北</v>
      </c>
      <c r="D131" s="13" t="s">
        <v>405</v>
      </c>
      <c r="E131" s="13" t="s">
        <v>224</v>
      </c>
      <c r="F131" s="13" t="s">
        <v>524</v>
      </c>
      <c r="I131" s="4" t="s">
        <v>65</v>
      </c>
      <c r="J131" s="13">
        <v>20368</v>
      </c>
      <c r="K131" s="2" t="s">
        <v>164</v>
      </c>
      <c r="L131" s="13">
        <v>24671</v>
      </c>
      <c r="M131" s="2" t="s">
        <v>65</v>
      </c>
      <c r="N131" s="13">
        <v>31315</v>
      </c>
      <c r="O131" s="2" t="s">
        <v>65</v>
      </c>
      <c r="P131" s="13">
        <v>40627</v>
      </c>
      <c r="Q131" s="2" t="s">
        <v>65</v>
      </c>
      <c r="R131" s="13">
        <v>39305</v>
      </c>
      <c r="S131" s="7" t="s">
        <v>268</v>
      </c>
      <c r="T131" s="30">
        <v>40046</v>
      </c>
    </row>
    <row r="132" spans="1:20">
      <c r="A132" s="18">
        <v>157</v>
      </c>
      <c r="B132" s="18" t="str">
        <f>VLOOKUP(D132,电网区域划分!A:B,2,FALSE)</f>
        <v>西北</v>
      </c>
      <c r="C132" s="18" t="str">
        <f>VLOOKUP(E132,电网区域划分!A:B,2,FALSE)</f>
        <v>西北</v>
      </c>
      <c r="D132" t="s">
        <v>224</v>
      </c>
      <c r="E132" t="s">
        <v>435</v>
      </c>
      <c r="F132" t="s">
        <v>523</v>
      </c>
      <c r="G132"/>
      <c r="H132"/>
      <c r="I132" s="4" t="s">
        <v>107</v>
      </c>
      <c r="J132">
        <v>399147</v>
      </c>
      <c r="K132" s="2" t="s">
        <v>107</v>
      </c>
      <c r="L132">
        <v>442875</v>
      </c>
      <c r="M132" s="2" t="s">
        <v>107</v>
      </c>
      <c r="N132">
        <v>145637</v>
      </c>
      <c r="O132" s="2" t="s">
        <v>107</v>
      </c>
      <c r="P132">
        <v>81452</v>
      </c>
      <c r="Q132" s="2" t="s">
        <v>107</v>
      </c>
      <c r="R132">
        <v>309653</v>
      </c>
      <c r="S132" s="7" t="s">
        <v>296</v>
      </c>
      <c r="T132" s="17">
        <v>325469</v>
      </c>
    </row>
    <row r="133" spans="1:20" s="51" customFormat="1">
      <c r="A133" s="60">
        <v>165</v>
      </c>
      <c r="B133" s="60" t="str">
        <f>VLOOKUP(D133,电网区域划分!A:B,2,FALSE)</f>
        <v>西北</v>
      </c>
      <c r="C133" s="60" t="str">
        <f>VLOOKUP(E133,电网区域划分!A:B,2,FALSE)</f>
        <v>华北</v>
      </c>
      <c r="D133" s="51" t="s">
        <v>224</v>
      </c>
      <c r="E133" s="51" t="s">
        <v>221</v>
      </c>
      <c r="F133" s="61" t="s">
        <v>524</v>
      </c>
      <c r="H133" s="51" t="s">
        <v>638</v>
      </c>
      <c r="I133" s="63" t="s">
        <v>61</v>
      </c>
      <c r="J133" s="51">
        <v>2060562</v>
      </c>
      <c r="K133" s="64" t="s">
        <v>61</v>
      </c>
      <c r="L133" s="51">
        <v>2103574</v>
      </c>
      <c r="M133" s="64" t="s">
        <v>61</v>
      </c>
      <c r="N133" s="51">
        <v>2287306</v>
      </c>
      <c r="O133" s="64" t="s">
        <v>61</v>
      </c>
      <c r="P133" s="51">
        <v>2018242</v>
      </c>
      <c r="Q133" s="64" t="s">
        <v>61</v>
      </c>
      <c r="R133" s="51">
        <v>1889370</v>
      </c>
      <c r="S133" s="65" t="s">
        <v>263</v>
      </c>
      <c r="T133" s="62">
        <v>3335394</v>
      </c>
    </row>
    <row r="134" spans="1:20" s="31" customFormat="1">
      <c r="A134" s="41">
        <v>160</v>
      </c>
      <c r="B134" s="41" t="str">
        <f>VLOOKUP(D134,电网区域划分!A:B,2,FALSE)</f>
        <v>西北</v>
      </c>
      <c r="C134" s="41" t="str">
        <f>VLOOKUP(E134,电网区域划分!A:B,2,FALSE)</f>
        <v>华中</v>
      </c>
      <c r="D134" s="31" t="s">
        <v>224</v>
      </c>
      <c r="E134" s="31" t="s">
        <v>222</v>
      </c>
      <c r="F134" s="44" t="s">
        <v>524</v>
      </c>
      <c r="H134" s="31" t="s">
        <v>531</v>
      </c>
      <c r="I134" s="4" t="s">
        <v>88</v>
      </c>
      <c r="J134" s="31">
        <v>61433</v>
      </c>
      <c r="K134" s="2" t="s">
        <v>88</v>
      </c>
      <c r="L134" s="31">
        <v>59016</v>
      </c>
      <c r="M134" s="2" t="s">
        <v>88</v>
      </c>
      <c r="N134" s="31">
        <v>45800</v>
      </c>
      <c r="O134" s="2" t="s">
        <v>88</v>
      </c>
      <c r="P134" s="31">
        <v>61851</v>
      </c>
      <c r="Q134" s="2" t="s">
        <v>88</v>
      </c>
      <c r="R134" s="31">
        <v>22935</v>
      </c>
      <c r="S134" s="7" t="s">
        <v>289</v>
      </c>
      <c r="T134" s="42">
        <v>5239</v>
      </c>
    </row>
    <row r="135" spans="1:20">
      <c r="A135" s="18">
        <v>161</v>
      </c>
      <c r="B135" s="29" t="str">
        <f>VLOOKUP(D135,电网区域划分!A:B,2,FALSE)</f>
        <v>西北</v>
      </c>
      <c r="C135" s="29" t="str">
        <f>VLOOKUP(E135,电网区域划分!A:B,2,FALSE)</f>
        <v>华中</v>
      </c>
      <c r="D135" s="13" t="s">
        <v>224</v>
      </c>
      <c r="E135" s="13" t="s">
        <v>144</v>
      </c>
      <c r="F135" s="13" t="s">
        <v>524</v>
      </c>
      <c r="G135" s="13" t="s">
        <v>558</v>
      </c>
      <c r="I135" s="4" t="s">
        <v>87</v>
      </c>
      <c r="J135" s="13">
        <v>21268</v>
      </c>
      <c r="K135" s="2" t="s">
        <v>87</v>
      </c>
      <c r="L135" s="13">
        <v>9888</v>
      </c>
      <c r="M135" s="2" t="s">
        <v>87</v>
      </c>
      <c r="N135" s="13">
        <v>20824</v>
      </c>
      <c r="O135" s="2" t="s">
        <v>87</v>
      </c>
      <c r="P135" s="13">
        <v>16636</v>
      </c>
      <c r="Q135" s="2" t="s">
        <v>87</v>
      </c>
      <c r="R135" s="13">
        <v>7530</v>
      </c>
      <c r="S135" s="7" t="s">
        <v>269</v>
      </c>
      <c r="T135" s="33">
        <v>9145</v>
      </c>
    </row>
    <row r="136" spans="1:20">
      <c r="A136" s="18">
        <v>162</v>
      </c>
      <c r="B136" s="29" t="str">
        <f>VLOOKUP(D136,电网区域划分!A:B,2,FALSE)</f>
        <v>西北</v>
      </c>
      <c r="C136" s="29" t="str">
        <f>VLOOKUP(E136,电网区域划分!A:B,2,FALSE)</f>
        <v>华中</v>
      </c>
      <c r="D136" s="13" t="s">
        <v>224</v>
      </c>
      <c r="E136" s="13" t="s">
        <v>144</v>
      </c>
      <c r="F136" s="13" t="s">
        <v>524</v>
      </c>
      <c r="H136" s="13" t="s">
        <v>557</v>
      </c>
      <c r="S136" s="7" t="s">
        <v>269</v>
      </c>
      <c r="T136" s="33">
        <v>38258</v>
      </c>
    </row>
    <row r="137" spans="1:20" s="31" customFormat="1">
      <c r="A137" s="41">
        <v>158</v>
      </c>
      <c r="B137" s="41" t="str">
        <f>VLOOKUP(D137,电网区域划分!A:B,2,FALSE)</f>
        <v>西北</v>
      </c>
      <c r="C137" s="41" t="str">
        <f>VLOOKUP(E137,电网区域划分!A:B,2,FALSE)</f>
        <v>华北</v>
      </c>
      <c r="D137" s="31" t="s">
        <v>224</v>
      </c>
      <c r="E137" s="31" t="s">
        <v>397</v>
      </c>
      <c r="F137" s="44" t="s">
        <v>524</v>
      </c>
      <c r="I137"/>
      <c r="K137"/>
      <c r="M137"/>
      <c r="O137" s="2" t="s">
        <v>62</v>
      </c>
      <c r="P137" s="31">
        <v>1351236</v>
      </c>
      <c r="Q137" s="2" t="s">
        <v>62</v>
      </c>
      <c r="R137" s="31">
        <v>1863703</v>
      </c>
      <c r="S137" s="7" t="s">
        <v>265</v>
      </c>
      <c r="T137" s="42">
        <v>1733997</v>
      </c>
    </row>
    <row r="138" spans="1:20" s="31" customFormat="1">
      <c r="A138" s="41">
        <v>159</v>
      </c>
      <c r="B138" s="41" t="str">
        <f>VLOOKUP(D138,电网区域划分!A:B,2,FALSE)</f>
        <v>西北</v>
      </c>
      <c r="C138" s="41" t="str">
        <f>VLOOKUP(E138,电网区域划分!A:B,2,FALSE)</f>
        <v>华中</v>
      </c>
      <c r="D138" s="31" t="s">
        <v>224</v>
      </c>
      <c r="E138" s="31" t="s">
        <v>399</v>
      </c>
      <c r="F138" s="44" t="s">
        <v>524</v>
      </c>
      <c r="I138" s="4" t="s">
        <v>116</v>
      </c>
      <c r="J138" s="31">
        <v>725506</v>
      </c>
      <c r="K138" s="2" t="s">
        <v>116</v>
      </c>
      <c r="L138" s="31">
        <v>881856</v>
      </c>
      <c r="M138" s="2" t="s">
        <v>116</v>
      </c>
      <c r="N138" s="31">
        <v>900455</v>
      </c>
      <c r="O138" s="2" t="s">
        <v>116</v>
      </c>
      <c r="P138" s="31">
        <v>938541</v>
      </c>
      <c r="Q138" s="2" t="s">
        <v>116</v>
      </c>
      <c r="R138" s="31">
        <v>911236</v>
      </c>
      <c r="S138" s="14" t="s">
        <v>305</v>
      </c>
      <c r="T138" s="42">
        <v>785195</v>
      </c>
    </row>
    <row r="139" spans="1:20">
      <c r="A139" s="18">
        <v>156</v>
      </c>
      <c r="B139" s="18" t="str">
        <f>VLOOKUP(D139,电网区域划分!A:B,2,FALSE)</f>
        <v>西北</v>
      </c>
      <c r="C139" s="18" t="e">
        <f>VLOOKUP(E139,电网区域划分!A:B,2,FALSE)</f>
        <v>#N/A</v>
      </c>
      <c r="D139" t="s">
        <v>224</v>
      </c>
      <c r="E139" t="s">
        <v>411</v>
      </c>
      <c r="F139" t="s">
        <v>525</v>
      </c>
      <c r="G139"/>
      <c r="H139"/>
      <c r="I139" t="s">
        <v>65</v>
      </c>
      <c r="J139">
        <v>3576075</v>
      </c>
      <c r="K139" t="s">
        <v>65</v>
      </c>
      <c r="L139">
        <v>3986355</v>
      </c>
      <c r="M139" t="s">
        <v>65</v>
      </c>
      <c r="N139">
        <v>4332756</v>
      </c>
      <c r="O139" t="s">
        <v>65</v>
      </c>
      <c r="P139">
        <v>5449729</v>
      </c>
      <c r="Q139" t="s">
        <v>65</v>
      </c>
      <c r="R139">
        <v>6040000</v>
      </c>
      <c r="S139" s="7" t="s">
        <v>268</v>
      </c>
      <c r="T139" s="17">
        <v>7403519</v>
      </c>
    </row>
    <row r="140" spans="1:20" s="31" customFormat="1">
      <c r="A140" s="41">
        <v>163</v>
      </c>
      <c r="B140" s="41" t="str">
        <f>VLOOKUP(D140,电网区域划分!A:B,2,FALSE)</f>
        <v>西北</v>
      </c>
      <c r="C140" s="41" t="str">
        <f>VLOOKUP(E140,电网区域划分!A:B,2,FALSE)</f>
        <v>华北</v>
      </c>
      <c r="D140" s="31" t="s">
        <v>224</v>
      </c>
      <c r="E140" s="31" t="s">
        <v>405</v>
      </c>
      <c r="F140" s="44" t="s">
        <v>524</v>
      </c>
      <c r="I140" s="4" t="s">
        <v>63</v>
      </c>
      <c r="J140" s="31">
        <v>18</v>
      </c>
      <c r="K140" s="2" t="s">
        <v>63</v>
      </c>
      <c r="L140" s="31">
        <v>22</v>
      </c>
      <c r="M140"/>
      <c r="O140"/>
      <c r="Q140"/>
      <c r="S140" s="6"/>
      <c r="T140" s="39"/>
    </row>
    <row r="141" spans="1:20">
      <c r="A141" s="18">
        <v>164</v>
      </c>
      <c r="B141" s="29" t="str">
        <f>VLOOKUP(D141,电网区域划分!A:B,2,FALSE)</f>
        <v>西北</v>
      </c>
      <c r="C141" s="29" t="str">
        <f>VLOOKUP(E141,电网区域划分!A:B,2,FALSE)</f>
        <v>西南</v>
      </c>
      <c r="D141" s="13" t="s">
        <v>224</v>
      </c>
      <c r="E141" s="13" t="s">
        <v>147</v>
      </c>
      <c r="F141" s="13" t="s">
        <v>524</v>
      </c>
      <c r="H141" s="13" t="s">
        <v>559</v>
      </c>
      <c r="I141" s="4" t="s">
        <v>106</v>
      </c>
      <c r="J141" s="13">
        <v>308141</v>
      </c>
      <c r="K141" s="2" t="s">
        <v>106</v>
      </c>
      <c r="L141" s="13">
        <v>489124</v>
      </c>
      <c r="M141" s="2" t="s">
        <v>106</v>
      </c>
      <c r="N141" s="13">
        <v>932734</v>
      </c>
      <c r="O141" s="2" t="s">
        <v>106</v>
      </c>
      <c r="P141" s="13">
        <v>981771</v>
      </c>
      <c r="Q141" s="2" t="s">
        <v>106</v>
      </c>
      <c r="R141" s="13">
        <v>1035573</v>
      </c>
      <c r="S141" s="7" t="s">
        <v>285</v>
      </c>
      <c r="T141" s="33">
        <v>1170821</v>
      </c>
    </row>
    <row r="142" spans="1:20">
      <c r="A142" s="18">
        <v>53</v>
      </c>
      <c r="B142" s="29" t="str">
        <f>VLOOKUP(D142,电网区域划分!A:B,2,FALSE)</f>
        <v>华东</v>
      </c>
      <c r="C142" s="29" t="str">
        <f>VLOOKUP(E142,电网区域划分!A:B,2,FALSE)</f>
        <v>华中</v>
      </c>
      <c r="D142" s="13" t="s">
        <v>218</v>
      </c>
      <c r="E142" s="13" t="s">
        <v>144</v>
      </c>
      <c r="F142" s="13" t="s">
        <v>524</v>
      </c>
      <c r="H142" s="13" t="s">
        <v>419</v>
      </c>
      <c r="I142" s="4" t="s">
        <v>78</v>
      </c>
      <c r="J142" s="13">
        <v>9</v>
      </c>
      <c r="K142" s="2" t="s">
        <v>78</v>
      </c>
      <c r="L142" s="13">
        <v>20</v>
      </c>
      <c r="M142" s="2" t="s">
        <v>186</v>
      </c>
      <c r="N142" s="13">
        <v>2</v>
      </c>
      <c r="O142" s="2" t="s">
        <v>186</v>
      </c>
      <c r="P142" s="13">
        <v>3</v>
      </c>
      <c r="Q142" s="2" t="s">
        <v>186</v>
      </c>
      <c r="R142" s="13">
        <v>2</v>
      </c>
      <c r="S142" s="7" t="s">
        <v>280</v>
      </c>
      <c r="T142" s="30">
        <v>122</v>
      </c>
    </row>
    <row r="143" spans="1:20">
      <c r="A143" s="18">
        <v>54</v>
      </c>
      <c r="B143" s="29" t="str">
        <f>VLOOKUP(D143,电网区域划分!A:B,2,FALSE)</f>
        <v>华东</v>
      </c>
      <c r="C143" s="29" t="str">
        <f>VLOOKUP(E143,电网区域划分!A:B,2,FALSE)</f>
        <v>华中</v>
      </c>
      <c r="D143" s="13" t="s">
        <v>218</v>
      </c>
      <c r="E143" s="13" t="s">
        <v>144</v>
      </c>
      <c r="F143" s="13" t="s">
        <v>524</v>
      </c>
      <c r="H143" s="13" t="s">
        <v>420</v>
      </c>
      <c r="I143" s="4" t="s">
        <v>79</v>
      </c>
      <c r="J143" s="13">
        <v>0</v>
      </c>
      <c r="K143" s="2" t="s">
        <v>79</v>
      </c>
      <c r="L143" s="13">
        <v>3</v>
      </c>
      <c r="M143" s="2" t="s">
        <v>187</v>
      </c>
      <c r="N143" s="13">
        <v>40</v>
      </c>
      <c r="O143" s="2" t="s">
        <v>187</v>
      </c>
      <c r="P143" s="13">
        <v>143</v>
      </c>
      <c r="Q143" s="2" t="s">
        <v>187</v>
      </c>
      <c r="R143" s="13">
        <v>141</v>
      </c>
      <c r="S143" s="7" t="s">
        <v>281</v>
      </c>
      <c r="T143" s="30">
        <v>59</v>
      </c>
    </row>
    <row r="144" spans="1:20">
      <c r="A144" s="18">
        <v>55</v>
      </c>
      <c r="B144" s="29" t="str">
        <f>VLOOKUP(D144,电网区域划分!A:B,2,FALSE)</f>
        <v>华东</v>
      </c>
      <c r="C144" s="29" t="str">
        <f>VLOOKUP(E144,电网区域划分!A:B,2,FALSE)</f>
        <v>华中</v>
      </c>
      <c r="D144" s="13" t="s">
        <v>218</v>
      </c>
      <c r="E144" s="13" t="s">
        <v>144</v>
      </c>
      <c r="F144" s="13" t="s">
        <v>524</v>
      </c>
      <c r="H144" s="13" t="s">
        <v>140</v>
      </c>
      <c r="I144" s="4"/>
      <c r="K144" s="2" t="s">
        <v>423</v>
      </c>
      <c r="L144" s="13">
        <v>0</v>
      </c>
      <c r="M144" s="2"/>
      <c r="O144" s="2"/>
      <c r="Q144" s="2"/>
      <c r="S144" s="7"/>
    </row>
    <row r="145" spans="1:20">
      <c r="A145" s="18">
        <v>56</v>
      </c>
      <c r="B145" s="29" t="str">
        <f>VLOOKUP(D145,电网区域划分!A:B,2,FALSE)</f>
        <v>华东</v>
      </c>
      <c r="C145" s="29" t="str">
        <f>VLOOKUP(E145,电网区域划分!A:B,2,FALSE)</f>
        <v>华中</v>
      </c>
      <c r="D145" s="13" t="s">
        <v>218</v>
      </c>
      <c r="E145" s="13" t="s">
        <v>144</v>
      </c>
      <c r="F145" s="13" t="s">
        <v>524</v>
      </c>
      <c r="H145" s="13" t="s">
        <v>424</v>
      </c>
      <c r="I145" s="4" t="s">
        <v>422</v>
      </c>
      <c r="J145" s="13">
        <v>14</v>
      </c>
      <c r="K145" s="2"/>
      <c r="M145" s="2"/>
      <c r="O145" s="2"/>
      <c r="Q145" s="2"/>
      <c r="S145" s="7"/>
    </row>
    <row r="146" spans="1:20">
      <c r="A146" s="18">
        <v>51</v>
      </c>
      <c r="B146" s="18" t="str">
        <f>VLOOKUP(D146,电网区域划分!A:B,2,FALSE)</f>
        <v>华东</v>
      </c>
      <c r="C146" s="18" t="str">
        <f>VLOOKUP(E146,电网区域划分!A:B,2,FALSE)</f>
        <v>华东</v>
      </c>
      <c r="D146" t="s">
        <v>218</v>
      </c>
      <c r="E146" t="s">
        <v>219</v>
      </c>
      <c r="F146" t="s">
        <v>523</v>
      </c>
      <c r="G146" t="s">
        <v>576</v>
      </c>
      <c r="H146" t="s">
        <v>565</v>
      </c>
      <c r="I146" s="4" t="s">
        <v>64</v>
      </c>
      <c r="J146">
        <v>223511</v>
      </c>
      <c r="K146" s="2" t="s">
        <v>64</v>
      </c>
      <c r="L146">
        <v>855689</v>
      </c>
      <c r="M146" s="2" t="s">
        <v>64</v>
      </c>
      <c r="N146">
        <v>1145715</v>
      </c>
      <c r="O146" s="2" t="s">
        <v>64</v>
      </c>
      <c r="P146">
        <v>1132180</v>
      </c>
      <c r="Q146" s="2" t="s">
        <v>64</v>
      </c>
      <c r="R146">
        <v>675567</v>
      </c>
      <c r="S146" s="7" t="s">
        <v>267</v>
      </c>
      <c r="T146" s="1">
        <v>439981</v>
      </c>
    </row>
    <row r="147" spans="1:20">
      <c r="A147" s="18">
        <v>50</v>
      </c>
      <c r="B147" s="18" t="str">
        <f>VLOOKUP(D147,电网区域划分!A:B,2,FALSE)</f>
        <v>华东</v>
      </c>
      <c r="C147" s="18" t="e">
        <f>VLOOKUP(E147,电网区域划分!A:B,2,FALSE)</f>
        <v>#N/A</v>
      </c>
      <c r="D147" t="s">
        <v>218</v>
      </c>
      <c r="E147" t="s">
        <v>411</v>
      </c>
      <c r="F147" t="s">
        <v>525</v>
      </c>
      <c r="G147"/>
      <c r="H147"/>
      <c r="I147" t="s">
        <v>76</v>
      </c>
      <c r="J147">
        <v>597161</v>
      </c>
      <c r="K147" t="s">
        <v>76</v>
      </c>
      <c r="L147">
        <v>1183856</v>
      </c>
      <c r="M147" s="3" t="s">
        <v>218</v>
      </c>
      <c r="N147">
        <v>1453069</v>
      </c>
      <c r="O147" t="s">
        <v>76</v>
      </c>
      <c r="P147">
        <v>1377287</v>
      </c>
      <c r="Q147" t="s">
        <v>76</v>
      </c>
      <c r="R147">
        <v>1141226</v>
      </c>
      <c r="S147" s="7" t="s">
        <v>278</v>
      </c>
      <c r="T147" s="1">
        <v>906399</v>
      </c>
    </row>
    <row r="148" spans="1:20">
      <c r="A148" s="18">
        <v>57</v>
      </c>
      <c r="B148" s="29" t="str">
        <f>VLOOKUP(D148,电网区域划分!A:B,2,FALSE)</f>
        <v>华东</v>
      </c>
      <c r="C148" s="29" t="str">
        <f>VLOOKUP(E148,电网区域划分!A:B,2,FALSE)</f>
        <v>西南</v>
      </c>
      <c r="D148" s="13" t="s">
        <v>218</v>
      </c>
      <c r="E148" s="13" t="s">
        <v>147</v>
      </c>
      <c r="F148" s="13" t="s">
        <v>524</v>
      </c>
      <c r="H148" s="13" t="s">
        <v>421</v>
      </c>
      <c r="I148" s="4" t="s">
        <v>80</v>
      </c>
      <c r="J148" s="13">
        <v>57</v>
      </c>
      <c r="K148" s="2" t="s">
        <v>80</v>
      </c>
      <c r="L148" s="13">
        <v>22</v>
      </c>
      <c r="M148" s="2" t="s">
        <v>188</v>
      </c>
      <c r="N148" s="13">
        <v>23</v>
      </c>
      <c r="O148" s="2" t="s">
        <v>188</v>
      </c>
      <c r="P148" s="13">
        <v>7</v>
      </c>
      <c r="Q148" s="2" t="s">
        <v>188</v>
      </c>
      <c r="R148" s="13">
        <v>2</v>
      </c>
      <c r="S148" s="7" t="s">
        <v>282</v>
      </c>
      <c r="T148" s="30">
        <v>1</v>
      </c>
    </row>
    <row r="149" spans="1:20">
      <c r="A149" s="18">
        <v>52</v>
      </c>
      <c r="B149" s="18" t="str">
        <f>VLOOKUP(D149,电网区域划分!A:B,2,FALSE)</f>
        <v>华东</v>
      </c>
      <c r="C149" s="18" t="str">
        <f>VLOOKUP(E149,电网区域划分!A:B,2,FALSE)</f>
        <v>华东</v>
      </c>
      <c r="D149" t="s">
        <v>218</v>
      </c>
      <c r="E149" t="s">
        <v>251</v>
      </c>
      <c r="F149" t="s">
        <v>523</v>
      </c>
      <c r="G149" t="s">
        <v>576</v>
      </c>
      <c r="H149" t="s">
        <v>566</v>
      </c>
      <c r="I149" s="4" t="s">
        <v>77</v>
      </c>
      <c r="J149">
        <v>373570</v>
      </c>
      <c r="K149" s="2" t="s">
        <v>77</v>
      </c>
      <c r="L149">
        <v>328122</v>
      </c>
      <c r="M149" s="2" t="s">
        <v>77</v>
      </c>
      <c r="N149">
        <v>307289</v>
      </c>
      <c r="O149" s="2" t="s">
        <v>77</v>
      </c>
      <c r="P149">
        <v>244954</v>
      </c>
      <c r="Q149" s="2" t="s">
        <v>77</v>
      </c>
      <c r="R149">
        <v>465514</v>
      </c>
      <c r="S149" s="7" t="s">
        <v>279</v>
      </c>
      <c r="T149" s="1">
        <v>466236</v>
      </c>
    </row>
    <row r="150" spans="1:20">
      <c r="A150" s="18">
        <v>129</v>
      </c>
      <c r="B150" s="29" t="str">
        <f>VLOOKUP(D150,电网区域划分!A:B,2,FALSE)</f>
        <v>西南</v>
      </c>
      <c r="C150" s="29" t="str">
        <f>VLOOKUP(E150,电网区域划分!A:B,2,FALSE)</f>
        <v>西北</v>
      </c>
      <c r="D150" s="13" t="s">
        <v>147</v>
      </c>
      <c r="E150" s="13" t="s">
        <v>435</v>
      </c>
      <c r="F150" s="13" t="s">
        <v>524</v>
      </c>
      <c r="G150" s="13" t="s">
        <v>529</v>
      </c>
      <c r="I150" s="4" t="s">
        <v>107</v>
      </c>
      <c r="J150" s="13">
        <v>145</v>
      </c>
      <c r="K150" s="2" t="s">
        <v>107</v>
      </c>
    </row>
    <row r="151" spans="1:20">
      <c r="A151" s="18">
        <v>130</v>
      </c>
      <c r="B151" s="29" t="str">
        <f>VLOOKUP(D151,电网区域划分!A:B,2,FALSE)</f>
        <v>西南</v>
      </c>
      <c r="C151" s="29" t="str">
        <f>VLOOKUP(E151,电网区域划分!A:B,2,FALSE)</f>
        <v>南方</v>
      </c>
      <c r="D151" s="13" t="s">
        <v>147</v>
      </c>
      <c r="E151" s="13" t="s">
        <v>434</v>
      </c>
      <c r="F151" s="13" t="s">
        <v>524</v>
      </c>
      <c r="G151" s="13" t="s">
        <v>529</v>
      </c>
      <c r="I151" s="4" t="s">
        <v>103</v>
      </c>
      <c r="K151" s="2" t="s">
        <v>103</v>
      </c>
      <c r="L151" s="13">
        <v>518</v>
      </c>
      <c r="M151" s="2" t="s">
        <v>103</v>
      </c>
      <c r="N151" s="13">
        <v>350</v>
      </c>
      <c r="O151" s="2" t="s">
        <v>103</v>
      </c>
      <c r="P151" s="13">
        <v>1291</v>
      </c>
      <c r="Q151" s="2" t="s">
        <v>103</v>
      </c>
      <c r="R151" s="13">
        <v>7397</v>
      </c>
      <c r="S151" s="8" t="s">
        <v>295</v>
      </c>
      <c r="T151" s="35"/>
    </row>
    <row r="152" spans="1:20">
      <c r="A152" s="18">
        <v>133</v>
      </c>
      <c r="B152" s="29" t="str">
        <f>VLOOKUP(D152,电网区域划分!A:B,2,FALSE)</f>
        <v>西南</v>
      </c>
      <c r="C152" s="29" t="str">
        <f>VLOOKUP(E152,电网区域划分!A:B,2,FALSE)</f>
        <v>华东</v>
      </c>
      <c r="D152" s="13" t="s">
        <v>147</v>
      </c>
      <c r="E152" s="13" t="s">
        <v>219</v>
      </c>
      <c r="F152" s="13" t="s">
        <v>524</v>
      </c>
      <c r="H152" s="22" t="s">
        <v>17</v>
      </c>
      <c r="I152" s="4" t="s">
        <v>64</v>
      </c>
      <c r="J152" s="13">
        <v>3833148</v>
      </c>
      <c r="K152" s="2" t="s">
        <v>64</v>
      </c>
      <c r="L152" s="13">
        <v>3871045</v>
      </c>
      <c r="M152" s="2" t="s">
        <v>64</v>
      </c>
      <c r="N152" s="13">
        <v>3872589</v>
      </c>
      <c r="O152" s="2" t="s">
        <v>64</v>
      </c>
      <c r="P152" s="13">
        <v>3658897</v>
      </c>
      <c r="Q152" s="2" t="s">
        <v>64</v>
      </c>
      <c r="R152" s="13">
        <v>3742356</v>
      </c>
      <c r="S152" s="7" t="s">
        <v>267</v>
      </c>
      <c r="T152" s="33">
        <v>3619459</v>
      </c>
    </row>
    <row r="153" spans="1:20">
      <c r="A153" s="18">
        <v>136</v>
      </c>
      <c r="B153" s="29" t="str">
        <f>VLOOKUP(D153,电网区域划分!A:B,2,FALSE)</f>
        <v>西南</v>
      </c>
      <c r="C153" s="29" t="str">
        <f>VLOOKUP(E153,电网区域划分!A:B,2,FALSE)</f>
        <v>华中</v>
      </c>
      <c r="D153" s="13" t="s">
        <v>147</v>
      </c>
      <c r="E153" s="13" t="s">
        <v>220</v>
      </c>
      <c r="F153" s="13" t="s">
        <v>524</v>
      </c>
      <c r="H153" s="22" t="s">
        <v>505</v>
      </c>
      <c r="S153" s="7" t="s">
        <v>287</v>
      </c>
      <c r="T153" s="33">
        <v>1504726</v>
      </c>
    </row>
    <row r="154" spans="1:20">
      <c r="A154" s="18">
        <v>127</v>
      </c>
      <c r="B154" s="18" t="str">
        <f>VLOOKUP(D154,电网区域划分!A:B,2,FALSE)</f>
        <v>西南</v>
      </c>
      <c r="C154" s="18" t="e">
        <f>VLOOKUP(E154,电网区域划分!A:B,2,FALSE)</f>
        <v>#N/A</v>
      </c>
      <c r="D154" t="s">
        <v>147</v>
      </c>
      <c r="E154" t="s">
        <v>411</v>
      </c>
      <c r="F154" t="s">
        <v>525</v>
      </c>
      <c r="G154"/>
      <c r="H154"/>
      <c r="I154" t="s">
        <v>106</v>
      </c>
      <c r="J154">
        <v>13163359</v>
      </c>
      <c r="K154" t="s">
        <v>106</v>
      </c>
      <c r="L154">
        <v>14291713</v>
      </c>
      <c r="M154" t="s">
        <v>106</v>
      </c>
      <c r="N154">
        <v>14058320</v>
      </c>
      <c r="O154" t="s">
        <v>106</v>
      </c>
      <c r="P154">
        <v>13831273</v>
      </c>
      <c r="Q154" t="s">
        <v>106</v>
      </c>
      <c r="R154">
        <v>14258572</v>
      </c>
      <c r="S154" s="8" t="s">
        <v>285</v>
      </c>
      <c r="T154" s="16">
        <v>14163367</v>
      </c>
    </row>
    <row r="155" spans="1:20">
      <c r="A155" s="18">
        <v>132</v>
      </c>
      <c r="B155" s="29" t="str">
        <f>VLOOKUP(D155,电网区域划分!A:B,2,FALSE)</f>
        <v>西南</v>
      </c>
      <c r="C155" s="29" t="str">
        <f>VLOOKUP(E155,电网区域划分!A:B,2,FALSE)</f>
        <v>西北</v>
      </c>
      <c r="D155" s="13" t="s">
        <v>147</v>
      </c>
      <c r="E155" s="13" t="s">
        <v>224</v>
      </c>
      <c r="F155" s="13" t="s">
        <v>524</v>
      </c>
      <c r="H155" s="22" t="s">
        <v>559</v>
      </c>
      <c r="I155" s="4" t="s">
        <v>65</v>
      </c>
      <c r="J155" s="13">
        <v>460239</v>
      </c>
      <c r="K155" s="2" t="s">
        <v>65</v>
      </c>
      <c r="L155" s="13">
        <v>708538</v>
      </c>
      <c r="M155" s="2" t="s">
        <v>65</v>
      </c>
      <c r="N155" s="13">
        <v>876151</v>
      </c>
      <c r="O155" s="2" t="s">
        <v>65</v>
      </c>
      <c r="P155" s="13">
        <v>538438</v>
      </c>
      <c r="Q155" s="2" t="s">
        <v>65</v>
      </c>
      <c r="R155" s="13">
        <v>776245</v>
      </c>
      <c r="S155" s="7" t="s">
        <v>268</v>
      </c>
      <c r="T155" s="33">
        <v>543609</v>
      </c>
    </row>
    <row r="156" spans="1:20" s="31" customFormat="1">
      <c r="A156" s="41">
        <v>131</v>
      </c>
      <c r="B156" s="41" t="str">
        <f>VLOOKUP(D156,电网区域划分!A:B,2,FALSE)</f>
        <v>西南</v>
      </c>
      <c r="C156" s="41" t="str">
        <f>VLOOKUP(E156,电网区域划分!A:B,2,FALSE)</f>
        <v>华东</v>
      </c>
      <c r="D156" s="31" t="s">
        <v>147</v>
      </c>
      <c r="E156" s="31" t="s">
        <v>218</v>
      </c>
      <c r="F156" s="44" t="s">
        <v>524</v>
      </c>
      <c r="H156" s="38" t="s">
        <v>560</v>
      </c>
      <c r="I156" s="4" t="s">
        <v>76</v>
      </c>
      <c r="J156" s="31">
        <v>3260894</v>
      </c>
      <c r="K156" s="2" t="s">
        <v>76</v>
      </c>
      <c r="L156" s="31">
        <v>3239756</v>
      </c>
      <c r="M156" s="2" t="s">
        <v>76</v>
      </c>
      <c r="N156" s="31">
        <v>3069451</v>
      </c>
      <c r="O156" s="2" t="s">
        <v>76</v>
      </c>
      <c r="P156" s="31">
        <v>3017900</v>
      </c>
      <c r="Q156" s="2" t="s">
        <v>76</v>
      </c>
      <c r="R156" s="31">
        <v>3068694</v>
      </c>
      <c r="S156" s="10" t="s">
        <v>278</v>
      </c>
      <c r="T156" s="36">
        <v>2829914</v>
      </c>
    </row>
    <row r="157" spans="1:20">
      <c r="A157" s="18">
        <v>135</v>
      </c>
      <c r="B157" s="18" t="str">
        <f>VLOOKUP(D157,电网区域划分!A:B,2,FALSE)</f>
        <v>西南</v>
      </c>
      <c r="C157" s="18" t="str">
        <f>VLOOKUP(E157,电网区域划分!A:B,2,FALSE)</f>
        <v>西南</v>
      </c>
      <c r="D157" t="s">
        <v>147</v>
      </c>
      <c r="E157" t="s">
        <v>444</v>
      </c>
      <c r="F157" t="s">
        <v>523</v>
      </c>
      <c r="G157" t="s">
        <v>576</v>
      </c>
      <c r="H157"/>
      <c r="I157" s="4" t="s">
        <v>108</v>
      </c>
      <c r="J157">
        <v>700</v>
      </c>
      <c r="K157" s="2" t="s">
        <v>108</v>
      </c>
      <c r="L157">
        <v>921</v>
      </c>
      <c r="M157" s="2" t="s">
        <v>108</v>
      </c>
      <c r="N157">
        <v>2204</v>
      </c>
      <c r="O157" s="2" t="s">
        <v>108</v>
      </c>
      <c r="P157">
        <v>10439</v>
      </c>
      <c r="Q157" s="2" t="s">
        <v>108</v>
      </c>
      <c r="R157">
        <v>22331</v>
      </c>
      <c r="S157" s="7" t="s">
        <v>301</v>
      </c>
      <c r="T157" s="17">
        <v>42446</v>
      </c>
    </row>
    <row r="158" spans="1:20">
      <c r="A158" s="18">
        <v>134</v>
      </c>
      <c r="B158" s="29" t="str">
        <f>VLOOKUP(D158,电网区域划分!A:B,2,FALSE)</f>
        <v>西南</v>
      </c>
      <c r="C158" s="29" t="str">
        <f>VLOOKUP(E158,电网区域划分!A:B,2,FALSE)</f>
        <v>华东</v>
      </c>
      <c r="D158" s="13" t="s">
        <v>147</v>
      </c>
      <c r="E158" s="13" t="s">
        <v>251</v>
      </c>
      <c r="F158" s="13" t="s">
        <v>524</v>
      </c>
      <c r="H158" s="22" t="s">
        <v>561</v>
      </c>
      <c r="I158" s="4" t="s">
        <v>77</v>
      </c>
      <c r="J158" s="13">
        <v>3675318</v>
      </c>
      <c r="K158" s="2" t="s">
        <v>77</v>
      </c>
      <c r="L158" s="13">
        <v>3895749</v>
      </c>
      <c r="M158" s="2" t="s">
        <v>77</v>
      </c>
      <c r="N158" s="13">
        <v>3162178</v>
      </c>
      <c r="O158" s="2" t="s">
        <v>77</v>
      </c>
      <c r="P158" s="13">
        <v>3405076</v>
      </c>
      <c r="Q158" s="2" t="s">
        <v>77</v>
      </c>
      <c r="R158" s="13">
        <v>3313038</v>
      </c>
      <c r="S158" s="7" t="s">
        <v>279</v>
      </c>
      <c r="T158" s="33">
        <v>2715975</v>
      </c>
    </row>
    <row r="159" spans="1:20">
      <c r="A159" s="18">
        <v>128</v>
      </c>
      <c r="B159" s="18" t="str">
        <f>VLOOKUP(D159,电网区域划分!A:B,2,FALSE)</f>
        <v>西南</v>
      </c>
      <c r="C159" s="18" t="str">
        <f>VLOOKUP(E159,电网区域划分!A:B,2,FALSE)</f>
        <v>西南</v>
      </c>
      <c r="D159" t="s">
        <v>147</v>
      </c>
      <c r="E159" t="s">
        <v>227</v>
      </c>
      <c r="F159" t="s">
        <v>523</v>
      </c>
      <c r="G159" t="s">
        <v>576</v>
      </c>
      <c r="H159"/>
      <c r="I159" s="4" t="s">
        <v>92</v>
      </c>
      <c r="J159">
        <v>1932915</v>
      </c>
      <c r="K159" s="2" t="s">
        <v>92</v>
      </c>
      <c r="L159">
        <v>2575186</v>
      </c>
      <c r="M159" s="2" t="s">
        <v>92</v>
      </c>
      <c r="N159">
        <v>3075397</v>
      </c>
      <c r="O159" s="2" t="s">
        <v>92</v>
      </c>
      <c r="P159">
        <v>3199232</v>
      </c>
      <c r="Q159" s="2" t="s">
        <v>92</v>
      </c>
      <c r="R159">
        <v>3328511</v>
      </c>
      <c r="S159" s="8" t="s">
        <v>292</v>
      </c>
      <c r="T159" s="16">
        <v>2907240</v>
      </c>
    </row>
    <row r="160" spans="1:20">
      <c r="A160" s="18">
        <v>5</v>
      </c>
      <c r="B160" s="18" t="str">
        <f>VLOOKUP(D160,电网区域划分!A:B,2,FALSE)</f>
        <v>华北</v>
      </c>
      <c r="C160" s="18" t="e">
        <f>VLOOKUP(E160,电网区域划分!A:B,2,FALSE)</f>
        <v>#N/A</v>
      </c>
      <c r="D160" t="s">
        <v>216</v>
      </c>
      <c r="E160" t="s">
        <v>396</v>
      </c>
      <c r="F160" t="s">
        <v>525</v>
      </c>
      <c r="G160"/>
      <c r="H160"/>
      <c r="I160" t="s">
        <v>60</v>
      </c>
      <c r="J160">
        <v>482111</v>
      </c>
      <c r="K160" t="s">
        <v>60</v>
      </c>
      <c r="L160">
        <v>708948</v>
      </c>
      <c r="M160" t="s">
        <v>60</v>
      </c>
      <c r="N160">
        <v>1719348</v>
      </c>
      <c r="O160" t="s">
        <v>60</v>
      </c>
      <c r="P160">
        <v>1566698</v>
      </c>
      <c r="Q160" t="s">
        <v>60</v>
      </c>
      <c r="R160">
        <v>1873341</v>
      </c>
      <c r="S160" s="8" t="s">
        <v>264</v>
      </c>
      <c r="T160" s="1">
        <v>2260257</v>
      </c>
    </row>
    <row r="161" spans="1:20">
      <c r="A161" s="18">
        <v>154</v>
      </c>
      <c r="B161" s="29" t="str">
        <f>VLOOKUP(D161,电网区域划分!A:B,2,FALSE)</f>
        <v>西南</v>
      </c>
      <c r="C161" s="29" t="str">
        <f>VLOOKUP(E161,电网区域划分!A:B,2,FALSE)</f>
        <v>西北</v>
      </c>
      <c r="D161" s="13" t="s">
        <v>444</v>
      </c>
      <c r="E161" s="13" t="s">
        <v>146</v>
      </c>
      <c r="F161" s="13" t="s">
        <v>524</v>
      </c>
      <c r="H161" s="13" t="s">
        <v>547</v>
      </c>
      <c r="I161" s="4" t="s">
        <v>115</v>
      </c>
      <c r="J161" s="13">
        <v>71732</v>
      </c>
      <c r="K161" s="2" t="s">
        <v>115</v>
      </c>
      <c r="L161" s="13">
        <v>69121</v>
      </c>
      <c r="N161" s="13">
        <v>67154</v>
      </c>
      <c r="P161" s="13">
        <v>86055</v>
      </c>
      <c r="R161" s="13">
        <v>100773</v>
      </c>
      <c r="S161" s="7" t="s">
        <v>290</v>
      </c>
      <c r="T161" s="33">
        <v>156519</v>
      </c>
    </row>
    <row r="162" spans="1:20">
      <c r="A162" s="18">
        <v>155</v>
      </c>
      <c r="B162" s="18" t="str">
        <f>VLOOKUP(D162,电网区域划分!A:B,2,FALSE)</f>
        <v>西南</v>
      </c>
      <c r="C162" s="18" t="str">
        <f>VLOOKUP(E162,电网区域划分!A:B,2,FALSE)</f>
        <v>西南</v>
      </c>
      <c r="D162" t="s">
        <v>444</v>
      </c>
      <c r="E162" t="s">
        <v>147</v>
      </c>
      <c r="F162" t="s">
        <v>523</v>
      </c>
      <c r="G162" t="s">
        <v>576</v>
      </c>
      <c r="H162"/>
      <c r="I162" s="4" t="s">
        <v>106</v>
      </c>
      <c r="J162">
        <v>19119</v>
      </c>
      <c r="K162" s="2" t="s">
        <v>106</v>
      </c>
      <c r="L162">
        <v>23615</v>
      </c>
      <c r="M162" s="2" t="s">
        <v>106</v>
      </c>
      <c r="N162">
        <v>21126</v>
      </c>
      <c r="O162" s="2" t="s">
        <v>106</v>
      </c>
      <c r="P162">
        <v>87029</v>
      </c>
      <c r="Q162" s="2" t="s">
        <v>106</v>
      </c>
      <c r="R162">
        <v>80588</v>
      </c>
      <c r="S162" s="10" t="s">
        <v>285</v>
      </c>
      <c r="T162" s="19">
        <v>98893</v>
      </c>
    </row>
    <row r="163" spans="1:20">
      <c r="A163" s="18">
        <v>152</v>
      </c>
      <c r="B163" s="18" t="e">
        <f>VLOOKUP(D163,电网区域划分!A:B,2,FALSE)</f>
        <v>#N/A</v>
      </c>
      <c r="C163" s="18" t="e">
        <f>VLOOKUP(E163,电网区域划分!A:B,2,FALSE)</f>
        <v>#N/A</v>
      </c>
      <c r="D163" t="s">
        <v>449</v>
      </c>
      <c r="E163" t="s">
        <v>411</v>
      </c>
      <c r="F163" t="s">
        <v>525</v>
      </c>
      <c r="G163"/>
      <c r="H163"/>
      <c r="I163" t="s">
        <v>108</v>
      </c>
      <c r="J163">
        <v>90851</v>
      </c>
      <c r="K163" t="s">
        <v>108</v>
      </c>
      <c r="L163">
        <v>92736</v>
      </c>
      <c r="M163" t="s">
        <v>108</v>
      </c>
      <c r="N163">
        <v>88280</v>
      </c>
      <c r="O163" t="s">
        <v>108</v>
      </c>
      <c r="P163">
        <v>173084</v>
      </c>
      <c r="Q163" t="s">
        <v>108</v>
      </c>
      <c r="R163">
        <v>181361</v>
      </c>
      <c r="S163" s="7" t="s">
        <v>301</v>
      </c>
      <c r="T163" s="17">
        <v>255412</v>
      </c>
    </row>
    <row r="164" spans="1:20">
      <c r="A164" s="18">
        <v>186</v>
      </c>
      <c r="B164" s="29" t="str">
        <f>VLOOKUP(D164,电网区域划分!A:B,2,FALSE)</f>
        <v>西北</v>
      </c>
      <c r="C164" s="29" t="str">
        <f>VLOOKUP(E164,电网区域划分!A:B,2,FALSE)</f>
        <v>华东</v>
      </c>
      <c r="D164" s="13" t="s">
        <v>430</v>
      </c>
      <c r="E164" s="13" t="s">
        <v>425</v>
      </c>
      <c r="F164" s="13" t="s">
        <v>524</v>
      </c>
      <c r="H164" s="13" t="s">
        <v>562</v>
      </c>
      <c r="M164" s="2" t="s">
        <v>81</v>
      </c>
      <c r="N164" s="13">
        <v>475515</v>
      </c>
      <c r="O164" s="2" t="s">
        <v>81</v>
      </c>
      <c r="P164" s="13">
        <v>1473037</v>
      </c>
      <c r="Q164" s="2" t="s">
        <v>81</v>
      </c>
      <c r="R164" s="13">
        <v>4395593</v>
      </c>
      <c r="S164" s="7" t="s">
        <v>283</v>
      </c>
      <c r="T164" s="33">
        <v>5506445</v>
      </c>
    </row>
    <row r="165" spans="1:20">
      <c r="A165" s="18">
        <v>184</v>
      </c>
      <c r="B165" s="18" t="str">
        <f>VLOOKUP(D165,电网区域划分!A:B,2,FALSE)</f>
        <v>西北</v>
      </c>
      <c r="C165" s="18" t="str">
        <f>VLOOKUP(E165,电网区域划分!A:B,2,FALSE)</f>
        <v>西北</v>
      </c>
      <c r="D165" t="s">
        <v>430</v>
      </c>
      <c r="E165" t="s">
        <v>435</v>
      </c>
      <c r="F165" t="s">
        <v>523</v>
      </c>
      <c r="G165"/>
      <c r="H165" t="s">
        <v>569</v>
      </c>
      <c r="I165" s="4" t="s">
        <v>107</v>
      </c>
      <c r="J165">
        <v>379785</v>
      </c>
      <c r="K165" s="2" t="s">
        <v>107</v>
      </c>
      <c r="L165">
        <v>802123</v>
      </c>
      <c r="M165" s="2" t="s">
        <v>107</v>
      </c>
      <c r="N165">
        <v>1197147</v>
      </c>
      <c r="O165" s="2" t="s">
        <v>107</v>
      </c>
      <c r="P165">
        <v>1147587</v>
      </c>
      <c r="Q165" s="2" t="s">
        <v>107</v>
      </c>
      <c r="R165">
        <v>1117637</v>
      </c>
      <c r="S165" s="8" t="s">
        <v>296</v>
      </c>
      <c r="T165" s="16">
        <v>1623226</v>
      </c>
    </row>
    <row r="166" spans="1:20">
      <c r="A166" s="18">
        <v>183</v>
      </c>
      <c r="B166" s="29" t="str">
        <f>VLOOKUP(D166,电网区域划分!A:B,2,FALSE)</f>
        <v>西北</v>
      </c>
      <c r="C166" s="29" t="str">
        <f>VLOOKUP(E166,电网区域划分!A:B,2,FALSE)</f>
        <v>华中</v>
      </c>
      <c r="D166" s="13" t="s">
        <v>430</v>
      </c>
      <c r="E166" s="13" t="s">
        <v>222</v>
      </c>
      <c r="F166" s="13" t="s">
        <v>524</v>
      </c>
      <c r="H166" s="13" t="s">
        <v>563</v>
      </c>
      <c r="I166" s="4" t="s">
        <v>88</v>
      </c>
      <c r="J166" s="13">
        <v>3226115</v>
      </c>
      <c r="K166" s="2" t="s">
        <v>88</v>
      </c>
      <c r="L166" s="13">
        <v>3596868</v>
      </c>
      <c r="M166" s="2" t="s">
        <v>88</v>
      </c>
      <c r="N166" s="13">
        <v>3248074</v>
      </c>
      <c r="O166" s="2" t="s">
        <v>88</v>
      </c>
      <c r="P166" s="13">
        <v>4149718</v>
      </c>
      <c r="Q166" s="2" t="s">
        <v>88</v>
      </c>
      <c r="R166" s="13">
        <v>4085790</v>
      </c>
      <c r="S166" s="7" t="s">
        <v>289</v>
      </c>
      <c r="T166" s="33">
        <v>4460894</v>
      </c>
    </row>
    <row r="167" spans="1:20">
      <c r="A167" s="18">
        <v>185</v>
      </c>
      <c r="B167" s="29" t="str">
        <f>VLOOKUP(D167,电网区域划分!A:B,2,FALSE)</f>
        <v>西北</v>
      </c>
      <c r="C167" s="29" t="e">
        <f>VLOOKUP(E167,电网区域划分!A:B,2,FALSE)</f>
        <v>#N/A</v>
      </c>
      <c r="D167" s="13" t="s">
        <v>430</v>
      </c>
      <c r="E167" s="13" t="s">
        <v>141</v>
      </c>
      <c r="F167" s="13" t="s">
        <v>526</v>
      </c>
      <c r="I167" s="4" t="s">
        <v>119</v>
      </c>
      <c r="J167" s="13">
        <v>651</v>
      </c>
      <c r="K167" s="2" t="s">
        <v>119</v>
      </c>
      <c r="L167" s="13">
        <v>522</v>
      </c>
      <c r="M167" s="2" t="s">
        <v>119</v>
      </c>
      <c r="N167" s="13">
        <v>685</v>
      </c>
      <c r="O167" s="2" t="s">
        <v>119</v>
      </c>
      <c r="P167" s="13">
        <v>684</v>
      </c>
      <c r="Q167" s="2" t="s">
        <v>119</v>
      </c>
      <c r="R167" s="13">
        <v>749</v>
      </c>
      <c r="S167" s="7" t="s">
        <v>275</v>
      </c>
      <c r="T167" s="33">
        <v>946</v>
      </c>
    </row>
    <row r="168" spans="1:20">
      <c r="A168" s="18">
        <v>182</v>
      </c>
      <c r="B168" s="18" t="str">
        <f>VLOOKUP(D168,电网区域划分!A:B,2,FALSE)</f>
        <v>西北</v>
      </c>
      <c r="C168" s="18" t="e">
        <f>VLOOKUP(E168,电网区域划分!A:B,2,FALSE)</f>
        <v>#N/A</v>
      </c>
      <c r="D168" t="s">
        <v>430</v>
      </c>
      <c r="E168" t="s">
        <v>411</v>
      </c>
      <c r="F168" t="s">
        <v>525</v>
      </c>
      <c r="G168"/>
      <c r="H168"/>
      <c r="I168" t="s">
        <v>90</v>
      </c>
      <c r="J168">
        <v>3606551</v>
      </c>
      <c r="K168" t="s">
        <v>90</v>
      </c>
      <c r="L168">
        <v>4399513</v>
      </c>
      <c r="M168" t="s">
        <v>90</v>
      </c>
      <c r="N168">
        <v>4921421</v>
      </c>
      <c r="O168" t="s">
        <v>90</v>
      </c>
      <c r="P168">
        <v>6771026</v>
      </c>
      <c r="Q168" t="s">
        <v>90</v>
      </c>
      <c r="R168">
        <v>9599769</v>
      </c>
      <c r="S168" s="8" t="s">
        <v>306</v>
      </c>
      <c r="T168" s="16">
        <v>11591510</v>
      </c>
    </row>
    <row r="169" spans="1:20">
      <c r="A169" s="18">
        <v>145</v>
      </c>
      <c r="B169" s="18" t="str">
        <f>VLOOKUP(D169,电网区域划分!A:B,2,FALSE)</f>
        <v>南方</v>
      </c>
      <c r="C169" s="18" t="str">
        <f>VLOOKUP(E169,电网区域划分!A:B,2,FALSE)</f>
        <v>南方</v>
      </c>
      <c r="D169" t="s">
        <v>443</v>
      </c>
      <c r="E169" t="s">
        <v>145</v>
      </c>
      <c r="F169" t="s">
        <v>523</v>
      </c>
      <c r="G169"/>
      <c r="H169" t="s">
        <v>572</v>
      </c>
      <c r="I169" s="4" t="s">
        <v>93</v>
      </c>
      <c r="J169">
        <v>11005207</v>
      </c>
      <c r="K169" s="2" t="s">
        <v>93</v>
      </c>
      <c r="L169">
        <v>12422333</v>
      </c>
      <c r="M169" s="2" t="s">
        <v>93</v>
      </c>
      <c r="N169">
        <v>13804982</v>
      </c>
      <c r="O169" s="2" t="s">
        <v>93</v>
      </c>
      <c r="P169">
        <v>14517179</v>
      </c>
      <c r="Q169" s="2" t="s">
        <v>93</v>
      </c>
      <c r="R169">
        <v>13088258</v>
      </c>
      <c r="S169" s="7" t="s">
        <v>286</v>
      </c>
      <c r="T169" s="17">
        <v>13527440</v>
      </c>
    </row>
    <row r="170" spans="1:20">
      <c r="A170" s="18">
        <v>146</v>
      </c>
      <c r="B170" s="18" t="str">
        <f>VLOOKUP(D170,电网区域划分!A:B,2,FALSE)</f>
        <v>南方</v>
      </c>
      <c r="C170" s="18" t="str">
        <f>VLOOKUP(E170,电网区域划分!A:B,2,FALSE)</f>
        <v>南方</v>
      </c>
      <c r="D170" t="s">
        <v>443</v>
      </c>
      <c r="E170" t="s">
        <v>143</v>
      </c>
      <c r="F170" t="s">
        <v>523</v>
      </c>
      <c r="G170"/>
      <c r="H170" t="s">
        <v>572</v>
      </c>
      <c r="I170" s="4" t="s">
        <v>101</v>
      </c>
      <c r="J170">
        <v>48888</v>
      </c>
      <c r="K170" s="2" t="s">
        <v>101</v>
      </c>
      <c r="L170">
        <v>62272</v>
      </c>
      <c r="M170" s="2" t="s">
        <v>101</v>
      </c>
      <c r="N170">
        <v>88004</v>
      </c>
      <c r="O170" s="2" t="s">
        <v>101</v>
      </c>
      <c r="P170">
        <v>107009</v>
      </c>
      <c r="Q170" s="2" t="s">
        <v>101</v>
      </c>
      <c r="R170">
        <v>1394946</v>
      </c>
      <c r="S170" s="8" t="s">
        <v>294</v>
      </c>
      <c r="T170" s="16">
        <v>1105351</v>
      </c>
    </row>
    <row r="171" spans="1:20">
      <c r="A171" s="18">
        <v>143</v>
      </c>
      <c r="B171" s="18" t="str">
        <f>VLOOKUP(D171,电网区域划分!A:B,2,FALSE)</f>
        <v>南方</v>
      </c>
      <c r="C171" s="18" t="str">
        <f>VLOOKUP(E171,电网区域划分!A:B,2,FALSE)</f>
        <v>南方</v>
      </c>
      <c r="D171" t="s">
        <v>443</v>
      </c>
      <c r="E171" t="s">
        <v>434</v>
      </c>
      <c r="F171" t="s">
        <v>523</v>
      </c>
      <c r="G171" t="s">
        <v>576</v>
      </c>
      <c r="H171" t="s">
        <v>586</v>
      </c>
      <c r="I171" s="4" t="s">
        <v>111</v>
      </c>
      <c r="J171">
        <v>30095</v>
      </c>
      <c r="K171" s="2" t="s">
        <v>103</v>
      </c>
      <c r="L171">
        <v>31085</v>
      </c>
      <c r="M171" s="2" t="s">
        <v>103</v>
      </c>
      <c r="N171">
        <v>16346</v>
      </c>
      <c r="O171" s="2" t="s">
        <v>103</v>
      </c>
      <c r="P171">
        <v>0.3</v>
      </c>
      <c r="R171"/>
      <c r="T171" s="1"/>
    </row>
    <row r="172" spans="1:20" s="31" customFormat="1">
      <c r="A172" s="41">
        <v>151</v>
      </c>
      <c r="B172" s="41" t="str">
        <f>VLOOKUP(D172,电网区域划分!A:B,2,FALSE)</f>
        <v>南方</v>
      </c>
      <c r="C172" s="41" t="e">
        <f>VLOOKUP(E172,电网区域划分!A:B,2,FALSE)</f>
        <v>#N/A</v>
      </c>
      <c r="D172" s="31" t="s">
        <v>443</v>
      </c>
      <c r="E172" s="31" t="s">
        <v>447</v>
      </c>
      <c r="F172" s="44" t="s">
        <v>524</v>
      </c>
      <c r="H172" s="31" t="s">
        <v>448</v>
      </c>
      <c r="I172" s="4" t="s">
        <v>114</v>
      </c>
      <c r="J172" s="31">
        <v>1661272</v>
      </c>
      <c r="K172" s="2" t="s">
        <v>114</v>
      </c>
      <c r="L172" s="31">
        <v>1642225</v>
      </c>
      <c r="M172" s="2" t="s">
        <v>190</v>
      </c>
      <c r="N172" s="31">
        <v>1654014</v>
      </c>
      <c r="O172" s="2" t="s">
        <v>190</v>
      </c>
      <c r="P172" s="31">
        <v>1686077</v>
      </c>
      <c r="Q172"/>
      <c r="S172" s="6"/>
      <c r="T172" s="39"/>
    </row>
    <row r="173" spans="1:20">
      <c r="A173" s="18">
        <v>147</v>
      </c>
      <c r="B173" s="18" t="str">
        <f>VLOOKUP(D173,电网区域划分!A:B,2,FALSE)</f>
        <v>南方</v>
      </c>
      <c r="C173" s="18" t="str">
        <f>VLOOKUP(E173,电网区域划分!A:B,2,FALSE)</f>
        <v>南方</v>
      </c>
      <c r="D173" t="s">
        <v>443</v>
      </c>
      <c r="E173" t="s">
        <v>440</v>
      </c>
      <c r="F173" t="s">
        <v>523</v>
      </c>
      <c r="G173"/>
      <c r="H173" s="46" t="s">
        <v>564</v>
      </c>
      <c r="J173"/>
      <c r="L173"/>
      <c r="N173"/>
      <c r="P173"/>
      <c r="Q173" s="2" t="s">
        <v>105</v>
      </c>
      <c r="R173">
        <v>164894</v>
      </c>
      <c r="S173" s="7" t="s">
        <v>298</v>
      </c>
      <c r="T173" s="17">
        <v>165020</v>
      </c>
    </row>
    <row r="174" spans="1:20">
      <c r="A174" s="18">
        <v>150</v>
      </c>
      <c r="B174" s="29" t="str">
        <f>VLOOKUP(D174,电网区域划分!A:B,2,FALSE)</f>
        <v>南方</v>
      </c>
      <c r="C174" s="29" t="e">
        <f>VLOOKUP(E174,电网区域划分!A:B,2,FALSE)</f>
        <v>#N/A</v>
      </c>
      <c r="D174" s="13" t="s">
        <v>443</v>
      </c>
      <c r="E174" s="13" t="s">
        <v>446</v>
      </c>
      <c r="F174" s="13" t="s">
        <v>526</v>
      </c>
      <c r="I174" s="4" t="s">
        <v>113</v>
      </c>
      <c r="J174" s="13">
        <v>11774</v>
      </c>
      <c r="K174" s="2" t="s">
        <v>113</v>
      </c>
      <c r="L174" s="13">
        <v>4557</v>
      </c>
      <c r="M174" s="2" t="s">
        <v>113</v>
      </c>
      <c r="N174" s="13">
        <v>1839</v>
      </c>
      <c r="O174" s="2" t="s">
        <v>113</v>
      </c>
      <c r="P174" s="13">
        <v>862</v>
      </c>
      <c r="Q174" s="2" t="s">
        <v>113</v>
      </c>
      <c r="R174" s="13">
        <v>9675</v>
      </c>
      <c r="S174" s="7" t="s">
        <v>304</v>
      </c>
      <c r="T174" s="33">
        <v>184</v>
      </c>
    </row>
    <row r="175" spans="1:20">
      <c r="A175" s="18">
        <v>149</v>
      </c>
      <c r="B175" s="29" t="str">
        <f>VLOOKUP(D175,电网区域划分!A:B,2,FALSE)</f>
        <v>南方</v>
      </c>
      <c r="C175" s="29" t="e">
        <f>VLOOKUP(E175,电网区域划分!A:B,2,FALSE)</f>
        <v>#N/A</v>
      </c>
      <c r="D175" s="13" t="s">
        <v>443</v>
      </c>
      <c r="E175" s="13" t="s">
        <v>445</v>
      </c>
      <c r="F175" s="13" t="s">
        <v>526</v>
      </c>
      <c r="I175" s="4" t="s">
        <v>112</v>
      </c>
      <c r="J175" s="13">
        <v>26749</v>
      </c>
      <c r="K175" s="2" t="s">
        <v>112</v>
      </c>
      <c r="L175" s="13">
        <v>19700</v>
      </c>
      <c r="M175" s="2" t="s">
        <v>112</v>
      </c>
      <c r="N175" s="13">
        <v>30836</v>
      </c>
      <c r="O175" s="2" t="s">
        <v>112</v>
      </c>
      <c r="P175" s="13">
        <v>53041</v>
      </c>
      <c r="Q175" s="2" t="s">
        <v>112</v>
      </c>
      <c r="R175" s="13">
        <v>76968</v>
      </c>
      <c r="S175" s="7" t="s">
        <v>303</v>
      </c>
      <c r="T175" s="33">
        <v>80524</v>
      </c>
    </row>
    <row r="176" spans="1:20">
      <c r="A176" s="18">
        <v>142</v>
      </c>
      <c r="B176" s="18" t="str">
        <f>VLOOKUP(D176,电网区域划分!A:B,2,FALSE)</f>
        <v>南方</v>
      </c>
      <c r="C176" s="18" t="e">
        <f>VLOOKUP(E176,电网区域划分!A:B,2,FALSE)</f>
        <v>#N/A</v>
      </c>
      <c r="D176" t="s">
        <v>443</v>
      </c>
      <c r="E176" t="s">
        <v>411</v>
      </c>
      <c r="F176" t="s">
        <v>525</v>
      </c>
      <c r="G176"/>
      <c r="H176"/>
      <c r="I176" t="s">
        <v>104</v>
      </c>
      <c r="J176">
        <v>12963351</v>
      </c>
      <c r="K176" t="s">
        <v>104</v>
      </c>
      <c r="L176">
        <v>14346022</v>
      </c>
      <c r="M176" t="s">
        <v>104</v>
      </c>
      <c r="N176">
        <v>15789781</v>
      </c>
      <c r="O176" t="s">
        <v>104</v>
      </c>
      <c r="P176">
        <v>16638387</v>
      </c>
      <c r="Q176" t="s">
        <v>104</v>
      </c>
      <c r="R176">
        <v>16643040</v>
      </c>
      <c r="S176" s="7" t="s">
        <v>300</v>
      </c>
      <c r="T176" s="17">
        <v>16402367</v>
      </c>
    </row>
    <row r="177" spans="1:20" s="31" customFormat="1">
      <c r="A177" s="41">
        <v>144</v>
      </c>
      <c r="B177" s="41" t="str">
        <f>VLOOKUP(D177,电网区域划分!A:B,2,FALSE)</f>
        <v>南方</v>
      </c>
      <c r="C177" s="41" t="str">
        <f>VLOOKUP(E177,电网区域划分!A:B,2,FALSE)</f>
        <v>西南</v>
      </c>
      <c r="D177" s="31" t="s">
        <v>443</v>
      </c>
      <c r="E177" s="31" t="s">
        <v>147</v>
      </c>
      <c r="F177" s="44" t="s">
        <v>524</v>
      </c>
      <c r="I177" s="4" t="s">
        <v>106</v>
      </c>
      <c r="J177" s="31">
        <v>32049</v>
      </c>
      <c r="K177" s="2" t="s">
        <v>106</v>
      </c>
      <c r="L177" s="31">
        <v>31625</v>
      </c>
      <c r="M177" s="2" t="s">
        <v>106</v>
      </c>
      <c r="N177" s="31">
        <v>21393</v>
      </c>
      <c r="O177" s="2" t="s">
        <v>106</v>
      </c>
      <c r="P177" s="31">
        <v>52007</v>
      </c>
      <c r="Q177" s="2" t="s">
        <v>106</v>
      </c>
      <c r="R177" s="31">
        <v>1714057</v>
      </c>
      <c r="S177" s="7" t="s">
        <v>285</v>
      </c>
      <c r="T177" s="42">
        <v>1523845</v>
      </c>
    </row>
    <row r="178" spans="1:20">
      <c r="A178" s="18">
        <v>148</v>
      </c>
      <c r="B178" s="29" t="str">
        <f>VLOOKUP(D178,电网区域划分!A:B,2,FALSE)</f>
        <v>南方</v>
      </c>
      <c r="C178" s="29" t="e">
        <f>VLOOKUP(E178,电网区域划分!A:B,2,FALSE)</f>
        <v>#N/A</v>
      </c>
      <c r="D178" s="13" t="s">
        <v>443</v>
      </c>
      <c r="E178" s="13" t="s">
        <v>442</v>
      </c>
      <c r="F178" s="13" t="s">
        <v>526</v>
      </c>
      <c r="I178" s="4" t="s">
        <v>102</v>
      </c>
      <c r="J178" s="13">
        <v>147319</v>
      </c>
      <c r="K178" s="2" t="s">
        <v>102</v>
      </c>
      <c r="L178" s="13">
        <v>132226</v>
      </c>
      <c r="M178" s="2" t="s">
        <v>102</v>
      </c>
      <c r="N178" s="13">
        <v>172366</v>
      </c>
      <c r="O178" s="2" t="s">
        <v>102</v>
      </c>
      <c r="P178" s="13">
        <v>222211</v>
      </c>
      <c r="Q178" s="2" t="s">
        <v>102</v>
      </c>
      <c r="R178" s="13">
        <v>194243</v>
      </c>
      <c r="S178" s="7" t="s">
        <v>302</v>
      </c>
      <c r="T178" s="33">
        <v>3</v>
      </c>
    </row>
    <row r="179" spans="1:20">
      <c r="A179" s="18">
        <v>66</v>
      </c>
      <c r="B179" s="18" t="str">
        <f>VLOOKUP(D179,电网区域划分!A:B,2,FALSE)</f>
        <v>华东</v>
      </c>
      <c r="C179" s="18" t="str">
        <f>VLOOKUP(E179,电网区域划分!A:B,2,FALSE)</f>
        <v>华东</v>
      </c>
      <c r="D179" t="s">
        <v>251</v>
      </c>
      <c r="E179" t="s">
        <v>425</v>
      </c>
      <c r="F179" t="s">
        <v>523</v>
      </c>
      <c r="G179" t="s">
        <v>576</v>
      </c>
      <c r="H179" t="s">
        <v>566</v>
      </c>
      <c r="I179" s="4" t="s">
        <v>81</v>
      </c>
      <c r="J179">
        <v>16373</v>
      </c>
      <c r="K179" s="2" t="s">
        <v>81</v>
      </c>
      <c r="L179">
        <v>8076</v>
      </c>
      <c r="M179" s="2" t="s">
        <v>81</v>
      </c>
      <c r="N179">
        <v>11938</v>
      </c>
      <c r="O179" s="2" t="s">
        <v>81</v>
      </c>
      <c r="P179">
        <v>1272</v>
      </c>
      <c r="Q179" s="2" t="s">
        <v>81</v>
      </c>
      <c r="R179">
        <v>346</v>
      </c>
      <c r="S179" s="7" t="s">
        <v>283</v>
      </c>
      <c r="T179" s="1">
        <v>10230</v>
      </c>
    </row>
    <row r="180" spans="1:20">
      <c r="A180" s="18">
        <v>67</v>
      </c>
      <c r="B180" s="18" t="str">
        <f>VLOOKUP(D180,电网区域划分!A:B,2,FALSE)</f>
        <v>华东</v>
      </c>
      <c r="C180" s="18" t="str">
        <f>VLOOKUP(E180,电网区域划分!A:B,2,FALSE)</f>
        <v>华东</v>
      </c>
      <c r="D180" t="s">
        <v>251</v>
      </c>
      <c r="E180" t="s">
        <v>427</v>
      </c>
      <c r="F180" t="s">
        <v>523</v>
      </c>
      <c r="G180" t="s">
        <v>567</v>
      </c>
      <c r="H180" t="s">
        <v>568</v>
      </c>
      <c r="I180" s="4" t="s">
        <v>83</v>
      </c>
      <c r="J180">
        <v>65543</v>
      </c>
      <c r="K180" s="2" t="s">
        <v>83</v>
      </c>
      <c r="L180">
        <v>26038</v>
      </c>
      <c r="M180" s="2" t="s">
        <v>83</v>
      </c>
      <c r="N180">
        <v>13600</v>
      </c>
      <c r="O180" s="2" t="s">
        <v>83</v>
      </c>
      <c r="P180">
        <v>12990</v>
      </c>
      <c r="Q180" s="2" t="s">
        <v>83</v>
      </c>
      <c r="R180">
        <v>15345</v>
      </c>
      <c r="S180" s="7" t="s">
        <v>284</v>
      </c>
      <c r="T180" s="1">
        <v>62499</v>
      </c>
    </row>
    <row r="181" spans="1:20">
      <c r="A181" s="18">
        <v>65</v>
      </c>
      <c r="B181" s="18" t="str">
        <f>VLOOKUP(D181,电网区域划分!A:B,2,FALSE)</f>
        <v>华东</v>
      </c>
      <c r="C181" s="18" t="str">
        <f>VLOOKUP(E181,电网区域划分!A:B,2,FALSE)</f>
        <v>华东</v>
      </c>
      <c r="D181" t="s">
        <v>251</v>
      </c>
      <c r="E181" t="s">
        <v>219</v>
      </c>
      <c r="F181" t="s">
        <v>523</v>
      </c>
      <c r="G181" t="s">
        <v>567</v>
      </c>
      <c r="H181"/>
      <c r="I181" s="4" t="s">
        <v>64</v>
      </c>
      <c r="J181">
        <v>52882</v>
      </c>
      <c r="K181" s="2" t="s">
        <v>64</v>
      </c>
      <c r="L181">
        <v>65600</v>
      </c>
      <c r="M181" s="2" t="s">
        <v>64</v>
      </c>
      <c r="N181">
        <v>152487</v>
      </c>
      <c r="O181" s="2" t="s">
        <v>64</v>
      </c>
      <c r="P181">
        <v>144038</v>
      </c>
      <c r="Q181" s="2" t="s">
        <v>64</v>
      </c>
      <c r="R181">
        <v>117664</v>
      </c>
      <c r="S181" s="7" t="s">
        <v>267</v>
      </c>
      <c r="T181" s="1">
        <v>80024</v>
      </c>
    </row>
    <row r="182" spans="1:20">
      <c r="A182" s="18">
        <v>69</v>
      </c>
      <c r="B182" s="29" t="str">
        <f>VLOOKUP(D182,电网区域划分!A:B,2,FALSE)</f>
        <v>华东</v>
      </c>
      <c r="C182" s="29" t="str">
        <f>VLOOKUP(E182,电网区域划分!A:B,2,FALSE)</f>
        <v>西北</v>
      </c>
      <c r="D182" s="13" t="s">
        <v>251</v>
      </c>
      <c r="E182" s="13" t="s">
        <v>415</v>
      </c>
      <c r="F182" s="13" t="s">
        <v>524</v>
      </c>
      <c r="H182" s="13" t="s">
        <v>429</v>
      </c>
      <c r="I182" t="s">
        <v>171</v>
      </c>
      <c r="J182" s="13">
        <v>72</v>
      </c>
      <c r="K182" s="2" t="s">
        <v>171</v>
      </c>
      <c r="L182" s="13">
        <v>16</v>
      </c>
    </row>
    <row r="183" spans="1:20">
      <c r="A183" s="18">
        <v>63</v>
      </c>
      <c r="B183" s="18" t="str">
        <f>VLOOKUP(D183,电网区域划分!A:B,2,FALSE)</f>
        <v>华东</v>
      </c>
      <c r="C183" s="18" t="e">
        <f>VLOOKUP(E183,电网区域划分!A:B,2,FALSE)</f>
        <v>#N/A</v>
      </c>
      <c r="D183" t="s">
        <v>251</v>
      </c>
      <c r="E183" t="s">
        <v>411</v>
      </c>
      <c r="F183" t="s">
        <v>525</v>
      </c>
      <c r="G183"/>
      <c r="H183"/>
      <c r="I183" t="s">
        <v>77</v>
      </c>
      <c r="J183">
        <v>1087436</v>
      </c>
      <c r="K183" t="s">
        <v>77</v>
      </c>
      <c r="L183">
        <v>1604826</v>
      </c>
      <c r="M183" t="s">
        <v>77</v>
      </c>
      <c r="N183">
        <v>2065036</v>
      </c>
      <c r="O183" t="s">
        <v>77</v>
      </c>
      <c r="P183">
        <v>2112465</v>
      </c>
      <c r="Q183" t="s">
        <v>251</v>
      </c>
      <c r="R183">
        <v>1476985</v>
      </c>
      <c r="S183" s="7" t="s">
        <v>279</v>
      </c>
      <c r="T183" s="1">
        <v>1696737</v>
      </c>
    </row>
    <row r="184" spans="1:20">
      <c r="A184" s="18">
        <v>64</v>
      </c>
      <c r="B184" s="18" t="str">
        <f>VLOOKUP(D184,电网区域划分!A:B,2,FALSE)</f>
        <v>华东</v>
      </c>
      <c r="C184" s="18" t="str">
        <f>VLOOKUP(E184,电网区域划分!A:B,2,FALSE)</f>
        <v>华东</v>
      </c>
      <c r="D184" t="s">
        <v>251</v>
      </c>
      <c r="E184" t="s">
        <v>218</v>
      </c>
      <c r="F184" t="s">
        <v>523</v>
      </c>
      <c r="G184" t="s">
        <v>567</v>
      </c>
      <c r="H184" t="s">
        <v>566</v>
      </c>
      <c r="I184" s="4" t="s">
        <v>76</v>
      </c>
      <c r="J184">
        <v>952521</v>
      </c>
      <c r="K184" s="2" t="s">
        <v>76</v>
      </c>
      <c r="L184">
        <v>1505087</v>
      </c>
      <c r="M184" s="2" t="s">
        <v>76</v>
      </c>
      <c r="N184">
        <v>1886896</v>
      </c>
      <c r="O184" s="2" t="s">
        <v>76</v>
      </c>
      <c r="P184">
        <v>1954124</v>
      </c>
      <c r="Q184" s="2" t="s">
        <v>218</v>
      </c>
      <c r="R184">
        <v>1343628</v>
      </c>
      <c r="S184" s="7" t="s">
        <v>278</v>
      </c>
      <c r="T184" s="1">
        <v>1543971</v>
      </c>
    </row>
    <row r="185" spans="1:20">
      <c r="A185" s="18">
        <v>68</v>
      </c>
      <c r="B185" s="29" t="str">
        <f>VLOOKUP(D185,电网区域划分!A:B,2,FALSE)</f>
        <v>华东</v>
      </c>
      <c r="C185" s="29" t="str">
        <f>VLOOKUP(E185,电网区域划分!A:B,2,FALSE)</f>
        <v>西南</v>
      </c>
      <c r="D185" s="13" t="s">
        <v>251</v>
      </c>
      <c r="E185" s="13" t="s">
        <v>147</v>
      </c>
      <c r="F185" s="13" t="s">
        <v>524</v>
      </c>
      <c r="H185" s="13" t="s">
        <v>428</v>
      </c>
      <c r="I185" t="s">
        <v>170</v>
      </c>
      <c r="J185" s="13">
        <v>44</v>
      </c>
      <c r="K185" s="2" t="s">
        <v>170</v>
      </c>
      <c r="L185" s="13">
        <v>9</v>
      </c>
      <c r="M185" s="2" t="s">
        <v>106</v>
      </c>
      <c r="N185" s="13">
        <v>115</v>
      </c>
      <c r="O185" s="2" t="s">
        <v>106</v>
      </c>
      <c r="P185" s="13">
        <v>41</v>
      </c>
      <c r="Q185" s="2" t="s">
        <v>106</v>
      </c>
      <c r="R185" s="13">
        <v>2</v>
      </c>
      <c r="S185" s="7" t="s">
        <v>285</v>
      </c>
      <c r="T185" s="30">
        <v>12</v>
      </c>
    </row>
    <row r="186" spans="1:20">
      <c r="A186" s="18">
        <v>125</v>
      </c>
      <c r="B186" s="29" t="str">
        <f>VLOOKUP(D186,电网区域划分!A:B,2,FALSE)</f>
        <v>西南</v>
      </c>
      <c r="C186" s="29" t="str">
        <f>VLOOKUP(E186,电网区域划分!A:B,2,FALSE)</f>
        <v>南方</v>
      </c>
      <c r="D186" s="13" t="s">
        <v>227</v>
      </c>
      <c r="E186" s="13" t="s">
        <v>434</v>
      </c>
      <c r="F186" s="13" t="s">
        <v>524</v>
      </c>
      <c r="G186" s="13" t="s">
        <v>529</v>
      </c>
      <c r="I186" s="4" t="s">
        <v>103</v>
      </c>
      <c r="J186" s="13">
        <v>11</v>
      </c>
      <c r="K186" s="2" t="s">
        <v>103</v>
      </c>
      <c r="M186" s="2" t="s">
        <v>103</v>
      </c>
      <c r="N186" s="13">
        <v>693</v>
      </c>
      <c r="O186" s="2" t="s">
        <v>103</v>
      </c>
      <c r="P186" s="13">
        <v>1808</v>
      </c>
      <c r="Q186" s="2" t="s">
        <v>103</v>
      </c>
      <c r="R186" s="13">
        <v>3392</v>
      </c>
      <c r="S186" s="8" t="s">
        <v>295</v>
      </c>
      <c r="T186" s="34">
        <v>253</v>
      </c>
    </row>
    <row r="187" spans="1:20">
      <c r="A187" s="18">
        <v>124</v>
      </c>
      <c r="B187" s="29" t="str">
        <f>VLOOKUP(D187,电网区域划分!A:B,2,FALSE)</f>
        <v>西南</v>
      </c>
      <c r="C187" s="29" t="str">
        <f>VLOOKUP(E187,电网区域划分!A:B,2,FALSE)</f>
        <v>华中</v>
      </c>
      <c r="D187" s="13" t="s">
        <v>227</v>
      </c>
      <c r="E187" s="13" t="s">
        <v>144</v>
      </c>
      <c r="F187" s="13" t="s">
        <v>524</v>
      </c>
      <c r="H187" s="13" t="s">
        <v>535</v>
      </c>
      <c r="I187" s="4" t="s">
        <v>87</v>
      </c>
      <c r="J187" s="13">
        <v>127300</v>
      </c>
      <c r="K187" s="2" t="s">
        <v>87</v>
      </c>
      <c r="L187" s="13">
        <v>430339</v>
      </c>
      <c r="M187" s="2" t="s">
        <v>87</v>
      </c>
      <c r="N187" s="13">
        <v>419466</v>
      </c>
      <c r="O187" s="2" t="s">
        <v>87</v>
      </c>
      <c r="P187" s="13">
        <v>436967</v>
      </c>
      <c r="Q187" s="2" t="s">
        <v>87</v>
      </c>
      <c r="R187" s="13">
        <v>436452</v>
      </c>
      <c r="S187" s="8" t="s">
        <v>269</v>
      </c>
      <c r="T187" s="34">
        <v>327549</v>
      </c>
    </row>
    <row r="188" spans="1:20">
      <c r="A188" s="18">
        <v>123</v>
      </c>
      <c r="B188" s="29" t="str">
        <f>VLOOKUP(D188,电网区域划分!A:B,2,FALSE)</f>
        <v>西南</v>
      </c>
      <c r="C188" s="29" t="str">
        <f>VLOOKUP(E188,电网区域划分!A:B,2,FALSE)</f>
        <v>华中</v>
      </c>
      <c r="D188" s="13" t="s">
        <v>227</v>
      </c>
      <c r="E188" s="13" t="s">
        <v>433</v>
      </c>
      <c r="F188" s="13" t="s">
        <v>524</v>
      </c>
      <c r="G188" s="13" t="s">
        <v>529</v>
      </c>
      <c r="I188" s="4" t="s">
        <v>91</v>
      </c>
      <c r="J188" s="13">
        <v>153986</v>
      </c>
      <c r="K188" s="2" t="s">
        <v>91</v>
      </c>
      <c r="L188" s="13">
        <v>138678</v>
      </c>
      <c r="M188" s="2" t="s">
        <v>91</v>
      </c>
      <c r="N188" s="13">
        <v>93898</v>
      </c>
      <c r="O188" s="2" t="s">
        <v>91</v>
      </c>
      <c r="P188" s="13">
        <v>55289</v>
      </c>
      <c r="Q188" s="2" t="s">
        <v>91</v>
      </c>
      <c r="R188" s="13">
        <v>75827</v>
      </c>
      <c r="S188" s="7" t="s">
        <v>288</v>
      </c>
      <c r="T188" s="33">
        <v>99297</v>
      </c>
    </row>
    <row r="189" spans="1:20">
      <c r="A189" s="18">
        <v>122</v>
      </c>
      <c r="B189" s="18" t="str">
        <f>VLOOKUP(D189,电网区域划分!A:B,2,FALSE)</f>
        <v>西南</v>
      </c>
      <c r="C189" s="18" t="e">
        <f>VLOOKUP(E189,电网区域划分!A:B,2,FALSE)</f>
        <v>#N/A</v>
      </c>
      <c r="D189" t="s">
        <v>227</v>
      </c>
      <c r="E189" t="s">
        <v>411</v>
      </c>
      <c r="F189" t="s">
        <v>525</v>
      </c>
      <c r="G189"/>
      <c r="H189"/>
      <c r="I189" t="s">
        <v>92</v>
      </c>
      <c r="J189">
        <v>434914</v>
      </c>
      <c r="K189" t="s">
        <v>92</v>
      </c>
      <c r="L189">
        <v>709999</v>
      </c>
      <c r="M189" t="s">
        <v>92</v>
      </c>
      <c r="N189">
        <v>632248</v>
      </c>
      <c r="O189" t="s">
        <v>92</v>
      </c>
      <c r="P189">
        <v>593170</v>
      </c>
      <c r="Q189" t="s">
        <v>92</v>
      </c>
      <c r="R189">
        <v>631515</v>
      </c>
      <c r="S189" s="8" t="s">
        <v>292</v>
      </c>
      <c r="T189" s="16">
        <v>886100</v>
      </c>
    </row>
    <row r="190" spans="1:20">
      <c r="A190" s="18">
        <v>126</v>
      </c>
      <c r="B190" s="18" t="str">
        <f>VLOOKUP(D190,电网区域划分!A:B,2,FALSE)</f>
        <v>西南</v>
      </c>
      <c r="C190" s="18" t="str">
        <f>VLOOKUP(E190,电网区域划分!A:B,2,FALSE)</f>
        <v>西南</v>
      </c>
      <c r="D190" t="s">
        <v>227</v>
      </c>
      <c r="E190" t="s">
        <v>147</v>
      </c>
      <c r="F190" t="s">
        <v>523</v>
      </c>
      <c r="G190" t="s">
        <v>567</v>
      </c>
      <c r="H190"/>
      <c r="I190" s="4" t="s">
        <v>106</v>
      </c>
      <c r="J190">
        <v>153617</v>
      </c>
      <c r="K190" s="2" t="s">
        <v>106</v>
      </c>
      <c r="L190">
        <v>140983</v>
      </c>
      <c r="M190" s="2" t="s">
        <v>106</v>
      </c>
      <c r="N190">
        <v>118191</v>
      </c>
      <c r="O190" s="2" t="s">
        <v>106</v>
      </c>
      <c r="P190">
        <v>99106</v>
      </c>
      <c r="Q190" s="2" t="s">
        <v>106</v>
      </c>
      <c r="R190">
        <v>115844</v>
      </c>
      <c r="S190" s="7" t="s">
        <v>285</v>
      </c>
      <c r="T190" s="17">
        <v>459001</v>
      </c>
    </row>
    <row r="193" spans="11:18">
      <c r="R193" s="32"/>
    </row>
    <row r="194" spans="11:18">
      <c r="O194" s="2"/>
      <c r="R194" s="32"/>
    </row>
    <row r="195" spans="11:18">
      <c r="K195" s="2"/>
      <c r="O195" s="2"/>
      <c r="R195" s="32"/>
    </row>
    <row r="196" spans="11:18">
      <c r="K196" s="2"/>
      <c r="O196" s="2"/>
      <c r="R196" s="32"/>
    </row>
    <row r="197" spans="11:18">
      <c r="K197" s="2"/>
      <c r="O197" s="2"/>
      <c r="R197" s="32"/>
    </row>
    <row r="198" spans="11:18">
      <c r="K198" s="2"/>
    </row>
  </sheetData>
  <autoFilter ref="A1:T190" xr:uid="{E20FC905-817C-4512-AC22-6DEA58E01771}">
    <sortState xmlns:xlrd2="http://schemas.microsoft.com/office/spreadsheetml/2017/richdata2" ref="A2:T190">
      <sortCondition ref="D1:D190"/>
    </sortState>
  </autoFilter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73EB-4E0A-40B7-BB45-5B8A2153EB81}">
  <sheetPr filterMode="1"/>
  <dimension ref="A1:R116"/>
  <sheetViews>
    <sheetView zoomScale="70" zoomScaleNormal="70" workbookViewId="0">
      <selection activeCell="H46" sqref="H46:R46"/>
    </sheetView>
  </sheetViews>
  <sheetFormatPr defaultColWidth="9" defaultRowHeight="15.75"/>
  <cols>
    <col min="1" max="1" width="4.5" style="22" customWidth="1"/>
    <col min="2" max="5" width="11.125" style="22" customWidth="1"/>
    <col min="6" max="6" width="21.125" style="22" customWidth="1"/>
    <col min="7" max="7" width="14.75" style="23" customWidth="1"/>
    <col min="8" max="8" width="12.625" style="22" customWidth="1"/>
    <col min="9" max="9" width="14.75" style="22" customWidth="1"/>
    <col min="10" max="10" width="12.625" style="22" customWidth="1"/>
    <col min="11" max="11" width="14.75" style="22" customWidth="1"/>
    <col min="12" max="12" width="12.625" style="22" customWidth="1"/>
    <col min="13" max="13" width="14.75" style="22" customWidth="1"/>
    <col min="14" max="14" width="12.625" style="22" customWidth="1"/>
    <col min="15" max="15" width="14.75" style="22" customWidth="1"/>
    <col min="16" max="16" width="12.625" style="22" customWidth="1"/>
    <col min="17" max="17" width="14.75" style="22" customWidth="1"/>
    <col min="18" max="18" width="12.625" style="22" customWidth="1"/>
    <col min="19" max="16384" width="9" style="22"/>
  </cols>
  <sheetData>
    <row r="1" spans="1:18" s="27" customFormat="1">
      <c r="A1" s="27">
        <v>1</v>
      </c>
      <c r="B1" s="27" t="s">
        <v>452</v>
      </c>
      <c r="C1" s="27" t="s">
        <v>453</v>
      </c>
      <c r="D1" s="27" t="s">
        <v>512</v>
      </c>
      <c r="E1" s="27" t="s">
        <v>513</v>
      </c>
      <c r="F1" s="27" t="s">
        <v>454</v>
      </c>
      <c r="G1" s="23"/>
      <c r="H1" s="27">
        <v>2016</v>
      </c>
      <c r="I1" s="22"/>
      <c r="J1" s="27">
        <v>2017</v>
      </c>
      <c r="K1" s="22"/>
      <c r="L1" s="27">
        <v>2018</v>
      </c>
      <c r="M1" s="22"/>
      <c r="N1" s="27">
        <v>2019</v>
      </c>
      <c r="O1" s="22"/>
      <c r="P1" s="27">
        <v>2020</v>
      </c>
      <c r="Q1" s="22"/>
      <c r="R1" s="27">
        <v>2021</v>
      </c>
    </row>
    <row r="2" spans="1:18">
      <c r="A2" s="22">
        <v>36</v>
      </c>
      <c r="B2" s="22" t="s">
        <v>460</v>
      </c>
      <c r="C2" s="22" t="s">
        <v>483</v>
      </c>
      <c r="D2" s="22" t="s">
        <v>484</v>
      </c>
      <c r="E2" s="22" t="s">
        <v>485</v>
      </c>
      <c r="F2" s="22" t="s">
        <v>19</v>
      </c>
      <c r="G2" s="23" t="s">
        <v>19</v>
      </c>
      <c r="H2" s="22">
        <v>2380</v>
      </c>
      <c r="I2" s="24" t="s">
        <v>19</v>
      </c>
      <c r="J2" s="22">
        <v>2350</v>
      </c>
      <c r="K2" s="22" t="s">
        <v>19</v>
      </c>
      <c r="L2" s="22">
        <v>1089</v>
      </c>
      <c r="M2" s="22" t="s">
        <v>19</v>
      </c>
      <c r="N2" s="22">
        <v>2139</v>
      </c>
      <c r="O2" s="22" t="s">
        <v>19</v>
      </c>
      <c r="P2" s="22">
        <v>1451</v>
      </c>
      <c r="Q2" s="22" t="s">
        <v>337</v>
      </c>
      <c r="R2" s="22">
        <v>853</v>
      </c>
    </row>
    <row r="3" spans="1:18">
      <c r="A3" s="22">
        <v>77</v>
      </c>
      <c r="B3" s="22" t="s">
        <v>191</v>
      </c>
      <c r="C3" s="22" t="s">
        <v>116</v>
      </c>
      <c r="D3" s="22" t="s">
        <v>491</v>
      </c>
      <c r="E3" s="22" t="s">
        <v>490</v>
      </c>
      <c r="F3" s="25" t="s">
        <v>154</v>
      </c>
      <c r="H3" s="22">
        <v>0</v>
      </c>
      <c r="I3" s="24" t="s">
        <v>154</v>
      </c>
      <c r="J3" s="22">
        <v>665351</v>
      </c>
      <c r="K3" s="22" t="s">
        <v>91</v>
      </c>
      <c r="L3" s="22">
        <v>1772523</v>
      </c>
      <c r="M3" s="22" t="s">
        <v>91</v>
      </c>
      <c r="N3" s="22">
        <v>1793829</v>
      </c>
      <c r="O3" s="22" t="s">
        <v>244</v>
      </c>
      <c r="P3" s="22">
        <v>2245769</v>
      </c>
      <c r="Q3" s="22" t="s">
        <v>367</v>
      </c>
      <c r="R3" s="22">
        <v>2719261</v>
      </c>
    </row>
    <row r="4" spans="1:18">
      <c r="A4" s="22">
        <v>82</v>
      </c>
      <c r="B4" s="22" t="s">
        <v>191</v>
      </c>
      <c r="C4" s="22" t="s">
        <v>173</v>
      </c>
      <c r="D4" s="22" t="s">
        <v>491</v>
      </c>
      <c r="E4" s="22" t="s">
        <v>477</v>
      </c>
      <c r="F4" s="22" t="s">
        <v>39</v>
      </c>
      <c r="G4" s="23" t="s">
        <v>39</v>
      </c>
      <c r="H4" s="22">
        <v>6496</v>
      </c>
      <c r="I4" s="24" t="s">
        <v>39</v>
      </c>
      <c r="J4" s="22">
        <v>14268</v>
      </c>
      <c r="K4" s="22" t="s">
        <v>39</v>
      </c>
      <c r="L4" s="22">
        <v>7524</v>
      </c>
      <c r="M4" s="22" t="s">
        <v>39</v>
      </c>
      <c r="N4" s="22">
        <v>33043</v>
      </c>
      <c r="O4" s="22" t="s">
        <v>39</v>
      </c>
      <c r="P4" s="22">
        <v>39398</v>
      </c>
      <c r="Q4" s="22" t="s">
        <v>371</v>
      </c>
      <c r="R4" s="22">
        <v>44358</v>
      </c>
    </row>
    <row r="5" spans="1:18" ht="31.5">
      <c r="A5" s="22">
        <v>118</v>
      </c>
      <c r="B5" s="22" t="s">
        <v>483</v>
      </c>
      <c r="C5" s="22" t="s">
        <v>514</v>
      </c>
      <c r="D5" s="22" t="s">
        <v>485</v>
      </c>
      <c r="E5" s="22" t="s">
        <v>509</v>
      </c>
      <c r="G5" s="23" t="s">
        <v>136</v>
      </c>
      <c r="H5" s="22">
        <v>430582</v>
      </c>
      <c r="I5" s="22" t="s">
        <v>177</v>
      </c>
      <c r="J5" s="22">
        <v>395155</v>
      </c>
      <c r="K5" s="22" t="s">
        <v>211</v>
      </c>
      <c r="L5" s="22">
        <v>491104</v>
      </c>
      <c r="M5" s="22" t="s">
        <v>211</v>
      </c>
      <c r="N5" s="22">
        <v>497610</v>
      </c>
      <c r="O5" s="22" t="s">
        <v>247</v>
      </c>
      <c r="P5" s="22">
        <v>485260</v>
      </c>
      <c r="Q5" s="22" t="s">
        <v>391</v>
      </c>
      <c r="R5" s="22">
        <v>519231</v>
      </c>
    </row>
    <row r="6" spans="1:18">
      <c r="A6" s="22">
        <v>115</v>
      </c>
      <c r="B6" s="22" t="s">
        <v>483</v>
      </c>
      <c r="C6" s="22" t="s">
        <v>514</v>
      </c>
      <c r="D6" s="22" t="s">
        <v>485</v>
      </c>
      <c r="E6" s="22" t="s">
        <v>508</v>
      </c>
      <c r="G6" s="23" t="s">
        <v>135</v>
      </c>
      <c r="H6" s="22">
        <v>1199437</v>
      </c>
      <c r="I6" s="22" t="s">
        <v>135</v>
      </c>
      <c r="J6" s="22">
        <v>1303703</v>
      </c>
      <c r="K6" s="22" t="s">
        <v>210</v>
      </c>
      <c r="L6" s="22">
        <v>1290026</v>
      </c>
      <c r="M6" s="22" t="s">
        <v>210</v>
      </c>
      <c r="N6" s="22">
        <v>1271594</v>
      </c>
      <c r="O6" s="22" t="s">
        <v>246</v>
      </c>
      <c r="P6" s="22">
        <v>1307801</v>
      </c>
      <c r="Q6" s="22" t="s">
        <v>390</v>
      </c>
      <c r="R6" s="22">
        <v>1282419</v>
      </c>
    </row>
    <row r="7" spans="1:18">
      <c r="A7" s="22">
        <v>116</v>
      </c>
      <c r="B7" s="22" t="s">
        <v>483</v>
      </c>
      <c r="C7" s="22" t="s">
        <v>514</v>
      </c>
      <c r="D7" s="22" t="s">
        <v>485</v>
      </c>
      <c r="E7" s="22" t="s">
        <v>508</v>
      </c>
      <c r="G7" s="23" t="s">
        <v>54</v>
      </c>
      <c r="H7" s="22">
        <v>1162086</v>
      </c>
      <c r="I7" s="24" t="s">
        <v>54</v>
      </c>
      <c r="J7" s="22">
        <v>1257627</v>
      </c>
      <c r="K7" s="22" t="s">
        <v>54</v>
      </c>
      <c r="L7" s="22">
        <v>1260118</v>
      </c>
      <c r="M7" s="22" t="s">
        <v>54</v>
      </c>
      <c r="N7" s="22">
        <v>1238070</v>
      </c>
      <c r="P7" s="22">
        <v>0</v>
      </c>
      <c r="R7" s="22">
        <v>0</v>
      </c>
    </row>
    <row r="8" spans="1:18">
      <c r="A8" s="22">
        <v>117</v>
      </c>
      <c r="B8" s="22" t="s">
        <v>483</v>
      </c>
      <c r="C8" s="22" t="s">
        <v>514</v>
      </c>
      <c r="D8" s="22" t="s">
        <v>485</v>
      </c>
      <c r="E8" s="22" t="s">
        <v>508</v>
      </c>
      <c r="G8" s="23" t="s">
        <v>55</v>
      </c>
      <c r="H8" s="22">
        <v>37352</v>
      </c>
      <c r="I8" s="24" t="s">
        <v>55</v>
      </c>
      <c r="J8" s="22">
        <v>46076</v>
      </c>
      <c r="K8" s="22" t="s">
        <v>55</v>
      </c>
      <c r="L8" s="22">
        <v>29908</v>
      </c>
      <c r="M8" s="22" t="s">
        <v>55</v>
      </c>
      <c r="N8" s="22">
        <v>33523</v>
      </c>
      <c r="P8" s="22">
        <v>0</v>
      </c>
      <c r="R8" s="22">
        <v>0</v>
      </c>
    </row>
    <row r="9" spans="1:18">
      <c r="A9" s="22">
        <v>110</v>
      </c>
      <c r="B9" s="22" t="s">
        <v>483</v>
      </c>
      <c r="C9" s="22" t="s">
        <v>501</v>
      </c>
      <c r="D9" s="22" t="s">
        <v>496</v>
      </c>
      <c r="E9" s="22" t="s">
        <v>490</v>
      </c>
      <c r="F9" s="22" t="s">
        <v>50</v>
      </c>
      <c r="G9" s="23" t="s">
        <v>50</v>
      </c>
      <c r="H9" s="22">
        <v>44898</v>
      </c>
      <c r="I9" s="24" t="s">
        <v>50</v>
      </c>
      <c r="J9" s="22">
        <v>36508</v>
      </c>
      <c r="K9" s="22" t="s">
        <v>50</v>
      </c>
      <c r="L9" s="22">
        <v>24251</v>
      </c>
      <c r="M9" s="22" t="s">
        <v>50</v>
      </c>
      <c r="N9" s="22">
        <v>41867</v>
      </c>
      <c r="O9" s="22" t="s">
        <v>50</v>
      </c>
      <c r="P9" s="22">
        <v>44145</v>
      </c>
      <c r="Q9" s="26" t="s">
        <v>506</v>
      </c>
      <c r="R9" s="22">
        <v>22585</v>
      </c>
    </row>
    <row r="10" spans="1:18">
      <c r="A10" s="22">
        <v>121</v>
      </c>
      <c r="B10" s="22" t="s">
        <v>483</v>
      </c>
      <c r="C10" s="22" t="s">
        <v>514</v>
      </c>
      <c r="D10" s="22" t="s">
        <v>496</v>
      </c>
      <c r="E10" s="22" t="s">
        <v>510</v>
      </c>
      <c r="G10" s="23" t="s">
        <v>57</v>
      </c>
      <c r="H10" s="22">
        <v>1674</v>
      </c>
      <c r="I10" s="24" t="s">
        <v>57</v>
      </c>
      <c r="J10" s="22">
        <v>0</v>
      </c>
      <c r="L10" s="22">
        <v>0</v>
      </c>
      <c r="N10" s="22">
        <v>0</v>
      </c>
      <c r="P10" s="22">
        <v>0</v>
      </c>
      <c r="R10" s="22">
        <v>0</v>
      </c>
    </row>
    <row r="11" spans="1:18">
      <c r="A11" s="22">
        <v>109</v>
      </c>
      <c r="B11" s="22" t="s">
        <v>483</v>
      </c>
      <c r="C11" s="22" t="s">
        <v>501</v>
      </c>
      <c r="D11" s="22" t="s">
        <v>497</v>
      </c>
      <c r="E11" s="22" t="s">
        <v>490</v>
      </c>
      <c r="F11" s="22" t="s">
        <v>49</v>
      </c>
      <c r="G11" s="23" t="s">
        <v>49</v>
      </c>
      <c r="H11" s="22">
        <v>939629</v>
      </c>
      <c r="I11" s="24" t="s">
        <v>49</v>
      </c>
      <c r="J11" s="22">
        <v>871852</v>
      </c>
      <c r="K11" s="22" t="s">
        <v>49</v>
      </c>
      <c r="L11" s="22">
        <v>847012</v>
      </c>
      <c r="M11" s="22" t="s">
        <v>49</v>
      </c>
      <c r="N11" s="22">
        <v>988414</v>
      </c>
      <c r="O11" s="22" t="s">
        <v>49</v>
      </c>
      <c r="P11" s="22">
        <v>1004578</v>
      </c>
      <c r="Q11" s="22" t="s">
        <v>387</v>
      </c>
      <c r="R11" s="22">
        <v>964461</v>
      </c>
    </row>
    <row r="12" spans="1:18">
      <c r="A12" s="22">
        <v>112</v>
      </c>
      <c r="B12" s="22" t="s">
        <v>483</v>
      </c>
      <c r="C12" s="22" t="s">
        <v>173</v>
      </c>
      <c r="D12" s="22" t="s">
        <v>497</v>
      </c>
      <c r="E12" s="22" t="s">
        <v>493</v>
      </c>
      <c r="F12" s="22" t="s">
        <v>46</v>
      </c>
      <c r="G12" s="23" t="s">
        <v>51</v>
      </c>
      <c r="H12" s="22">
        <v>487287</v>
      </c>
      <c r="I12" s="24" t="s">
        <v>46</v>
      </c>
      <c r="J12" s="22">
        <v>487955</v>
      </c>
      <c r="K12" s="22" t="s">
        <v>46</v>
      </c>
      <c r="L12" s="22">
        <v>514660</v>
      </c>
      <c r="M12" s="22" t="s">
        <v>46</v>
      </c>
      <c r="N12" s="22">
        <v>620956</v>
      </c>
      <c r="O12" s="22" t="s">
        <v>46</v>
      </c>
      <c r="P12" s="22">
        <v>469979</v>
      </c>
      <c r="Q12" s="22" t="s">
        <v>388</v>
      </c>
      <c r="R12" s="22">
        <v>696587</v>
      </c>
    </row>
    <row r="13" spans="1:18">
      <c r="A13" s="22">
        <v>51</v>
      </c>
      <c r="B13" s="22" t="s">
        <v>116</v>
      </c>
      <c r="C13" s="22" t="s">
        <v>191</v>
      </c>
      <c r="D13" s="22" t="s">
        <v>488</v>
      </c>
      <c r="E13" s="22" t="s">
        <v>492</v>
      </c>
      <c r="H13" s="22">
        <v>0</v>
      </c>
      <c r="J13" s="22">
        <v>0</v>
      </c>
      <c r="L13" s="22">
        <v>0</v>
      </c>
      <c r="N13" s="22">
        <v>0</v>
      </c>
      <c r="O13" s="22" t="s">
        <v>235</v>
      </c>
      <c r="P13" s="22">
        <v>67</v>
      </c>
      <c r="Q13" s="22" t="s">
        <v>345</v>
      </c>
      <c r="R13" s="22">
        <v>171</v>
      </c>
    </row>
    <row r="14" spans="1:18">
      <c r="A14" s="22">
        <v>48</v>
      </c>
      <c r="B14" s="22" t="s">
        <v>116</v>
      </c>
      <c r="C14" s="22" t="s">
        <v>191</v>
      </c>
      <c r="D14" s="22" t="s">
        <v>488</v>
      </c>
      <c r="E14" s="22" t="s">
        <v>463</v>
      </c>
      <c r="F14" s="22" t="s">
        <v>24</v>
      </c>
      <c r="G14" s="23" t="s">
        <v>24</v>
      </c>
      <c r="H14" s="22">
        <v>0.3</v>
      </c>
      <c r="I14" s="24" t="s">
        <v>24</v>
      </c>
      <c r="J14" s="22">
        <v>0.2</v>
      </c>
      <c r="L14" s="22">
        <v>0</v>
      </c>
      <c r="N14" s="22">
        <v>0</v>
      </c>
      <c r="P14" s="22">
        <v>0</v>
      </c>
      <c r="R14" s="22">
        <v>0</v>
      </c>
    </row>
    <row r="15" spans="1:18">
      <c r="A15" s="22">
        <v>53</v>
      </c>
      <c r="B15" s="22" t="s">
        <v>116</v>
      </c>
      <c r="C15" s="22" t="s">
        <v>191</v>
      </c>
      <c r="D15" s="22" t="s">
        <v>488</v>
      </c>
      <c r="E15" s="22" t="s">
        <v>463</v>
      </c>
      <c r="H15" s="22">
        <v>0</v>
      </c>
      <c r="J15" s="22">
        <v>0</v>
      </c>
      <c r="K15" s="22" t="s">
        <v>202</v>
      </c>
      <c r="L15" s="22">
        <v>2</v>
      </c>
      <c r="M15" s="22" t="s">
        <v>202</v>
      </c>
      <c r="N15" s="22">
        <v>0.4</v>
      </c>
      <c r="O15" s="22" t="s">
        <v>202</v>
      </c>
      <c r="P15" s="22">
        <v>0.2</v>
      </c>
      <c r="R15" s="22">
        <v>0</v>
      </c>
    </row>
    <row r="16" spans="1:18">
      <c r="A16" s="22">
        <v>49</v>
      </c>
      <c r="B16" s="22" t="s">
        <v>116</v>
      </c>
      <c r="C16" s="22" t="s">
        <v>191</v>
      </c>
      <c r="D16" s="22" t="s">
        <v>488</v>
      </c>
      <c r="E16" s="22" t="s">
        <v>489</v>
      </c>
      <c r="G16" s="23" t="s">
        <v>25</v>
      </c>
      <c r="H16" s="22">
        <v>0</v>
      </c>
      <c r="I16" s="24" t="s">
        <v>153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</row>
    <row r="17" spans="1:18">
      <c r="A17" s="22">
        <v>58</v>
      </c>
      <c r="B17" s="22" t="s">
        <v>116</v>
      </c>
      <c r="C17" s="22" t="s">
        <v>483</v>
      </c>
      <c r="D17" s="22" t="s">
        <v>476</v>
      </c>
      <c r="E17" s="22" t="s">
        <v>495</v>
      </c>
      <c r="F17" s="22" t="s">
        <v>27</v>
      </c>
      <c r="G17" s="23" t="s">
        <v>27</v>
      </c>
      <c r="H17" s="22">
        <v>1607059</v>
      </c>
      <c r="I17" s="24" t="s">
        <v>27</v>
      </c>
      <c r="J17" s="22">
        <v>1709618</v>
      </c>
      <c r="K17" s="22" t="s">
        <v>27</v>
      </c>
      <c r="L17" s="22">
        <v>1700819</v>
      </c>
      <c r="M17" s="22" t="s">
        <v>27</v>
      </c>
      <c r="N17" s="22">
        <v>1613266</v>
      </c>
      <c r="O17" s="22" t="s">
        <v>27</v>
      </c>
      <c r="P17" s="22">
        <v>1697518</v>
      </c>
      <c r="Q17" s="22" t="s">
        <v>351</v>
      </c>
      <c r="R17" s="22">
        <v>1530258</v>
      </c>
    </row>
    <row r="18" spans="1:18">
      <c r="A18" s="22">
        <v>44</v>
      </c>
      <c r="B18" s="22" t="s">
        <v>116</v>
      </c>
      <c r="C18" s="22" t="s">
        <v>460</v>
      </c>
      <c r="D18" s="22" t="s">
        <v>476</v>
      </c>
      <c r="E18" s="22" t="s">
        <v>461</v>
      </c>
      <c r="F18" s="22" t="s">
        <v>23</v>
      </c>
      <c r="G18" s="23" t="s">
        <v>23</v>
      </c>
      <c r="H18" s="22">
        <v>996697</v>
      </c>
      <c r="I18" s="24" t="s">
        <v>152</v>
      </c>
      <c r="J18" s="22">
        <v>1062139</v>
      </c>
      <c r="K18" s="22" t="s">
        <v>152</v>
      </c>
      <c r="L18" s="22">
        <v>798523</v>
      </c>
      <c r="M18" s="22" t="s">
        <v>152</v>
      </c>
      <c r="N18" s="22">
        <v>1086148</v>
      </c>
      <c r="O18" s="22" t="s">
        <v>152</v>
      </c>
      <c r="P18" s="22">
        <v>1098277</v>
      </c>
      <c r="Q18" s="22" t="s">
        <v>341</v>
      </c>
      <c r="R18" s="22">
        <v>1216352</v>
      </c>
    </row>
    <row r="19" spans="1:18">
      <c r="A19" s="22">
        <v>52</v>
      </c>
      <c r="B19" s="22" t="s">
        <v>116</v>
      </c>
      <c r="C19" s="22" t="s">
        <v>191</v>
      </c>
      <c r="D19" s="22" t="s">
        <v>476</v>
      </c>
      <c r="E19" s="22" t="s">
        <v>463</v>
      </c>
      <c r="H19" s="22">
        <v>0</v>
      </c>
      <c r="J19" s="22">
        <v>0</v>
      </c>
      <c r="L19" s="22">
        <v>0</v>
      </c>
      <c r="N19" s="22">
        <v>0</v>
      </c>
      <c r="P19" s="22">
        <v>0</v>
      </c>
      <c r="Q19" s="22" t="s">
        <v>346</v>
      </c>
      <c r="R19" s="22">
        <v>27</v>
      </c>
    </row>
    <row r="20" spans="1:18">
      <c r="A20" s="22">
        <v>43</v>
      </c>
      <c r="B20" s="22" t="s">
        <v>116</v>
      </c>
      <c r="C20" s="22" t="s">
        <v>460</v>
      </c>
      <c r="D20" s="22" t="s">
        <v>476</v>
      </c>
      <c r="E20" s="22" t="s">
        <v>475</v>
      </c>
      <c r="F20" s="22" t="s">
        <v>13</v>
      </c>
      <c r="G20" s="23" t="s">
        <v>486</v>
      </c>
      <c r="H20" s="22">
        <v>466859</v>
      </c>
      <c r="I20" s="24" t="s">
        <v>13</v>
      </c>
      <c r="J20" s="22">
        <v>551926</v>
      </c>
      <c r="K20" s="22" t="s">
        <v>13</v>
      </c>
      <c r="L20" s="22">
        <v>627713</v>
      </c>
      <c r="M20" s="22" t="s">
        <v>13</v>
      </c>
      <c r="N20" s="22">
        <v>575966</v>
      </c>
      <c r="O20" s="22" t="s">
        <v>13</v>
      </c>
      <c r="P20" s="22">
        <v>591453</v>
      </c>
      <c r="Q20" s="22" t="s">
        <v>331</v>
      </c>
      <c r="R20" s="22">
        <v>536746</v>
      </c>
    </row>
    <row r="21" spans="1:18">
      <c r="A21" s="22">
        <v>45</v>
      </c>
      <c r="B21" s="22" t="s">
        <v>116</v>
      </c>
      <c r="C21" s="22" t="s">
        <v>460</v>
      </c>
      <c r="D21" s="22" t="s">
        <v>476</v>
      </c>
      <c r="E21" s="22" t="s">
        <v>475</v>
      </c>
      <c r="F21" s="22" t="s">
        <v>521</v>
      </c>
      <c r="G21" s="23" t="s">
        <v>14</v>
      </c>
      <c r="H21" s="22">
        <v>1202396</v>
      </c>
      <c r="I21" s="24" t="s">
        <v>14</v>
      </c>
      <c r="J21" s="22">
        <v>1070914</v>
      </c>
      <c r="K21" s="22" t="s">
        <v>14</v>
      </c>
      <c r="L21" s="22">
        <v>1058084</v>
      </c>
      <c r="M21" s="22" t="s">
        <v>14</v>
      </c>
      <c r="N21" s="22">
        <v>972499</v>
      </c>
      <c r="O21" s="22" t="s">
        <v>14</v>
      </c>
      <c r="P21" s="22">
        <v>1233268</v>
      </c>
      <c r="Q21" s="22" t="s">
        <v>332</v>
      </c>
      <c r="R21" s="22">
        <v>1062275</v>
      </c>
    </row>
    <row r="22" spans="1:18">
      <c r="A22" s="22">
        <v>46</v>
      </c>
      <c r="B22" s="22" t="s">
        <v>116</v>
      </c>
      <c r="C22" s="22" t="s">
        <v>460</v>
      </c>
      <c r="D22" s="22" t="s">
        <v>476</v>
      </c>
      <c r="E22" s="22" t="s">
        <v>475</v>
      </c>
      <c r="F22" s="22" t="s">
        <v>140</v>
      </c>
      <c r="G22" s="23" t="s">
        <v>140</v>
      </c>
      <c r="H22" s="22">
        <v>707504</v>
      </c>
      <c r="I22" s="24" t="s">
        <v>140</v>
      </c>
      <c r="J22" s="22">
        <v>805712</v>
      </c>
      <c r="K22" s="22" t="s">
        <v>140</v>
      </c>
      <c r="L22" s="22">
        <v>1204944</v>
      </c>
      <c r="M22" s="22" t="s">
        <v>140</v>
      </c>
      <c r="N22" s="22">
        <v>1037963</v>
      </c>
      <c r="O22" s="22" t="s">
        <v>140</v>
      </c>
      <c r="P22" s="22">
        <v>1165611</v>
      </c>
      <c r="Q22" s="22" t="s">
        <v>342</v>
      </c>
      <c r="R22" s="22">
        <v>1047184</v>
      </c>
    </row>
    <row r="23" spans="1:18">
      <c r="A23" s="22">
        <v>55</v>
      </c>
      <c r="B23" s="22" t="s">
        <v>116</v>
      </c>
      <c r="C23" s="22" t="s">
        <v>173</v>
      </c>
      <c r="D23" s="22" t="s">
        <v>476</v>
      </c>
      <c r="E23" s="22" t="s">
        <v>493</v>
      </c>
      <c r="F23" s="22" t="s">
        <v>26</v>
      </c>
      <c r="G23" s="23" t="s">
        <v>26</v>
      </c>
      <c r="H23" s="22">
        <v>351678</v>
      </c>
      <c r="I23" s="24" t="s">
        <v>26</v>
      </c>
      <c r="J23" s="22">
        <v>342165</v>
      </c>
      <c r="K23" s="22" t="s">
        <v>26</v>
      </c>
      <c r="L23" s="22">
        <v>156122</v>
      </c>
      <c r="M23" s="22" t="s">
        <v>26</v>
      </c>
      <c r="N23" s="22">
        <v>200812</v>
      </c>
      <c r="O23" s="22" t="s">
        <v>26</v>
      </c>
      <c r="P23" s="22">
        <v>406186</v>
      </c>
      <c r="Q23" s="22" t="s">
        <v>348</v>
      </c>
      <c r="R23" s="22">
        <v>899839</v>
      </c>
    </row>
    <row r="24" spans="1:18">
      <c r="A24" s="22">
        <v>50</v>
      </c>
      <c r="B24" s="22" t="s">
        <v>116</v>
      </c>
      <c r="C24" s="22" t="s">
        <v>191</v>
      </c>
      <c r="D24" s="22" t="s">
        <v>490</v>
      </c>
      <c r="E24" s="22" t="s">
        <v>491</v>
      </c>
      <c r="H24" s="22">
        <v>0</v>
      </c>
      <c r="I24" s="24" t="s">
        <v>154</v>
      </c>
      <c r="J24" s="22">
        <v>85</v>
      </c>
      <c r="K24" s="22" t="s">
        <v>91</v>
      </c>
      <c r="L24" s="22">
        <v>62</v>
      </c>
      <c r="M24" s="22" t="s">
        <v>107</v>
      </c>
      <c r="N24" s="22">
        <v>28</v>
      </c>
      <c r="O24" s="22" t="s">
        <v>234</v>
      </c>
      <c r="P24" s="22">
        <v>2</v>
      </c>
      <c r="Q24" s="22" t="s">
        <v>344</v>
      </c>
      <c r="R24" s="22">
        <v>19.7</v>
      </c>
    </row>
    <row r="25" spans="1:18">
      <c r="A25" s="22">
        <v>60</v>
      </c>
      <c r="B25" s="22" t="s">
        <v>116</v>
      </c>
      <c r="C25" s="22" t="s">
        <v>483</v>
      </c>
      <c r="D25" s="22" t="s">
        <v>490</v>
      </c>
      <c r="E25" s="22" t="s">
        <v>496</v>
      </c>
      <c r="F25" s="22" t="s">
        <v>29</v>
      </c>
      <c r="G25" s="23" t="s">
        <v>29</v>
      </c>
      <c r="H25" s="22">
        <v>82158</v>
      </c>
      <c r="I25" s="24" t="s">
        <v>29</v>
      </c>
      <c r="J25" s="22">
        <v>105644</v>
      </c>
      <c r="K25" s="22" t="s">
        <v>29</v>
      </c>
      <c r="L25" s="22">
        <v>72666</v>
      </c>
      <c r="M25" s="22" t="s">
        <v>29</v>
      </c>
      <c r="N25" s="22">
        <v>197204</v>
      </c>
      <c r="O25" s="22" t="s">
        <v>29</v>
      </c>
      <c r="P25" s="22">
        <v>119735</v>
      </c>
      <c r="Q25" s="22" t="s">
        <v>353</v>
      </c>
      <c r="R25" s="22">
        <v>144232</v>
      </c>
    </row>
    <row r="26" spans="1:18" ht="31.5">
      <c r="A26" s="22">
        <v>59</v>
      </c>
      <c r="B26" s="22" t="s">
        <v>116</v>
      </c>
      <c r="C26" s="22" t="s">
        <v>483</v>
      </c>
      <c r="D26" s="22" t="s">
        <v>490</v>
      </c>
      <c r="E26" s="22" t="s">
        <v>495</v>
      </c>
      <c r="F26" s="22" t="s">
        <v>28</v>
      </c>
      <c r="G26" s="23" t="s">
        <v>28</v>
      </c>
      <c r="H26" s="22">
        <v>828012</v>
      </c>
      <c r="I26" s="24" t="s">
        <v>28</v>
      </c>
      <c r="J26" s="22">
        <v>657893</v>
      </c>
      <c r="K26" s="22" t="s">
        <v>28</v>
      </c>
      <c r="L26" s="22">
        <v>652650</v>
      </c>
      <c r="M26" s="22" t="s">
        <v>28</v>
      </c>
      <c r="N26" s="22">
        <v>613703</v>
      </c>
      <c r="O26" s="22" t="s">
        <v>28</v>
      </c>
      <c r="P26" s="22">
        <v>589435</v>
      </c>
      <c r="Q26" s="22" t="s">
        <v>352</v>
      </c>
      <c r="R26" s="22">
        <v>885124</v>
      </c>
    </row>
    <row r="27" spans="1:18">
      <c r="A27" s="22">
        <v>61</v>
      </c>
      <c r="B27" s="22" t="s">
        <v>116</v>
      </c>
      <c r="C27" s="22" t="s">
        <v>483</v>
      </c>
      <c r="D27" s="22" t="s">
        <v>490</v>
      </c>
      <c r="E27" s="22" t="s">
        <v>497</v>
      </c>
      <c r="F27" s="22" t="s">
        <v>236</v>
      </c>
      <c r="H27" s="22">
        <v>0</v>
      </c>
      <c r="J27" s="22">
        <v>0</v>
      </c>
      <c r="L27" s="22">
        <v>0</v>
      </c>
      <c r="N27" s="22">
        <v>0</v>
      </c>
      <c r="O27" s="22" t="s">
        <v>236</v>
      </c>
      <c r="P27" s="22">
        <v>189</v>
      </c>
      <c r="Q27" s="22" t="s">
        <v>354</v>
      </c>
      <c r="R27" s="22">
        <v>397</v>
      </c>
    </row>
    <row r="28" spans="1:18">
      <c r="A28" s="22">
        <v>41</v>
      </c>
      <c r="B28" s="22" t="s">
        <v>116</v>
      </c>
      <c r="C28" s="22" t="s">
        <v>62</v>
      </c>
      <c r="D28" s="22" t="s">
        <v>487</v>
      </c>
      <c r="E28" s="22" t="s">
        <v>457</v>
      </c>
      <c r="F28" s="22" t="s">
        <v>22</v>
      </c>
      <c r="G28" s="23" t="s">
        <v>22</v>
      </c>
      <c r="H28" s="38">
        <v>285017</v>
      </c>
      <c r="I28" s="24" t="s">
        <v>22</v>
      </c>
      <c r="J28" s="38">
        <v>343536</v>
      </c>
      <c r="K28" s="22" t="s">
        <v>22</v>
      </c>
      <c r="L28" s="38">
        <v>258669</v>
      </c>
      <c r="M28" s="22" t="s">
        <v>22</v>
      </c>
      <c r="N28" s="38">
        <v>102343</v>
      </c>
      <c r="O28" s="22" t="s">
        <v>22</v>
      </c>
      <c r="P28" s="38">
        <v>122476</v>
      </c>
      <c r="Q28" s="22" t="s">
        <v>339</v>
      </c>
      <c r="R28" s="38">
        <v>79382</v>
      </c>
    </row>
    <row r="29" spans="1:18">
      <c r="A29" s="22">
        <v>16</v>
      </c>
      <c r="B29" s="22" t="s">
        <v>62</v>
      </c>
      <c r="C29" s="22" t="s">
        <v>191</v>
      </c>
      <c r="D29" s="22" t="s">
        <v>465</v>
      </c>
      <c r="E29" s="22" t="s">
        <v>463</v>
      </c>
      <c r="H29" s="22">
        <v>0</v>
      </c>
      <c r="I29" s="24" t="s">
        <v>62</v>
      </c>
      <c r="J29" s="22">
        <v>131</v>
      </c>
      <c r="K29" s="22" t="s">
        <v>65</v>
      </c>
      <c r="L29" s="22">
        <v>121914</v>
      </c>
      <c r="M29" s="22" t="s">
        <v>65</v>
      </c>
      <c r="N29" s="22">
        <v>659</v>
      </c>
      <c r="O29" s="22" t="s">
        <v>229</v>
      </c>
      <c r="P29" s="22">
        <v>132</v>
      </c>
      <c r="Q29" s="22" t="s">
        <v>320</v>
      </c>
      <c r="R29" s="22">
        <v>0</v>
      </c>
    </row>
    <row r="30" spans="1:18">
      <c r="A30" s="22">
        <v>25</v>
      </c>
      <c r="B30" s="22" t="s">
        <v>254</v>
      </c>
      <c r="C30" s="22" t="s">
        <v>514</v>
      </c>
      <c r="D30" s="22" t="s">
        <v>473</v>
      </c>
      <c r="E30" s="22" t="s">
        <v>474</v>
      </c>
      <c r="F30" s="22" t="s">
        <v>11</v>
      </c>
      <c r="G30" s="23" t="s">
        <v>11</v>
      </c>
      <c r="H30" s="22">
        <v>195</v>
      </c>
      <c r="I30" s="24" t="s">
        <v>11</v>
      </c>
      <c r="J30" s="22">
        <v>150</v>
      </c>
      <c r="K30" s="22" t="s">
        <v>11</v>
      </c>
      <c r="L30" s="22">
        <v>162</v>
      </c>
      <c r="M30" s="22" t="s">
        <v>11</v>
      </c>
      <c r="N30" s="22">
        <v>116</v>
      </c>
      <c r="O30" s="22" t="s">
        <v>11</v>
      </c>
      <c r="P30" s="22">
        <v>101</v>
      </c>
      <c r="Q30" s="22" t="s">
        <v>328</v>
      </c>
      <c r="R30" s="22">
        <v>5</v>
      </c>
    </row>
    <row r="31" spans="1:18">
      <c r="A31" s="22">
        <v>34</v>
      </c>
      <c r="B31" s="22" t="s">
        <v>460</v>
      </c>
      <c r="C31" s="22" t="s">
        <v>173</v>
      </c>
      <c r="D31" s="22" t="s">
        <v>461</v>
      </c>
      <c r="E31" s="22" t="s">
        <v>477</v>
      </c>
      <c r="F31" s="22" t="s">
        <v>482</v>
      </c>
      <c r="G31" s="23" t="s">
        <v>17</v>
      </c>
      <c r="H31" s="22">
        <v>0</v>
      </c>
      <c r="J31" s="22">
        <v>0</v>
      </c>
      <c r="L31" s="22">
        <v>0</v>
      </c>
      <c r="N31" s="22">
        <v>0</v>
      </c>
      <c r="P31" s="22">
        <v>0</v>
      </c>
      <c r="R31" s="22">
        <v>0</v>
      </c>
    </row>
    <row r="32" spans="1:18">
      <c r="A32" s="22">
        <v>56</v>
      </c>
      <c r="B32" s="22" t="s">
        <v>116</v>
      </c>
      <c r="C32" s="22" t="s">
        <v>173</v>
      </c>
      <c r="D32" s="22" t="s">
        <v>494</v>
      </c>
      <c r="E32" s="22" t="s">
        <v>477</v>
      </c>
      <c r="H32" s="22">
        <v>0</v>
      </c>
      <c r="J32" s="22">
        <v>0</v>
      </c>
      <c r="L32" s="22">
        <v>0</v>
      </c>
      <c r="N32" s="22">
        <v>0</v>
      </c>
      <c r="P32" s="22">
        <v>0</v>
      </c>
      <c r="Q32" s="22" t="s">
        <v>349</v>
      </c>
      <c r="R32" s="22">
        <v>62</v>
      </c>
    </row>
    <row r="33" spans="1:18">
      <c r="A33" s="22">
        <v>22</v>
      </c>
      <c r="B33" s="22" t="s">
        <v>254</v>
      </c>
      <c r="C33" s="22" t="s">
        <v>62</v>
      </c>
      <c r="D33" s="22" t="s">
        <v>468</v>
      </c>
      <c r="E33" s="22" t="s">
        <v>469</v>
      </c>
      <c r="F33" s="22" t="s">
        <v>470</v>
      </c>
      <c r="G33" s="23" t="s">
        <v>10</v>
      </c>
      <c r="H33" s="22">
        <v>2068294</v>
      </c>
      <c r="I33" s="24" t="s">
        <v>10</v>
      </c>
      <c r="J33" s="22">
        <v>2154576</v>
      </c>
      <c r="K33" s="22" t="s">
        <v>10</v>
      </c>
      <c r="L33" s="22">
        <v>2028375</v>
      </c>
      <c r="M33" s="22" t="s">
        <v>10</v>
      </c>
      <c r="N33" s="22">
        <v>2170113</v>
      </c>
      <c r="O33" s="22" t="s">
        <v>230</v>
      </c>
      <c r="P33" s="22">
        <v>2445851</v>
      </c>
      <c r="Q33" s="22" t="s">
        <v>325</v>
      </c>
      <c r="R33" s="22">
        <v>2193496</v>
      </c>
    </row>
    <row r="34" spans="1:18">
      <c r="A34" s="22">
        <v>10</v>
      </c>
      <c r="B34" s="22" t="s">
        <v>62</v>
      </c>
      <c r="C34" s="22" t="s">
        <v>460</v>
      </c>
      <c r="D34" s="22" t="s">
        <v>456</v>
      </c>
      <c r="E34" s="22" t="s">
        <v>461</v>
      </c>
      <c r="F34" s="22" t="s">
        <v>180</v>
      </c>
      <c r="H34" s="38">
        <v>0</v>
      </c>
      <c r="I34" s="24" t="s">
        <v>149</v>
      </c>
      <c r="J34" s="38">
        <v>53120</v>
      </c>
      <c r="K34" s="22" t="s">
        <v>180</v>
      </c>
      <c r="L34" s="38">
        <v>561501</v>
      </c>
      <c r="M34" s="22" t="s">
        <v>180</v>
      </c>
      <c r="N34" s="38">
        <v>1365908</v>
      </c>
      <c r="O34" s="22" t="s">
        <v>180</v>
      </c>
      <c r="P34" s="38">
        <v>1923995</v>
      </c>
      <c r="Q34" s="22" t="s">
        <v>315</v>
      </c>
      <c r="R34" s="38">
        <v>1859150</v>
      </c>
    </row>
    <row r="35" spans="1:18">
      <c r="A35" s="22">
        <v>18</v>
      </c>
      <c r="B35" s="22" t="s">
        <v>62</v>
      </c>
      <c r="C35" s="22" t="s">
        <v>515</v>
      </c>
      <c r="D35" s="22" t="s">
        <v>456</v>
      </c>
      <c r="E35" s="22" t="s">
        <v>466</v>
      </c>
      <c r="F35" s="22" t="s">
        <v>8</v>
      </c>
      <c r="G35" s="23" t="s">
        <v>8</v>
      </c>
      <c r="H35" s="22">
        <v>110706</v>
      </c>
      <c r="I35" s="24" t="s">
        <v>8</v>
      </c>
      <c r="J35" s="22">
        <v>121804</v>
      </c>
      <c r="K35" s="22" t="s">
        <v>8</v>
      </c>
      <c r="L35" s="22">
        <v>126021</v>
      </c>
      <c r="M35" s="22" t="s">
        <v>8</v>
      </c>
      <c r="N35" s="22">
        <v>134259</v>
      </c>
      <c r="O35" s="22" t="s">
        <v>120</v>
      </c>
      <c r="P35" s="22">
        <v>138497</v>
      </c>
      <c r="Q35" s="22" t="s">
        <v>322</v>
      </c>
      <c r="R35" s="22">
        <v>137162</v>
      </c>
    </row>
    <row r="36" spans="1:18">
      <c r="A36" s="22">
        <v>5</v>
      </c>
      <c r="B36" s="22" t="s">
        <v>62</v>
      </c>
      <c r="C36" s="22" t="s">
        <v>254</v>
      </c>
      <c r="D36" s="22" t="s">
        <v>456</v>
      </c>
      <c r="E36" s="22" t="s">
        <v>456</v>
      </c>
      <c r="F36" s="22" t="s">
        <v>228</v>
      </c>
      <c r="H36" s="22">
        <v>0</v>
      </c>
      <c r="J36" s="22">
        <v>0</v>
      </c>
      <c r="L36" s="22">
        <v>0</v>
      </c>
      <c r="N36" s="22">
        <v>0</v>
      </c>
      <c r="O36" s="22" t="s">
        <v>228</v>
      </c>
      <c r="P36" s="22">
        <v>508935</v>
      </c>
      <c r="Q36" s="22" t="s">
        <v>310</v>
      </c>
      <c r="R36" s="22">
        <v>444813</v>
      </c>
    </row>
    <row r="37" spans="1:18">
      <c r="A37" s="22">
        <v>13</v>
      </c>
      <c r="B37" s="22" t="s">
        <v>62</v>
      </c>
      <c r="C37" s="22" t="s">
        <v>191</v>
      </c>
      <c r="D37" s="22" t="s">
        <v>456</v>
      </c>
      <c r="E37" s="22" t="s">
        <v>462</v>
      </c>
      <c r="F37" s="22" t="s">
        <v>5</v>
      </c>
      <c r="G37" s="23" t="s">
        <v>5</v>
      </c>
      <c r="H37" s="22">
        <v>26870</v>
      </c>
      <c r="I37" s="24" t="s">
        <v>5</v>
      </c>
      <c r="J37" s="22">
        <v>27990</v>
      </c>
      <c r="K37" s="22" t="s">
        <v>5</v>
      </c>
      <c r="L37" s="22">
        <v>28161</v>
      </c>
      <c r="M37" s="22" t="s">
        <v>5</v>
      </c>
      <c r="N37" s="22">
        <v>23641</v>
      </c>
      <c r="O37" s="22" t="s">
        <v>5</v>
      </c>
      <c r="P37" s="22">
        <v>28066</v>
      </c>
      <c r="Q37" s="22" t="s">
        <v>317</v>
      </c>
      <c r="R37" s="22">
        <v>30978</v>
      </c>
    </row>
    <row r="38" spans="1:18">
      <c r="A38" s="22">
        <v>23</v>
      </c>
      <c r="B38" s="22" t="s">
        <v>254</v>
      </c>
      <c r="C38" s="22" t="s">
        <v>62</v>
      </c>
      <c r="D38" s="22" t="s">
        <v>456</v>
      </c>
      <c r="E38" s="22" t="s">
        <v>471</v>
      </c>
      <c r="F38" s="22" t="s">
        <v>472</v>
      </c>
      <c r="H38" s="22">
        <v>0</v>
      </c>
      <c r="I38" s="24" t="s">
        <v>150</v>
      </c>
      <c r="J38" s="22">
        <v>52768</v>
      </c>
      <c r="K38" s="22" t="s">
        <v>150</v>
      </c>
      <c r="L38" s="22">
        <v>1502046</v>
      </c>
      <c r="M38" s="22" t="s">
        <v>150</v>
      </c>
      <c r="N38" s="22">
        <v>2357031</v>
      </c>
      <c r="O38" s="22" t="s">
        <v>150</v>
      </c>
      <c r="P38" s="22">
        <v>3309082</v>
      </c>
      <c r="Q38" s="22" t="s">
        <v>326</v>
      </c>
      <c r="R38" s="22">
        <v>2653641</v>
      </c>
    </row>
    <row r="39" spans="1:18">
      <c r="A39" s="22">
        <v>14</v>
      </c>
      <c r="B39" s="22" t="s">
        <v>62</v>
      </c>
      <c r="C39" s="22" t="s">
        <v>191</v>
      </c>
      <c r="D39" s="22" t="s">
        <v>456</v>
      </c>
      <c r="E39" s="22" t="s">
        <v>463</v>
      </c>
      <c r="F39" s="22" t="s">
        <v>6</v>
      </c>
      <c r="G39" s="23" t="s">
        <v>6</v>
      </c>
      <c r="H39" s="22">
        <v>152328</v>
      </c>
      <c r="I39" s="24" t="s">
        <v>6</v>
      </c>
      <c r="J39" s="22">
        <v>164690</v>
      </c>
      <c r="K39" s="22" t="s">
        <v>6</v>
      </c>
      <c r="L39" s="22">
        <v>158475</v>
      </c>
      <c r="M39" s="22" t="s">
        <v>6</v>
      </c>
      <c r="N39" s="22">
        <v>138065</v>
      </c>
      <c r="O39" s="22" t="s">
        <v>6</v>
      </c>
      <c r="P39" s="22">
        <v>175671</v>
      </c>
      <c r="Q39" s="22" t="s">
        <v>318</v>
      </c>
      <c r="R39" s="22">
        <v>209408</v>
      </c>
    </row>
    <row r="40" spans="1:18">
      <c r="A40" s="22">
        <v>68</v>
      </c>
      <c r="B40" s="22" t="s">
        <v>191</v>
      </c>
      <c r="C40" s="22" t="s">
        <v>465</v>
      </c>
      <c r="D40" s="22" t="s">
        <v>462</v>
      </c>
      <c r="E40" s="22" t="s">
        <v>456</v>
      </c>
      <c r="H40" s="22">
        <v>0</v>
      </c>
      <c r="I40" s="24"/>
      <c r="J40" s="22">
        <v>0</v>
      </c>
      <c r="L40" s="22">
        <v>0</v>
      </c>
      <c r="N40" s="22">
        <v>0</v>
      </c>
      <c r="O40" s="22" t="s">
        <v>240</v>
      </c>
      <c r="P40" s="22">
        <v>2650400</v>
      </c>
      <c r="Q40" s="22" t="s">
        <v>359</v>
      </c>
      <c r="R40" s="22">
        <v>2212074</v>
      </c>
    </row>
    <row r="41" spans="1:18">
      <c r="A41" s="22">
        <v>64</v>
      </c>
      <c r="B41" s="22" t="s">
        <v>191</v>
      </c>
      <c r="C41" s="22" t="s">
        <v>465</v>
      </c>
      <c r="D41" s="22" t="s">
        <v>462</v>
      </c>
      <c r="E41" s="22" t="s">
        <v>471</v>
      </c>
      <c r="F41" s="22" t="s">
        <v>498</v>
      </c>
      <c r="G41" s="23" t="s">
        <v>31</v>
      </c>
      <c r="H41" s="22">
        <v>2925674</v>
      </c>
      <c r="I41" s="24" t="s">
        <v>31</v>
      </c>
      <c r="J41" s="22">
        <v>3020213</v>
      </c>
      <c r="K41" s="22" t="s">
        <v>31</v>
      </c>
      <c r="L41" s="22">
        <v>3068591</v>
      </c>
      <c r="M41" s="22" t="s">
        <v>31</v>
      </c>
      <c r="N41" s="22">
        <v>3110196</v>
      </c>
      <c r="O41" s="22" t="s">
        <v>237</v>
      </c>
      <c r="P41" s="22">
        <v>3080753</v>
      </c>
      <c r="Q41" s="22" t="s">
        <v>356</v>
      </c>
      <c r="R41" s="22">
        <v>2880504</v>
      </c>
    </row>
    <row r="42" spans="1:18">
      <c r="A42" s="22">
        <v>70</v>
      </c>
      <c r="B42" s="22" t="s">
        <v>191</v>
      </c>
      <c r="C42" s="22" t="s">
        <v>460</v>
      </c>
      <c r="D42" s="22" t="s">
        <v>462</v>
      </c>
      <c r="E42" s="22" t="s">
        <v>479</v>
      </c>
      <c r="F42" s="22" t="s">
        <v>499</v>
      </c>
      <c r="G42" s="23" t="s">
        <v>20</v>
      </c>
      <c r="H42" s="22">
        <v>727815</v>
      </c>
      <c r="I42" s="24" t="s">
        <v>20</v>
      </c>
      <c r="J42" s="22">
        <v>2012593</v>
      </c>
      <c r="K42" s="22" t="s">
        <v>182</v>
      </c>
      <c r="L42" s="22">
        <v>3777452</v>
      </c>
      <c r="M42" s="22" t="s">
        <v>182</v>
      </c>
      <c r="N42" s="22">
        <v>4148760</v>
      </c>
      <c r="O42" s="22" t="s">
        <v>182</v>
      </c>
      <c r="P42" s="22">
        <v>4982996</v>
      </c>
      <c r="Q42" s="22" t="s">
        <v>360</v>
      </c>
      <c r="R42" s="22">
        <v>5041369</v>
      </c>
    </row>
    <row r="43" spans="1:18">
      <c r="A43" s="22">
        <v>78</v>
      </c>
      <c r="B43" s="22" t="s">
        <v>191</v>
      </c>
      <c r="C43" s="22" t="s">
        <v>116</v>
      </c>
      <c r="D43" s="22" t="s">
        <v>492</v>
      </c>
      <c r="E43" s="22" t="s">
        <v>488</v>
      </c>
      <c r="H43" s="22">
        <v>0</v>
      </c>
      <c r="J43" s="22">
        <v>0</v>
      </c>
      <c r="L43" s="22">
        <v>0</v>
      </c>
      <c r="N43" s="22">
        <v>0</v>
      </c>
      <c r="O43" s="22" t="s">
        <v>245</v>
      </c>
      <c r="P43" s="22">
        <v>340225</v>
      </c>
      <c r="Q43" s="22" t="s">
        <v>368</v>
      </c>
      <c r="R43" s="22">
        <v>1514831</v>
      </c>
    </row>
    <row r="44" spans="1:18">
      <c r="A44" s="22">
        <v>83</v>
      </c>
      <c r="B44" s="22" t="s">
        <v>191</v>
      </c>
      <c r="C44" s="22" t="s">
        <v>173</v>
      </c>
      <c r="D44" s="22" t="s">
        <v>492</v>
      </c>
      <c r="E44" s="22" t="s">
        <v>546</v>
      </c>
      <c r="F44" s="22" t="s">
        <v>547</v>
      </c>
      <c r="G44" s="23" t="s">
        <v>40</v>
      </c>
      <c r="H44" s="22">
        <v>71850</v>
      </c>
      <c r="I44" s="24" t="s">
        <v>40</v>
      </c>
      <c r="J44" s="22">
        <v>90181</v>
      </c>
      <c r="K44" s="22" t="s">
        <v>40</v>
      </c>
      <c r="L44" s="22">
        <v>105478</v>
      </c>
      <c r="M44" s="22" t="s">
        <v>40</v>
      </c>
      <c r="N44" s="22">
        <v>105741</v>
      </c>
      <c r="O44" s="22" t="s">
        <v>40</v>
      </c>
      <c r="P44" s="22">
        <v>117160</v>
      </c>
      <c r="Q44" s="22" t="s">
        <v>372</v>
      </c>
      <c r="R44" s="22">
        <v>99976</v>
      </c>
    </row>
    <row r="45" spans="1:18">
      <c r="A45" s="22">
        <v>66</v>
      </c>
      <c r="B45" s="22" t="s">
        <v>191</v>
      </c>
      <c r="C45" s="22" t="s">
        <v>465</v>
      </c>
      <c r="D45" s="22" t="s">
        <v>457</v>
      </c>
      <c r="E45" s="22" t="s">
        <v>469</v>
      </c>
      <c r="G45" s="23" t="s">
        <v>33</v>
      </c>
      <c r="H45" s="22">
        <v>2060562</v>
      </c>
      <c r="I45" s="24" t="s">
        <v>33</v>
      </c>
      <c r="J45" s="22">
        <v>2103574</v>
      </c>
      <c r="K45" s="22" t="s">
        <v>181</v>
      </c>
      <c r="L45" s="22">
        <v>2287306</v>
      </c>
      <c r="M45" s="22" t="s">
        <v>181</v>
      </c>
      <c r="N45" s="22">
        <v>2018242</v>
      </c>
      <c r="O45" s="22" t="s">
        <v>238</v>
      </c>
      <c r="P45" s="22">
        <v>1889370</v>
      </c>
      <c r="Q45" s="22" t="s">
        <v>357</v>
      </c>
      <c r="R45" s="22">
        <v>3335394</v>
      </c>
    </row>
    <row r="46" spans="1:18">
      <c r="A46" s="22">
        <v>7</v>
      </c>
      <c r="B46" s="22" t="s">
        <v>62</v>
      </c>
      <c r="C46" s="22" t="s">
        <v>116</v>
      </c>
      <c r="D46" s="22" t="s">
        <v>457</v>
      </c>
      <c r="E46" s="22" t="s">
        <v>458</v>
      </c>
      <c r="F46" s="22" t="s">
        <v>459</v>
      </c>
      <c r="G46" s="23" t="s">
        <v>3</v>
      </c>
      <c r="H46" s="22">
        <v>539400</v>
      </c>
      <c r="I46" s="24" t="s">
        <v>3</v>
      </c>
      <c r="J46" s="22">
        <v>310386</v>
      </c>
      <c r="K46" s="22" t="s">
        <v>3</v>
      </c>
      <c r="L46" s="22">
        <v>378004</v>
      </c>
      <c r="M46" s="22" t="s">
        <v>3</v>
      </c>
      <c r="N46" s="22">
        <v>388232</v>
      </c>
      <c r="O46" s="22" t="s">
        <v>3</v>
      </c>
      <c r="P46" s="22">
        <v>399874</v>
      </c>
      <c r="Q46" s="22" t="s">
        <v>312</v>
      </c>
      <c r="R46" s="22">
        <v>472815</v>
      </c>
    </row>
    <row r="47" spans="1:18">
      <c r="A47" s="22">
        <v>9</v>
      </c>
      <c r="B47" s="22" t="s">
        <v>62</v>
      </c>
      <c r="C47" s="22" t="s">
        <v>460</v>
      </c>
      <c r="D47" s="22" t="s">
        <v>457</v>
      </c>
      <c r="E47" s="22" t="s">
        <v>461</v>
      </c>
      <c r="F47" s="22" t="s">
        <v>179</v>
      </c>
      <c r="H47" s="22">
        <v>0</v>
      </c>
      <c r="I47" s="24" t="s">
        <v>148</v>
      </c>
      <c r="J47" s="22">
        <v>954779</v>
      </c>
      <c r="K47" s="22" t="s">
        <v>179</v>
      </c>
      <c r="L47" s="22">
        <v>1802537</v>
      </c>
      <c r="M47" s="22" t="s">
        <v>179</v>
      </c>
      <c r="N47" s="22">
        <v>2533274</v>
      </c>
      <c r="O47" s="22" t="s">
        <v>179</v>
      </c>
      <c r="P47" s="22">
        <v>4242774</v>
      </c>
      <c r="Q47" s="22" t="s">
        <v>314</v>
      </c>
      <c r="R47" s="22">
        <v>4348593</v>
      </c>
    </row>
    <row r="48" spans="1:18">
      <c r="A48" s="22">
        <v>11</v>
      </c>
      <c r="B48" s="22" t="s">
        <v>62</v>
      </c>
      <c r="C48" s="22" t="s">
        <v>460</v>
      </c>
      <c r="D48" s="22" t="s">
        <v>457</v>
      </c>
      <c r="E48" s="22" t="s">
        <v>461</v>
      </c>
      <c r="F48" s="22" t="s">
        <v>178</v>
      </c>
      <c r="G48" s="23" t="s">
        <v>4</v>
      </c>
      <c r="H48" s="22">
        <v>1617747</v>
      </c>
      <c r="I48" s="24" t="s">
        <v>4</v>
      </c>
      <c r="J48" s="22">
        <v>1615220</v>
      </c>
      <c r="K48" s="22" t="s">
        <v>178</v>
      </c>
      <c r="L48" s="22">
        <v>1666202</v>
      </c>
      <c r="M48" s="22" t="s">
        <v>178</v>
      </c>
      <c r="N48" s="22">
        <v>1669233</v>
      </c>
      <c r="P48" s="22">
        <v>0</v>
      </c>
      <c r="R48" s="22">
        <v>0</v>
      </c>
    </row>
    <row r="49" spans="1:18">
      <c r="A49" s="22">
        <v>15</v>
      </c>
      <c r="B49" s="22" t="s">
        <v>62</v>
      </c>
      <c r="C49" s="22" t="s">
        <v>191</v>
      </c>
      <c r="D49" s="22" t="s">
        <v>457</v>
      </c>
      <c r="E49" s="22" t="s">
        <v>463</v>
      </c>
      <c r="F49" s="22" t="s">
        <v>464</v>
      </c>
      <c r="G49" s="23" t="s">
        <v>7</v>
      </c>
      <c r="H49" s="22">
        <v>20368</v>
      </c>
      <c r="I49" s="24" t="s">
        <v>7</v>
      </c>
      <c r="J49" s="22">
        <v>24671</v>
      </c>
      <c r="K49" s="22" t="s">
        <v>7</v>
      </c>
      <c r="L49" s="22">
        <v>31315</v>
      </c>
      <c r="M49" s="22" t="s">
        <v>7</v>
      </c>
      <c r="N49" s="22">
        <v>40627</v>
      </c>
      <c r="O49" s="22" t="s">
        <v>7</v>
      </c>
      <c r="P49" s="22">
        <v>39305</v>
      </c>
      <c r="Q49" s="22" t="s">
        <v>319</v>
      </c>
      <c r="R49" s="22">
        <v>40046</v>
      </c>
    </row>
    <row r="50" spans="1:18">
      <c r="A50" s="22">
        <v>74</v>
      </c>
      <c r="B50" s="22" t="s">
        <v>191</v>
      </c>
      <c r="C50" s="22" t="s">
        <v>116</v>
      </c>
      <c r="D50" s="22" t="s">
        <v>463</v>
      </c>
      <c r="E50" s="22" t="s">
        <v>488</v>
      </c>
      <c r="G50" s="23" t="s">
        <v>35</v>
      </c>
      <c r="H50" s="22">
        <v>61433</v>
      </c>
      <c r="I50" s="24" t="s">
        <v>35</v>
      </c>
      <c r="J50" s="22">
        <v>59016</v>
      </c>
      <c r="K50" s="22" t="s">
        <v>35</v>
      </c>
      <c r="L50" s="22">
        <v>45800</v>
      </c>
      <c r="M50" s="22" t="s">
        <v>35</v>
      </c>
      <c r="N50" s="22">
        <v>61851</v>
      </c>
      <c r="O50" s="22" t="s">
        <v>242</v>
      </c>
      <c r="P50" s="22">
        <v>22935</v>
      </c>
      <c r="Q50" s="22" t="s">
        <v>364</v>
      </c>
      <c r="R50" s="22">
        <v>5239</v>
      </c>
    </row>
    <row r="51" spans="1:18">
      <c r="A51" s="22">
        <v>75</v>
      </c>
      <c r="B51" s="22" t="s">
        <v>191</v>
      </c>
      <c r="C51" s="22" t="s">
        <v>116</v>
      </c>
      <c r="D51" s="22" t="s">
        <v>463</v>
      </c>
      <c r="E51" s="22" t="s">
        <v>476</v>
      </c>
      <c r="G51" s="23" t="s">
        <v>36</v>
      </c>
      <c r="H51" s="22">
        <v>21268</v>
      </c>
      <c r="I51" s="24" t="s">
        <v>36</v>
      </c>
      <c r="J51" s="22">
        <v>9888</v>
      </c>
      <c r="K51" s="22" t="s">
        <v>36</v>
      </c>
      <c r="L51" s="22">
        <v>20824</v>
      </c>
      <c r="M51" s="22" t="s">
        <v>36</v>
      </c>
      <c r="N51" s="22">
        <v>16636</v>
      </c>
      <c r="O51" s="22" t="s">
        <v>243</v>
      </c>
      <c r="P51" s="22">
        <v>7530</v>
      </c>
      <c r="Q51" s="22" t="s">
        <v>365</v>
      </c>
      <c r="R51" s="22">
        <v>9145</v>
      </c>
    </row>
    <row r="52" spans="1:18">
      <c r="A52" s="22">
        <v>79</v>
      </c>
      <c r="B52" s="22" t="s">
        <v>191</v>
      </c>
      <c r="C52" s="22" t="s">
        <v>116</v>
      </c>
      <c r="D52" s="22" t="s">
        <v>463</v>
      </c>
      <c r="E52" s="22" t="s">
        <v>476</v>
      </c>
      <c r="H52" s="22">
        <v>0</v>
      </c>
      <c r="J52" s="22">
        <v>0</v>
      </c>
      <c r="L52" s="22">
        <v>0</v>
      </c>
      <c r="N52" s="22">
        <v>0</v>
      </c>
      <c r="P52" s="22">
        <v>0</v>
      </c>
      <c r="Q52" s="22" t="s">
        <v>369</v>
      </c>
      <c r="R52" s="22">
        <v>38258</v>
      </c>
    </row>
    <row r="53" spans="1:18">
      <c r="A53" s="22">
        <v>67</v>
      </c>
      <c r="B53" s="22" t="s">
        <v>191</v>
      </c>
      <c r="C53" s="22" t="s">
        <v>465</v>
      </c>
      <c r="D53" s="22" t="s">
        <v>463</v>
      </c>
      <c r="E53" s="22" t="s">
        <v>465</v>
      </c>
      <c r="H53" s="22">
        <v>0</v>
      </c>
      <c r="J53" s="22">
        <v>0</v>
      </c>
      <c r="L53" s="22">
        <v>0</v>
      </c>
      <c r="M53" s="22" t="s">
        <v>255</v>
      </c>
      <c r="N53" s="22">
        <v>1350983</v>
      </c>
      <c r="O53" s="22" t="s">
        <v>239</v>
      </c>
      <c r="P53" s="22">
        <v>1863703</v>
      </c>
      <c r="Q53" s="22" t="s">
        <v>358</v>
      </c>
      <c r="R53" s="22">
        <v>1733997</v>
      </c>
    </row>
    <row r="54" spans="1:18">
      <c r="A54" s="22">
        <v>73</v>
      </c>
      <c r="B54" s="22" t="s">
        <v>191</v>
      </c>
      <c r="C54" s="22" t="s">
        <v>116</v>
      </c>
      <c r="D54" s="22" t="s">
        <v>463</v>
      </c>
      <c r="E54" s="22" t="s">
        <v>501</v>
      </c>
      <c r="G54" s="23" t="s">
        <v>34</v>
      </c>
      <c r="H54" s="22">
        <v>725506</v>
      </c>
      <c r="I54" s="24" t="s">
        <v>34</v>
      </c>
      <c r="J54" s="22">
        <v>881856</v>
      </c>
      <c r="K54" s="22" t="s">
        <v>34</v>
      </c>
      <c r="L54" s="22">
        <v>900455</v>
      </c>
      <c r="M54" s="22" t="s">
        <v>34</v>
      </c>
      <c r="N54" s="22">
        <v>938541</v>
      </c>
      <c r="O54" s="22" t="s">
        <v>241</v>
      </c>
      <c r="P54" s="22">
        <v>911236</v>
      </c>
      <c r="Q54" s="22" t="s">
        <v>363</v>
      </c>
      <c r="R54" s="22">
        <v>785195</v>
      </c>
    </row>
    <row r="55" spans="1:18">
      <c r="A55" s="22">
        <v>65</v>
      </c>
      <c r="B55" s="22" t="s">
        <v>191</v>
      </c>
      <c r="C55" s="22" t="s">
        <v>465</v>
      </c>
      <c r="D55" s="22" t="s">
        <v>463</v>
      </c>
      <c r="E55" s="22" t="s">
        <v>457</v>
      </c>
      <c r="G55" s="23" t="s">
        <v>32</v>
      </c>
      <c r="H55" s="22">
        <v>18</v>
      </c>
      <c r="I55" s="24" t="s">
        <v>32</v>
      </c>
      <c r="J55" s="22">
        <v>22</v>
      </c>
      <c r="L55" s="22">
        <v>0</v>
      </c>
      <c r="N55" s="22">
        <v>0</v>
      </c>
      <c r="P55" s="22">
        <v>0</v>
      </c>
      <c r="R55" s="22">
        <v>0</v>
      </c>
    </row>
    <row r="56" spans="1:18">
      <c r="A56" s="22">
        <v>81</v>
      </c>
      <c r="B56" s="22" t="s">
        <v>191</v>
      </c>
      <c r="C56" s="22" t="s">
        <v>173</v>
      </c>
      <c r="D56" s="22" t="s">
        <v>463</v>
      </c>
      <c r="E56" s="22" t="s">
        <v>477</v>
      </c>
      <c r="F56" s="22" t="s">
        <v>503</v>
      </c>
      <c r="G56" s="23" t="s">
        <v>38</v>
      </c>
      <c r="H56" s="22">
        <v>308141</v>
      </c>
      <c r="I56" s="24" t="s">
        <v>38</v>
      </c>
      <c r="J56" s="22">
        <v>489124</v>
      </c>
      <c r="K56" s="22" t="s">
        <v>184</v>
      </c>
      <c r="L56" s="22">
        <v>932734</v>
      </c>
      <c r="M56" s="22" t="s">
        <v>184</v>
      </c>
      <c r="N56" s="22">
        <v>981771</v>
      </c>
      <c r="O56" s="22" t="s">
        <v>184</v>
      </c>
      <c r="P56" s="22">
        <v>1035573</v>
      </c>
      <c r="Q56" s="22" t="s">
        <v>370</v>
      </c>
      <c r="R56" s="22">
        <v>1170821</v>
      </c>
    </row>
    <row r="57" spans="1:18">
      <c r="A57" s="22">
        <v>28</v>
      </c>
      <c r="B57" s="22" t="s">
        <v>460</v>
      </c>
      <c r="C57" s="22" t="s">
        <v>116</v>
      </c>
      <c r="D57" s="22" t="s">
        <v>475</v>
      </c>
      <c r="E57" s="22" t="s">
        <v>476</v>
      </c>
      <c r="F57" s="22" t="s">
        <v>13</v>
      </c>
      <c r="G57" s="23" t="s">
        <v>13</v>
      </c>
      <c r="H57" s="22">
        <v>9</v>
      </c>
      <c r="I57" s="24" t="s">
        <v>13</v>
      </c>
      <c r="J57" s="22">
        <v>20</v>
      </c>
      <c r="K57" s="22" t="s">
        <v>13</v>
      </c>
      <c r="L57" s="22">
        <v>2</v>
      </c>
      <c r="M57" s="22" t="s">
        <v>13</v>
      </c>
      <c r="N57" s="22">
        <v>3</v>
      </c>
      <c r="O57" s="22" t="s">
        <v>13</v>
      </c>
      <c r="P57" s="22">
        <v>2</v>
      </c>
      <c r="Q57" s="22" t="s">
        <v>331</v>
      </c>
      <c r="R57" s="22">
        <v>122</v>
      </c>
    </row>
    <row r="58" spans="1:18">
      <c r="A58" s="22">
        <v>29</v>
      </c>
      <c r="B58" s="22" t="s">
        <v>460</v>
      </c>
      <c r="C58" s="22" t="s">
        <v>116</v>
      </c>
      <c r="D58" s="22" t="s">
        <v>475</v>
      </c>
      <c r="E58" s="22" t="s">
        <v>476</v>
      </c>
      <c r="F58" s="22" t="s">
        <v>14</v>
      </c>
      <c r="G58" s="23" t="s">
        <v>14</v>
      </c>
      <c r="H58" s="22">
        <v>0</v>
      </c>
      <c r="I58" s="24" t="s">
        <v>14</v>
      </c>
      <c r="J58" s="22">
        <v>3</v>
      </c>
      <c r="K58" s="22" t="s">
        <v>14</v>
      </c>
      <c r="L58" s="22">
        <v>40</v>
      </c>
      <c r="M58" s="22" t="s">
        <v>14</v>
      </c>
      <c r="N58" s="22">
        <v>143</v>
      </c>
      <c r="O58" s="22" t="s">
        <v>14</v>
      </c>
      <c r="P58" s="22">
        <v>141</v>
      </c>
      <c r="Q58" s="22" t="s">
        <v>332</v>
      </c>
      <c r="R58" s="22">
        <v>59</v>
      </c>
    </row>
    <row r="59" spans="1:18">
      <c r="A59" s="22">
        <v>30</v>
      </c>
      <c r="B59" s="22" t="s">
        <v>460</v>
      </c>
      <c r="C59" s="22" t="s">
        <v>116</v>
      </c>
      <c r="D59" s="22" t="s">
        <v>475</v>
      </c>
      <c r="E59" s="22" t="s">
        <v>476</v>
      </c>
      <c r="F59" s="23" t="s">
        <v>15</v>
      </c>
      <c r="G59" s="23" t="s">
        <v>15</v>
      </c>
      <c r="H59" s="22">
        <v>14</v>
      </c>
      <c r="I59" s="24" t="s">
        <v>15</v>
      </c>
      <c r="J59" s="22">
        <v>0</v>
      </c>
      <c r="L59" s="22">
        <v>0</v>
      </c>
      <c r="N59" s="22">
        <v>0</v>
      </c>
      <c r="P59" s="22">
        <v>0</v>
      </c>
      <c r="R59" s="22">
        <v>0</v>
      </c>
    </row>
    <row r="60" spans="1:18">
      <c r="A60" s="22">
        <v>32</v>
      </c>
      <c r="B60" s="22" t="s">
        <v>460</v>
      </c>
      <c r="C60" s="22" t="s">
        <v>173</v>
      </c>
      <c r="D60" s="22" t="s">
        <v>475</v>
      </c>
      <c r="E60" s="22" t="s">
        <v>477</v>
      </c>
      <c r="F60" s="22" t="s">
        <v>478</v>
      </c>
      <c r="G60" s="23" t="s">
        <v>16</v>
      </c>
      <c r="H60" s="22">
        <v>57</v>
      </c>
      <c r="I60" s="24" t="s">
        <v>151</v>
      </c>
      <c r="J60" s="22">
        <v>22</v>
      </c>
      <c r="K60" s="22" t="s">
        <v>151</v>
      </c>
      <c r="L60" s="22">
        <v>23</v>
      </c>
      <c r="M60" s="22" t="s">
        <v>151</v>
      </c>
      <c r="N60" s="22">
        <v>7</v>
      </c>
      <c r="O60" s="22" t="s">
        <v>151</v>
      </c>
      <c r="P60" s="22">
        <v>2</v>
      </c>
      <c r="Q60" s="22" t="s">
        <v>334</v>
      </c>
      <c r="R60" s="22">
        <v>1</v>
      </c>
    </row>
    <row r="61" spans="1:18">
      <c r="A61" s="22">
        <v>97</v>
      </c>
      <c r="B61" s="22" t="s">
        <v>173</v>
      </c>
      <c r="C61" s="22" t="s">
        <v>191</v>
      </c>
      <c r="D61" s="22" t="s">
        <v>477</v>
      </c>
      <c r="E61" s="22" t="s">
        <v>491</v>
      </c>
      <c r="G61" s="23" t="s">
        <v>39</v>
      </c>
      <c r="H61" s="22">
        <v>145</v>
      </c>
      <c r="I61" s="24" t="s">
        <v>160</v>
      </c>
      <c r="J61" s="22">
        <v>0</v>
      </c>
      <c r="L61" s="22">
        <v>0</v>
      </c>
      <c r="N61" s="22">
        <v>0</v>
      </c>
      <c r="P61" s="22">
        <v>0</v>
      </c>
      <c r="R61" s="22">
        <v>0</v>
      </c>
    </row>
    <row r="62" spans="1:18">
      <c r="A62" s="22">
        <v>102</v>
      </c>
      <c r="B62" s="22" t="s">
        <v>173</v>
      </c>
      <c r="C62" s="22" t="s">
        <v>483</v>
      </c>
      <c r="D62" s="22" t="s">
        <v>477</v>
      </c>
      <c r="E62" s="22" t="s">
        <v>497</v>
      </c>
      <c r="G62" s="23" t="s">
        <v>47</v>
      </c>
      <c r="H62" s="22">
        <v>0</v>
      </c>
      <c r="I62" s="24" t="s">
        <v>47</v>
      </c>
      <c r="J62" s="22">
        <v>518</v>
      </c>
      <c r="K62" s="22" t="s">
        <v>47</v>
      </c>
      <c r="L62" s="22">
        <v>350</v>
      </c>
      <c r="M62" s="22" t="s">
        <v>47</v>
      </c>
      <c r="N62" s="22">
        <v>1291</v>
      </c>
      <c r="O62" s="22" t="s">
        <v>47</v>
      </c>
      <c r="P62" s="22">
        <v>7397</v>
      </c>
      <c r="R62" s="22">
        <v>0</v>
      </c>
    </row>
    <row r="63" spans="1:18">
      <c r="A63" s="22">
        <v>90</v>
      </c>
      <c r="B63" s="22" t="s">
        <v>173</v>
      </c>
      <c r="C63" s="22" t="s">
        <v>460</v>
      </c>
      <c r="D63" s="22" t="s">
        <v>477</v>
      </c>
      <c r="E63" s="22" t="s">
        <v>461</v>
      </c>
      <c r="F63" s="22" t="s">
        <v>17</v>
      </c>
      <c r="G63" s="23" t="s">
        <v>17</v>
      </c>
      <c r="H63" s="22">
        <v>3833148</v>
      </c>
      <c r="I63" s="24" t="s">
        <v>156</v>
      </c>
      <c r="J63" s="22">
        <v>3871045</v>
      </c>
      <c r="K63" s="22" t="s">
        <v>17</v>
      </c>
      <c r="L63" s="22">
        <v>3872589</v>
      </c>
      <c r="M63" s="22" t="s">
        <v>17</v>
      </c>
      <c r="N63" s="22">
        <v>3658897</v>
      </c>
      <c r="O63" s="22" t="s">
        <v>17</v>
      </c>
      <c r="P63" s="22">
        <v>3742356</v>
      </c>
      <c r="Q63" s="22" t="s">
        <v>377</v>
      </c>
      <c r="R63" s="22">
        <v>3619459</v>
      </c>
    </row>
    <row r="64" spans="1:18">
      <c r="A64" s="22">
        <v>95</v>
      </c>
      <c r="B64" s="22" t="s">
        <v>173</v>
      </c>
      <c r="C64" s="22" t="s">
        <v>116</v>
      </c>
      <c r="D64" s="22" t="s">
        <v>477</v>
      </c>
      <c r="E64" s="22" t="s">
        <v>494</v>
      </c>
      <c r="F64" s="22" t="s">
        <v>505</v>
      </c>
      <c r="H64" s="22">
        <v>0</v>
      </c>
      <c r="J64" s="22">
        <v>0</v>
      </c>
      <c r="L64" s="22">
        <v>0</v>
      </c>
      <c r="N64" s="22">
        <v>0</v>
      </c>
      <c r="P64" s="22">
        <v>0</v>
      </c>
      <c r="Q64" s="22" t="s">
        <v>380</v>
      </c>
      <c r="R64" s="22">
        <v>1504726</v>
      </c>
    </row>
    <row r="65" spans="1:18">
      <c r="A65" s="22">
        <v>99</v>
      </c>
      <c r="B65" s="22" t="s">
        <v>173</v>
      </c>
      <c r="C65" s="22" t="s">
        <v>191</v>
      </c>
      <c r="D65" s="22" t="s">
        <v>546</v>
      </c>
      <c r="E65" s="22" t="s">
        <v>492</v>
      </c>
      <c r="F65" s="22" t="s">
        <v>45</v>
      </c>
      <c r="G65" s="23" t="s">
        <v>45</v>
      </c>
      <c r="H65" s="22">
        <v>71732</v>
      </c>
      <c r="I65" s="24" t="s">
        <v>45</v>
      </c>
      <c r="J65" s="22">
        <v>69121</v>
      </c>
      <c r="K65" s="22" t="s">
        <v>45</v>
      </c>
      <c r="L65" s="22">
        <v>67154</v>
      </c>
      <c r="M65" s="22" t="s">
        <v>256</v>
      </c>
      <c r="N65" s="22">
        <v>86055</v>
      </c>
      <c r="O65" s="22" t="s">
        <v>45</v>
      </c>
      <c r="P65" s="22">
        <v>100773</v>
      </c>
      <c r="Q65" s="22" t="s">
        <v>382</v>
      </c>
      <c r="R65" s="22">
        <v>156519</v>
      </c>
    </row>
    <row r="66" spans="1:18">
      <c r="A66" s="22">
        <v>98</v>
      </c>
      <c r="B66" s="22" t="s">
        <v>173</v>
      </c>
      <c r="C66" s="22" t="s">
        <v>191</v>
      </c>
      <c r="D66" s="22" t="s">
        <v>477</v>
      </c>
      <c r="E66" s="22" t="s">
        <v>463</v>
      </c>
      <c r="F66" s="22" t="s">
        <v>44</v>
      </c>
      <c r="G66" s="23" t="s">
        <v>44</v>
      </c>
      <c r="H66" s="22">
        <v>460239</v>
      </c>
      <c r="I66" s="24" t="s">
        <v>44</v>
      </c>
      <c r="J66" s="22">
        <v>708538</v>
      </c>
      <c r="K66" s="22" t="s">
        <v>44</v>
      </c>
      <c r="L66" s="22">
        <v>876151</v>
      </c>
      <c r="M66" s="22" t="s">
        <v>44</v>
      </c>
      <c r="N66" s="22">
        <v>538438</v>
      </c>
      <c r="O66" s="22" t="s">
        <v>44</v>
      </c>
      <c r="P66" s="22">
        <v>776245</v>
      </c>
      <c r="Q66" s="22" t="s">
        <v>381</v>
      </c>
      <c r="R66" s="22">
        <v>543609</v>
      </c>
    </row>
    <row r="67" spans="1:18">
      <c r="A67" s="22">
        <v>89</v>
      </c>
      <c r="B67" s="22" t="s">
        <v>173</v>
      </c>
      <c r="C67" s="22" t="s">
        <v>460</v>
      </c>
      <c r="D67" s="22" t="s">
        <v>477</v>
      </c>
      <c r="E67" s="22" t="s">
        <v>475</v>
      </c>
      <c r="F67" s="22" t="s">
        <v>504</v>
      </c>
      <c r="G67" s="23" t="s">
        <v>16</v>
      </c>
      <c r="H67" s="22">
        <v>3260894</v>
      </c>
      <c r="I67" s="24" t="s">
        <v>155</v>
      </c>
      <c r="J67" s="22">
        <v>3239756</v>
      </c>
      <c r="K67" s="22" t="s">
        <v>151</v>
      </c>
      <c r="L67" s="22">
        <v>3069451</v>
      </c>
      <c r="M67" s="22" t="s">
        <v>151</v>
      </c>
      <c r="N67" s="22">
        <v>3017900</v>
      </c>
      <c r="O67" s="22" t="s">
        <v>151</v>
      </c>
      <c r="P67" s="22">
        <v>3068694</v>
      </c>
      <c r="Q67" s="22" t="s">
        <v>376</v>
      </c>
      <c r="R67" s="22">
        <v>2829914</v>
      </c>
    </row>
    <row r="68" spans="1:18">
      <c r="A68" s="22">
        <v>91</v>
      </c>
      <c r="B68" s="22" t="s">
        <v>173</v>
      </c>
      <c r="C68" s="22" t="s">
        <v>460</v>
      </c>
      <c r="D68" s="22" t="s">
        <v>477</v>
      </c>
      <c r="E68" s="22" t="s">
        <v>479</v>
      </c>
      <c r="F68" s="22" t="s">
        <v>18</v>
      </c>
      <c r="G68" s="23" t="s">
        <v>18</v>
      </c>
      <c r="H68" s="22">
        <v>3675318</v>
      </c>
      <c r="I68" s="24" t="s">
        <v>157</v>
      </c>
      <c r="J68" s="22">
        <v>3895749</v>
      </c>
      <c r="K68" s="22" t="s">
        <v>18</v>
      </c>
      <c r="L68" s="22">
        <v>3162178</v>
      </c>
      <c r="M68" s="22" t="s">
        <v>18</v>
      </c>
      <c r="N68" s="22">
        <v>3405076</v>
      </c>
      <c r="O68" s="22" t="s">
        <v>18</v>
      </c>
      <c r="P68" s="22">
        <v>3313038</v>
      </c>
      <c r="Q68" s="22" t="s">
        <v>335</v>
      </c>
      <c r="R68" s="22">
        <v>2715975</v>
      </c>
    </row>
    <row r="69" spans="1:18">
      <c r="A69" s="22">
        <v>71</v>
      </c>
      <c r="B69" s="22" t="s">
        <v>191</v>
      </c>
      <c r="C69" s="22" t="s">
        <v>460</v>
      </c>
      <c r="D69" s="22" t="s">
        <v>489</v>
      </c>
      <c r="E69" s="22" t="s">
        <v>500</v>
      </c>
      <c r="H69" s="22">
        <v>0</v>
      </c>
      <c r="J69" s="22">
        <v>0</v>
      </c>
      <c r="K69" s="22" t="s">
        <v>183</v>
      </c>
      <c r="L69" s="22">
        <v>475515</v>
      </c>
      <c r="M69" s="22" t="s">
        <v>183</v>
      </c>
      <c r="N69" s="22">
        <v>1473037</v>
      </c>
      <c r="O69" s="22" t="s">
        <v>183</v>
      </c>
      <c r="P69" s="22">
        <v>4395593</v>
      </c>
      <c r="Q69" s="22" t="s">
        <v>361</v>
      </c>
      <c r="R69" s="22">
        <v>5506445</v>
      </c>
    </row>
    <row r="70" spans="1:18">
      <c r="A70" s="22">
        <v>76</v>
      </c>
      <c r="B70" s="22" t="s">
        <v>191</v>
      </c>
      <c r="C70" s="22" t="s">
        <v>116</v>
      </c>
      <c r="D70" s="22" t="s">
        <v>489</v>
      </c>
      <c r="E70" s="22" t="s">
        <v>488</v>
      </c>
      <c r="F70" s="22" t="s">
        <v>502</v>
      </c>
      <c r="G70" s="23" t="s">
        <v>37</v>
      </c>
      <c r="H70" s="22">
        <v>3226115</v>
      </c>
      <c r="I70" s="24" t="s">
        <v>37</v>
      </c>
      <c r="J70" s="22">
        <v>3596868</v>
      </c>
      <c r="K70" s="22" t="s">
        <v>37</v>
      </c>
      <c r="L70" s="22">
        <v>3248074</v>
      </c>
      <c r="M70" s="22" t="s">
        <v>37</v>
      </c>
      <c r="N70" s="22">
        <v>4149718</v>
      </c>
      <c r="O70" s="22" t="s">
        <v>37</v>
      </c>
      <c r="P70" s="22">
        <v>4085790</v>
      </c>
      <c r="Q70" s="22" t="s">
        <v>366</v>
      </c>
      <c r="R70" s="22">
        <v>4460894</v>
      </c>
    </row>
    <row r="71" spans="1:18">
      <c r="A71" s="22">
        <v>84</v>
      </c>
      <c r="B71" s="22" t="s">
        <v>191</v>
      </c>
      <c r="C71" s="22" t="s">
        <v>514</v>
      </c>
      <c r="D71" s="22" t="s">
        <v>489</v>
      </c>
      <c r="E71" s="22" t="s">
        <v>466</v>
      </c>
      <c r="G71" s="23" t="s">
        <v>41</v>
      </c>
      <c r="H71" s="22">
        <v>651</v>
      </c>
      <c r="I71" s="22" t="s">
        <v>41</v>
      </c>
      <c r="J71" s="22">
        <v>522</v>
      </c>
      <c r="K71" s="22" t="s">
        <v>206</v>
      </c>
      <c r="L71" s="22">
        <v>685</v>
      </c>
      <c r="M71" s="22" t="s">
        <v>206</v>
      </c>
      <c r="N71" s="22">
        <v>684</v>
      </c>
      <c r="O71" s="22" t="s">
        <v>206</v>
      </c>
      <c r="P71" s="22">
        <v>749</v>
      </c>
      <c r="Q71" s="22" t="s">
        <v>373</v>
      </c>
      <c r="R71" s="22">
        <v>946</v>
      </c>
    </row>
    <row r="72" spans="1:18">
      <c r="A72" s="22">
        <v>122</v>
      </c>
      <c r="B72" s="22" t="s">
        <v>483</v>
      </c>
      <c r="C72" s="22" t="s">
        <v>514</v>
      </c>
      <c r="D72" s="22" t="s">
        <v>507</v>
      </c>
      <c r="E72" s="22" t="s">
        <v>511</v>
      </c>
      <c r="G72" s="23" t="s">
        <v>138</v>
      </c>
      <c r="H72" s="22">
        <v>26749</v>
      </c>
      <c r="I72" s="22" t="s">
        <v>138</v>
      </c>
      <c r="J72" s="22">
        <v>19700</v>
      </c>
      <c r="K72" s="22" t="s">
        <v>213</v>
      </c>
      <c r="L72" s="22">
        <v>30836</v>
      </c>
      <c r="M72" s="22" t="s">
        <v>213</v>
      </c>
      <c r="N72" s="22">
        <v>53041</v>
      </c>
      <c r="O72" s="22" t="s">
        <v>213</v>
      </c>
      <c r="P72" s="22">
        <v>76968</v>
      </c>
      <c r="Q72" s="22" t="s">
        <v>393</v>
      </c>
      <c r="R72" s="22">
        <v>80524</v>
      </c>
    </row>
    <row r="73" spans="1:18">
      <c r="A73" s="22">
        <v>123</v>
      </c>
      <c r="B73" s="22" t="s">
        <v>483</v>
      </c>
      <c r="C73" s="22" t="s">
        <v>514</v>
      </c>
      <c r="D73" s="22" t="s">
        <v>507</v>
      </c>
      <c r="E73" s="22" t="s">
        <v>511</v>
      </c>
      <c r="G73" s="23" t="s">
        <v>139</v>
      </c>
      <c r="H73" s="22">
        <v>11774</v>
      </c>
      <c r="I73" s="22" t="s">
        <v>139</v>
      </c>
      <c r="J73" s="22">
        <v>4557</v>
      </c>
      <c r="K73" s="22" t="s">
        <v>214</v>
      </c>
      <c r="L73" s="22">
        <v>1839</v>
      </c>
      <c r="M73" s="22" t="s">
        <v>258</v>
      </c>
      <c r="N73" s="22">
        <v>862</v>
      </c>
      <c r="O73" s="22" t="s">
        <v>214</v>
      </c>
      <c r="P73" s="22">
        <v>9675</v>
      </c>
      <c r="Q73" s="22" t="s">
        <v>394</v>
      </c>
      <c r="R73" s="22">
        <v>184</v>
      </c>
    </row>
    <row r="74" spans="1:18">
      <c r="A74" s="22">
        <v>113</v>
      </c>
      <c r="B74" s="22" t="s">
        <v>483</v>
      </c>
      <c r="C74" s="22" t="s">
        <v>173</v>
      </c>
      <c r="D74" s="22" t="s">
        <v>507</v>
      </c>
      <c r="E74" s="22" t="s">
        <v>477</v>
      </c>
      <c r="F74" s="22" t="s">
        <v>52</v>
      </c>
      <c r="G74" s="23" t="s">
        <v>52</v>
      </c>
      <c r="H74" s="22">
        <v>32049</v>
      </c>
      <c r="I74" s="24" t="s">
        <v>52</v>
      </c>
      <c r="J74" s="22">
        <v>31625</v>
      </c>
      <c r="K74" s="22" t="s">
        <v>52</v>
      </c>
      <c r="L74" s="22">
        <v>1675407</v>
      </c>
      <c r="M74" s="22" t="s">
        <v>52</v>
      </c>
      <c r="N74" s="22">
        <v>52007</v>
      </c>
      <c r="O74" s="22" t="s">
        <v>52</v>
      </c>
      <c r="P74" s="22">
        <v>1714057</v>
      </c>
      <c r="Q74" s="22" t="s">
        <v>389</v>
      </c>
      <c r="R74" s="22">
        <v>1523845</v>
      </c>
    </row>
    <row r="75" spans="1:18" ht="31.5">
      <c r="A75" s="22">
        <v>114</v>
      </c>
      <c r="B75" s="22" t="s">
        <v>483</v>
      </c>
      <c r="C75" s="22" t="s">
        <v>173</v>
      </c>
      <c r="D75" s="22" t="s">
        <v>507</v>
      </c>
      <c r="E75" s="22" t="s">
        <v>477</v>
      </c>
      <c r="F75" s="22" t="s">
        <v>53</v>
      </c>
      <c r="G75" s="23" t="s">
        <v>53</v>
      </c>
      <c r="H75" s="22">
        <v>1661272</v>
      </c>
      <c r="I75" s="24" t="s">
        <v>53</v>
      </c>
      <c r="J75" s="22">
        <v>1642225</v>
      </c>
      <c r="L75" s="22">
        <v>0</v>
      </c>
      <c r="M75" s="22" t="s">
        <v>257</v>
      </c>
      <c r="N75" s="22">
        <v>1686077</v>
      </c>
      <c r="P75" s="22">
        <v>0</v>
      </c>
      <c r="R75" s="22">
        <v>0</v>
      </c>
    </row>
    <row r="76" spans="1:18">
      <c r="A76" s="22">
        <v>120</v>
      </c>
      <c r="B76" s="22" t="s">
        <v>483</v>
      </c>
      <c r="C76" s="22" t="s">
        <v>514</v>
      </c>
      <c r="D76" s="22" t="s">
        <v>507</v>
      </c>
      <c r="E76" s="22" t="s">
        <v>510</v>
      </c>
      <c r="G76" s="23" t="s">
        <v>56</v>
      </c>
      <c r="H76" s="22">
        <v>147319</v>
      </c>
      <c r="I76" s="24" t="s">
        <v>56</v>
      </c>
      <c r="J76" s="22">
        <v>132226</v>
      </c>
      <c r="K76" s="22" t="s">
        <v>56</v>
      </c>
      <c r="L76" s="22">
        <v>172366</v>
      </c>
      <c r="M76" s="22" t="s">
        <v>56</v>
      </c>
      <c r="N76" s="22">
        <v>222211</v>
      </c>
      <c r="O76" s="22" t="s">
        <v>248</v>
      </c>
      <c r="P76" s="22">
        <v>194243</v>
      </c>
      <c r="Q76" s="22" t="s">
        <v>392</v>
      </c>
      <c r="R76" s="22">
        <v>3</v>
      </c>
    </row>
    <row r="77" spans="1:18">
      <c r="A77" s="22">
        <v>38</v>
      </c>
      <c r="B77" s="22" t="s">
        <v>460</v>
      </c>
      <c r="C77" s="22" t="s">
        <v>191</v>
      </c>
      <c r="D77" s="22" t="s">
        <v>479</v>
      </c>
      <c r="E77" s="22" t="s">
        <v>462</v>
      </c>
      <c r="F77" s="22" t="s">
        <v>20</v>
      </c>
      <c r="G77" s="23" t="s">
        <v>20</v>
      </c>
      <c r="H77" s="22">
        <v>73</v>
      </c>
      <c r="I77" s="24" t="s">
        <v>20</v>
      </c>
      <c r="J77" s="22">
        <v>16</v>
      </c>
      <c r="L77" s="22">
        <v>0</v>
      </c>
      <c r="N77" s="22">
        <v>0</v>
      </c>
      <c r="P77" s="22">
        <v>0</v>
      </c>
      <c r="R77" s="22">
        <v>0</v>
      </c>
    </row>
    <row r="78" spans="1:18">
      <c r="A78" s="22">
        <v>33</v>
      </c>
      <c r="B78" s="22" t="s">
        <v>460</v>
      </c>
      <c r="C78" s="22" t="s">
        <v>173</v>
      </c>
      <c r="D78" s="22" t="s">
        <v>479</v>
      </c>
      <c r="E78" s="22" t="s">
        <v>477</v>
      </c>
      <c r="F78" s="22" t="s">
        <v>480</v>
      </c>
      <c r="G78" s="23" t="s">
        <v>18</v>
      </c>
      <c r="H78" s="22">
        <v>44</v>
      </c>
      <c r="I78" s="24" t="s">
        <v>18</v>
      </c>
      <c r="J78" s="22">
        <v>9</v>
      </c>
      <c r="K78" s="22" t="s">
        <v>18</v>
      </c>
      <c r="L78" s="22">
        <v>115</v>
      </c>
      <c r="M78" s="22" t="s">
        <v>18</v>
      </c>
      <c r="N78" s="22">
        <v>40</v>
      </c>
      <c r="O78" s="22" t="s">
        <v>18</v>
      </c>
      <c r="P78" s="22">
        <v>2</v>
      </c>
      <c r="Q78" s="22" t="s">
        <v>335</v>
      </c>
      <c r="R78" s="22">
        <v>12</v>
      </c>
    </row>
    <row r="79" spans="1:18">
      <c r="A79" s="22">
        <v>101</v>
      </c>
      <c r="B79" s="22" t="s">
        <v>173</v>
      </c>
      <c r="C79" s="22" t="s">
        <v>483</v>
      </c>
      <c r="D79" s="22" t="s">
        <v>493</v>
      </c>
      <c r="E79" s="22" t="s">
        <v>497</v>
      </c>
      <c r="G79" s="23" t="s">
        <v>46</v>
      </c>
      <c r="H79" s="22">
        <v>11</v>
      </c>
      <c r="I79" s="24" t="s">
        <v>161</v>
      </c>
      <c r="J79" s="22">
        <v>0</v>
      </c>
      <c r="K79" s="22" t="s">
        <v>161</v>
      </c>
      <c r="L79" s="22">
        <v>693</v>
      </c>
      <c r="M79" s="22" t="s">
        <v>161</v>
      </c>
      <c r="N79" s="22">
        <v>1808</v>
      </c>
      <c r="O79" s="22" t="s">
        <v>161</v>
      </c>
      <c r="P79" s="22">
        <v>3392</v>
      </c>
      <c r="Q79" s="22" t="s">
        <v>384</v>
      </c>
      <c r="R79" s="22">
        <v>253</v>
      </c>
    </row>
    <row r="80" spans="1:18">
      <c r="A80" s="22">
        <v>94</v>
      </c>
      <c r="B80" s="22" t="s">
        <v>173</v>
      </c>
      <c r="C80" s="22" t="s">
        <v>116</v>
      </c>
      <c r="D80" s="22" t="s">
        <v>493</v>
      </c>
      <c r="E80" s="22" t="s">
        <v>476</v>
      </c>
      <c r="G80" s="23" t="s">
        <v>26</v>
      </c>
      <c r="H80" s="22">
        <v>127300</v>
      </c>
      <c r="I80" s="24" t="s">
        <v>159</v>
      </c>
      <c r="J80" s="22">
        <v>430339</v>
      </c>
      <c r="K80" s="22" t="s">
        <v>159</v>
      </c>
      <c r="L80" s="22">
        <v>419466</v>
      </c>
      <c r="M80" s="22" t="s">
        <v>159</v>
      </c>
      <c r="N80" s="22">
        <v>436967</v>
      </c>
      <c r="O80" s="22" t="s">
        <v>159</v>
      </c>
      <c r="P80" s="22">
        <v>436452</v>
      </c>
      <c r="Q80" s="22" t="s">
        <v>379</v>
      </c>
      <c r="R80" s="22">
        <v>327549</v>
      </c>
    </row>
    <row r="81" spans="1:18">
      <c r="A81" s="22">
        <v>93</v>
      </c>
      <c r="B81" s="22" t="s">
        <v>173</v>
      </c>
      <c r="C81" s="22" t="s">
        <v>116</v>
      </c>
      <c r="D81" s="22" t="s">
        <v>493</v>
      </c>
      <c r="E81" s="22" t="s">
        <v>490</v>
      </c>
      <c r="G81" s="23" t="s">
        <v>43</v>
      </c>
      <c r="H81" s="22">
        <v>153986</v>
      </c>
      <c r="I81" s="24" t="s">
        <v>158</v>
      </c>
      <c r="J81" s="22">
        <v>138678</v>
      </c>
      <c r="K81" s="22" t="s">
        <v>158</v>
      </c>
      <c r="L81" s="22">
        <v>93898</v>
      </c>
      <c r="M81" s="22" t="s">
        <v>158</v>
      </c>
      <c r="N81" s="22">
        <v>55289</v>
      </c>
      <c r="O81" s="22" t="s">
        <v>158</v>
      </c>
      <c r="P81" s="22">
        <v>75827</v>
      </c>
      <c r="Q81" s="22" t="s">
        <v>378</v>
      </c>
      <c r="R81" s="22">
        <v>99297</v>
      </c>
    </row>
    <row r="82" spans="1:18" hidden="1">
      <c r="A82" s="22">
        <v>2</v>
      </c>
      <c r="B82" s="22" t="s">
        <v>1</v>
      </c>
      <c r="C82" s="22" t="s">
        <v>1</v>
      </c>
      <c r="F82" s="22" t="s">
        <v>455</v>
      </c>
      <c r="G82" s="23" t="s">
        <v>1</v>
      </c>
      <c r="H82" s="22">
        <v>37766838</v>
      </c>
      <c r="I82" s="22" t="s">
        <v>1</v>
      </c>
      <c r="J82" s="22">
        <v>42355065</v>
      </c>
      <c r="K82" s="22" t="s">
        <v>1</v>
      </c>
      <c r="L82" s="22">
        <v>48188629</v>
      </c>
      <c r="M82" s="22" t="s">
        <v>1</v>
      </c>
      <c r="N82" s="22">
        <v>54042816</v>
      </c>
      <c r="O82" s="22" t="s">
        <v>1</v>
      </c>
      <c r="P82" s="22">
        <v>64738159</v>
      </c>
      <c r="Q82" s="22" t="s">
        <v>307</v>
      </c>
      <c r="R82" s="22">
        <v>68239070</v>
      </c>
    </row>
    <row r="83" spans="1:18" hidden="1">
      <c r="A83" s="22">
        <v>3</v>
      </c>
      <c r="B83" s="22" t="s">
        <v>62</v>
      </c>
      <c r="C83" s="22" t="s">
        <v>1</v>
      </c>
      <c r="F83" s="22" t="s">
        <v>455</v>
      </c>
      <c r="G83" s="23" t="s">
        <v>2</v>
      </c>
      <c r="H83" s="22">
        <v>2467419</v>
      </c>
      <c r="I83" s="22" t="s">
        <v>2</v>
      </c>
      <c r="J83" s="22">
        <v>3272791</v>
      </c>
      <c r="K83" s="22" t="s">
        <v>2</v>
      </c>
      <c r="L83" s="22">
        <v>4874130</v>
      </c>
      <c r="M83" s="22" t="s">
        <v>62</v>
      </c>
      <c r="N83" s="22">
        <v>6293898</v>
      </c>
      <c r="O83" s="22" t="s">
        <v>2</v>
      </c>
      <c r="P83" s="22">
        <v>7457249</v>
      </c>
      <c r="Q83" s="22" t="s">
        <v>308</v>
      </c>
      <c r="R83" s="22">
        <v>7542965</v>
      </c>
    </row>
    <row r="84" spans="1:18" hidden="1">
      <c r="A84" s="22">
        <v>4</v>
      </c>
      <c r="B84" s="22" t="s">
        <v>62</v>
      </c>
      <c r="C84" s="22" t="s">
        <v>254</v>
      </c>
      <c r="H84" s="22">
        <v>0</v>
      </c>
      <c r="J84" s="22">
        <v>0</v>
      </c>
      <c r="L84" s="22">
        <v>0</v>
      </c>
      <c r="N84" s="22">
        <v>0</v>
      </c>
      <c r="O84" s="22" t="s">
        <v>231</v>
      </c>
      <c r="P84" s="22">
        <v>508935</v>
      </c>
      <c r="Q84" s="22" t="s">
        <v>309</v>
      </c>
      <c r="R84" s="22">
        <v>444813</v>
      </c>
    </row>
    <row r="85" spans="1:18" hidden="1">
      <c r="A85" s="22">
        <v>6</v>
      </c>
      <c r="B85" s="22" t="s">
        <v>62</v>
      </c>
      <c r="C85" s="22" t="s">
        <v>116</v>
      </c>
      <c r="G85" s="23" t="s">
        <v>121</v>
      </c>
      <c r="H85" s="22">
        <v>539400</v>
      </c>
      <c r="I85" s="22" t="s">
        <v>121</v>
      </c>
      <c r="J85" s="22">
        <v>310386</v>
      </c>
      <c r="K85" s="22" t="s">
        <v>192</v>
      </c>
      <c r="L85" s="22">
        <v>378004</v>
      </c>
      <c r="M85" s="22" t="s">
        <v>192</v>
      </c>
      <c r="N85" s="22">
        <v>388232</v>
      </c>
      <c r="O85" s="22" t="s">
        <v>208</v>
      </c>
      <c r="P85" s="22">
        <v>399874</v>
      </c>
      <c r="Q85" s="22" t="s">
        <v>311</v>
      </c>
      <c r="R85" s="22">
        <v>472815</v>
      </c>
    </row>
    <row r="86" spans="1:18" hidden="1">
      <c r="A86" s="22">
        <v>8</v>
      </c>
      <c r="B86" s="22" t="s">
        <v>62</v>
      </c>
      <c r="C86" s="22" t="s">
        <v>460</v>
      </c>
      <c r="G86" s="23" t="s">
        <v>122</v>
      </c>
      <c r="H86" s="22">
        <v>1617747</v>
      </c>
      <c r="I86" s="22" t="s">
        <v>122</v>
      </c>
      <c r="J86" s="22">
        <v>2623119</v>
      </c>
      <c r="K86" s="22" t="s">
        <v>193</v>
      </c>
      <c r="L86" s="22">
        <v>4030240</v>
      </c>
      <c r="M86" s="22" t="s">
        <v>193</v>
      </c>
      <c r="N86" s="22">
        <v>5568415</v>
      </c>
      <c r="O86" s="22" t="s">
        <v>232</v>
      </c>
      <c r="P86" s="22">
        <v>6166769</v>
      </c>
      <c r="Q86" s="22" t="s">
        <v>313</v>
      </c>
      <c r="R86" s="22">
        <v>6207743</v>
      </c>
    </row>
    <row r="87" spans="1:18" hidden="1">
      <c r="A87" s="22">
        <v>12</v>
      </c>
      <c r="B87" s="22" t="s">
        <v>62</v>
      </c>
      <c r="C87" s="22" t="s">
        <v>191</v>
      </c>
      <c r="G87" s="23" t="s">
        <v>123</v>
      </c>
      <c r="H87" s="22">
        <v>199566</v>
      </c>
      <c r="I87" s="22" t="s">
        <v>123</v>
      </c>
      <c r="J87" s="22">
        <v>217482</v>
      </c>
      <c r="K87" s="22" t="s">
        <v>194</v>
      </c>
      <c r="L87" s="22">
        <v>339865</v>
      </c>
      <c r="M87" s="22" t="s">
        <v>194</v>
      </c>
      <c r="N87" s="22">
        <v>202992</v>
      </c>
      <c r="O87" s="22" t="s">
        <v>201</v>
      </c>
      <c r="P87" s="22">
        <v>243174</v>
      </c>
      <c r="Q87" s="22" t="s">
        <v>316</v>
      </c>
      <c r="R87" s="22">
        <v>280432</v>
      </c>
    </row>
    <row r="88" spans="1:18" hidden="1">
      <c r="A88" s="22">
        <v>17</v>
      </c>
      <c r="B88" s="22" t="s">
        <v>62</v>
      </c>
      <c r="C88" s="22" t="s">
        <v>466</v>
      </c>
      <c r="G88" s="23" t="s">
        <v>124</v>
      </c>
      <c r="H88" s="22">
        <v>110706</v>
      </c>
      <c r="I88" s="22" t="s">
        <v>124</v>
      </c>
      <c r="J88" s="22">
        <v>121804</v>
      </c>
      <c r="K88" s="22" t="s">
        <v>195</v>
      </c>
      <c r="L88" s="22">
        <v>126021</v>
      </c>
      <c r="M88" s="22" t="s">
        <v>195</v>
      </c>
      <c r="N88" s="22">
        <v>134259</v>
      </c>
      <c r="O88" s="22" t="s">
        <v>233</v>
      </c>
      <c r="P88" s="22">
        <v>138497</v>
      </c>
      <c r="Q88" s="22" t="s">
        <v>321</v>
      </c>
      <c r="R88" s="22">
        <v>137162</v>
      </c>
    </row>
    <row r="89" spans="1:18" hidden="1">
      <c r="A89" s="22">
        <v>20</v>
      </c>
      <c r="B89" s="22" t="s">
        <v>254</v>
      </c>
      <c r="C89" s="22" t="s">
        <v>467</v>
      </c>
      <c r="F89" s="22" t="s">
        <v>455</v>
      </c>
      <c r="G89" s="23" t="s">
        <v>9</v>
      </c>
      <c r="H89" s="22">
        <v>2068489</v>
      </c>
      <c r="I89" s="22" t="s">
        <v>9</v>
      </c>
      <c r="J89" s="22">
        <v>2207494</v>
      </c>
      <c r="K89" s="22" t="s">
        <v>9</v>
      </c>
      <c r="L89" s="22">
        <v>3530583</v>
      </c>
      <c r="M89" s="22" t="s">
        <v>254</v>
      </c>
      <c r="N89" s="22">
        <v>4527260</v>
      </c>
      <c r="O89" s="22" t="s">
        <v>9</v>
      </c>
      <c r="P89" s="22">
        <v>5755034</v>
      </c>
      <c r="Q89" s="22" t="s">
        <v>323</v>
      </c>
      <c r="R89" s="22">
        <v>4847142</v>
      </c>
    </row>
    <row r="90" spans="1:18" hidden="1">
      <c r="A90" s="22">
        <v>21</v>
      </c>
      <c r="B90" s="22" t="s">
        <v>254</v>
      </c>
      <c r="C90" s="22" t="s">
        <v>62</v>
      </c>
      <c r="G90" s="23" t="s">
        <v>125</v>
      </c>
      <c r="H90" s="22">
        <v>2068294</v>
      </c>
      <c r="I90" s="22" t="s">
        <v>125</v>
      </c>
      <c r="J90" s="22">
        <v>2207344</v>
      </c>
      <c r="K90" s="22" t="s">
        <v>196</v>
      </c>
      <c r="L90" s="22">
        <v>3530421</v>
      </c>
      <c r="M90" s="22" t="s">
        <v>196</v>
      </c>
      <c r="N90" s="22">
        <v>4527144</v>
      </c>
      <c r="O90" s="22" t="s">
        <v>196</v>
      </c>
      <c r="P90" s="22">
        <v>5754933</v>
      </c>
      <c r="Q90" s="22" t="s">
        <v>324</v>
      </c>
      <c r="R90" s="22">
        <v>4847137</v>
      </c>
    </row>
    <row r="91" spans="1:18" hidden="1">
      <c r="A91" s="22">
        <v>24</v>
      </c>
      <c r="B91" s="22" t="s">
        <v>254</v>
      </c>
      <c r="C91" s="22" t="s">
        <v>74</v>
      </c>
      <c r="G91" s="23" t="s">
        <v>126</v>
      </c>
      <c r="H91" s="22">
        <v>195</v>
      </c>
      <c r="I91" s="22" t="s">
        <v>126</v>
      </c>
      <c r="J91" s="22">
        <v>150</v>
      </c>
      <c r="K91" s="22" t="s">
        <v>197</v>
      </c>
      <c r="L91" s="22">
        <v>162</v>
      </c>
      <c r="M91" s="22" t="s">
        <v>197</v>
      </c>
      <c r="N91" s="22">
        <v>116</v>
      </c>
      <c r="O91" s="22" t="s">
        <v>197</v>
      </c>
      <c r="P91" s="22">
        <v>101</v>
      </c>
      <c r="Q91" s="22" t="s">
        <v>327</v>
      </c>
      <c r="R91" s="22">
        <v>5</v>
      </c>
    </row>
    <row r="92" spans="1:18" hidden="1">
      <c r="A92" s="22">
        <v>26</v>
      </c>
      <c r="B92" s="22" t="s">
        <v>460</v>
      </c>
      <c r="C92" s="22" t="s">
        <v>1</v>
      </c>
      <c r="F92" s="22" t="s">
        <v>455</v>
      </c>
      <c r="G92" s="23" t="s">
        <v>12</v>
      </c>
      <c r="H92" s="22">
        <v>2577</v>
      </c>
      <c r="I92" s="22" t="s">
        <v>12</v>
      </c>
      <c r="J92" s="22">
        <v>2420</v>
      </c>
      <c r="K92" s="22" t="s">
        <v>12</v>
      </c>
      <c r="L92" s="22">
        <v>1269</v>
      </c>
      <c r="M92" s="22" t="s">
        <v>12</v>
      </c>
      <c r="N92" s="22">
        <v>2333</v>
      </c>
      <c r="O92" s="22" t="s">
        <v>12</v>
      </c>
      <c r="P92" s="22">
        <v>1598</v>
      </c>
      <c r="Q92" s="22" t="s">
        <v>329</v>
      </c>
      <c r="R92" s="22">
        <v>1048</v>
      </c>
    </row>
    <row r="93" spans="1:18" hidden="1">
      <c r="A93" s="22">
        <v>27</v>
      </c>
      <c r="B93" s="22" t="s">
        <v>460</v>
      </c>
      <c r="C93" s="22" t="s">
        <v>116</v>
      </c>
      <c r="G93" s="23" t="s">
        <v>121</v>
      </c>
      <c r="H93" s="22">
        <v>23</v>
      </c>
      <c r="I93" s="22" t="s">
        <v>121</v>
      </c>
      <c r="J93" s="22">
        <v>23</v>
      </c>
      <c r="K93" s="22" t="s">
        <v>198</v>
      </c>
      <c r="L93" s="22">
        <v>42</v>
      </c>
      <c r="M93" s="22" t="s">
        <v>198</v>
      </c>
      <c r="N93" s="22">
        <v>146</v>
      </c>
      <c r="O93" s="22" t="s">
        <v>198</v>
      </c>
      <c r="P93" s="22">
        <v>143</v>
      </c>
      <c r="Q93" s="22" t="s">
        <v>330</v>
      </c>
      <c r="R93" s="22">
        <v>181</v>
      </c>
    </row>
    <row r="94" spans="1:18" hidden="1">
      <c r="A94" s="22">
        <v>31</v>
      </c>
      <c r="B94" s="22" t="s">
        <v>460</v>
      </c>
      <c r="C94" s="22" t="s">
        <v>173</v>
      </c>
      <c r="G94" s="23" t="s">
        <v>127</v>
      </c>
      <c r="H94" s="22">
        <v>101</v>
      </c>
      <c r="I94" s="22" t="s">
        <v>127</v>
      </c>
      <c r="J94" s="22">
        <v>31</v>
      </c>
      <c r="K94" s="22" t="s">
        <v>199</v>
      </c>
      <c r="L94" s="22">
        <v>138</v>
      </c>
      <c r="M94" s="22" t="s">
        <v>199</v>
      </c>
      <c r="N94" s="22">
        <v>47</v>
      </c>
      <c r="O94" s="22" t="s">
        <v>199</v>
      </c>
      <c r="P94" s="22">
        <v>4</v>
      </c>
      <c r="Q94" s="22" t="s">
        <v>333</v>
      </c>
      <c r="R94" s="22">
        <v>13</v>
      </c>
    </row>
    <row r="95" spans="1:18" hidden="1">
      <c r="A95" s="22">
        <v>35</v>
      </c>
      <c r="B95" s="22" t="s">
        <v>460</v>
      </c>
      <c r="C95" s="22" t="s">
        <v>483</v>
      </c>
      <c r="G95" s="23" t="s">
        <v>128</v>
      </c>
      <c r="H95" s="22">
        <v>2380</v>
      </c>
      <c r="I95" s="22" t="s">
        <v>128</v>
      </c>
      <c r="J95" s="22">
        <v>2350</v>
      </c>
      <c r="K95" s="22" t="s">
        <v>200</v>
      </c>
      <c r="L95" s="22">
        <v>1089</v>
      </c>
      <c r="M95" s="22" t="s">
        <v>200</v>
      </c>
      <c r="N95" s="22">
        <v>2139</v>
      </c>
      <c r="O95" s="22" t="s">
        <v>200</v>
      </c>
      <c r="P95" s="22">
        <v>1451</v>
      </c>
      <c r="Q95" s="22" t="s">
        <v>336</v>
      </c>
      <c r="R95" s="22">
        <v>853</v>
      </c>
    </row>
    <row r="96" spans="1:18" hidden="1">
      <c r="A96" s="22">
        <v>37</v>
      </c>
      <c r="B96" s="22" t="s">
        <v>460</v>
      </c>
      <c r="C96" s="22" t="s">
        <v>191</v>
      </c>
      <c r="G96" s="23" t="s">
        <v>129</v>
      </c>
      <c r="H96" s="22">
        <v>73</v>
      </c>
      <c r="I96" s="22" t="s">
        <v>129</v>
      </c>
      <c r="J96" s="22">
        <v>16</v>
      </c>
      <c r="K96" s="22" t="s">
        <v>201</v>
      </c>
      <c r="L96" s="22">
        <v>0</v>
      </c>
      <c r="M96" s="22" t="s">
        <v>201</v>
      </c>
      <c r="N96" s="22">
        <v>1</v>
      </c>
      <c r="P96" s="22">
        <v>0</v>
      </c>
      <c r="R96" s="22">
        <v>0</v>
      </c>
    </row>
    <row r="97" spans="1:18" hidden="1">
      <c r="A97" s="22">
        <v>39</v>
      </c>
      <c r="B97" s="22" t="s">
        <v>116</v>
      </c>
      <c r="C97" s="22" t="s">
        <v>1</v>
      </c>
      <c r="F97" s="22" t="s">
        <v>455</v>
      </c>
      <c r="G97" s="23" t="s">
        <v>21</v>
      </c>
      <c r="H97" s="22">
        <v>6527380</v>
      </c>
      <c r="I97" s="22" t="s">
        <v>21</v>
      </c>
      <c r="J97" s="22">
        <v>6649633</v>
      </c>
      <c r="K97" s="22" t="s">
        <v>481</v>
      </c>
      <c r="L97" s="22">
        <v>6530254</v>
      </c>
      <c r="M97" s="22" t="s">
        <v>21</v>
      </c>
      <c r="N97" s="22">
        <v>6399932</v>
      </c>
      <c r="O97" s="22" t="s">
        <v>21</v>
      </c>
      <c r="P97" s="22">
        <v>7024218</v>
      </c>
      <c r="Q97" s="22" t="s">
        <v>338</v>
      </c>
      <c r="R97" s="22">
        <v>7402068</v>
      </c>
    </row>
    <row r="98" spans="1:18" hidden="1">
      <c r="A98" s="22">
        <v>40</v>
      </c>
      <c r="B98" s="22" t="s">
        <v>116</v>
      </c>
      <c r="C98" s="22" t="s">
        <v>62</v>
      </c>
      <c r="G98" s="23" t="s">
        <v>125</v>
      </c>
      <c r="H98" s="22">
        <v>285017</v>
      </c>
      <c r="I98" s="22" t="s">
        <v>125</v>
      </c>
      <c r="J98" s="22">
        <v>343536</v>
      </c>
      <c r="K98" s="22" t="s">
        <v>196</v>
      </c>
      <c r="L98" s="22">
        <v>258669</v>
      </c>
      <c r="M98" s="22" t="s">
        <v>196</v>
      </c>
      <c r="N98" s="22">
        <v>102343</v>
      </c>
      <c r="O98" s="22" t="s">
        <v>196</v>
      </c>
      <c r="P98" s="22">
        <v>122476</v>
      </c>
      <c r="Q98" s="22" t="s">
        <v>324</v>
      </c>
      <c r="R98" s="22">
        <v>79382</v>
      </c>
    </row>
    <row r="99" spans="1:18" hidden="1">
      <c r="A99" s="22">
        <v>42</v>
      </c>
      <c r="B99" s="22" t="s">
        <v>116</v>
      </c>
      <c r="C99" s="22" t="s">
        <v>460</v>
      </c>
      <c r="G99" s="23" t="s">
        <v>122</v>
      </c>
      <c r="H99" s="22">
        <v>3373456</v>
      </c>
      <c r="I99" s="22" t="s">
        <v>122</v>
      </c>
      <c r="J99" s="22">
        <v>3490691</v>
      </c>
      <c r="K99" s="22" t="s">
        <v>193</v>
      </c>
      <c r="L99" s="22">
        <v>3689264</v>
      </c>
      <c r="M99" s="22" t="s">
        <v>193</v>
      </c>
      <c r="N99" s="22">
        <v>3672576</v>
      </c>
      <c r="O99" s="22" t="s">
        <v>193</v>
      </c>
      <c r="P99" s="22">
        <v>4088609</v>
      </c>
      <c r="Q99" s="22" t="s">
        <v>340</v>
      </c>
      <c r="R99" s="22">
        <v>3862557</v>
      </c>
    </row>
    <row r="100" spans="1:18" hidden="1">
      <c r="A100" s="22">
        <v>47</v>
      </c>
      <c r="B100" s="22" t="s">
        <v>116</v>
      </c>
      <c r="C100" s="22" t="s">
        <v>191</v>
      </c>
      <c r="G100" s="23" t="s">
        <v>123</v>
      </c>
      <c r="H100" s="22">
        <v>0.3</v>
      </c>
      <c r="I100" s="22" t="s">
        <v>123</v>
      </c>
      <c r="J100" s="22">
        <v>85</v>
      </c>
      <c r="K100" s="22" t="s">
        <v>194</v>
      </c>
      <c r="L100" s="22">
        <v>64</v>
      </c>
      <c r="M100" s="22" t="s">
        <v>194</v>
      </c>
      <c r="N100" s="22">
        <v>28</v>
      </c>
      <c r="O100" s="22" t="s">
        <v>194</v>
      </c>
      <c r="P100" s="22">
        <v>70</v>
      </c>
      <c r="Q100" s="22" t="s">
        <v>343</v>
      </c>
      <c r="R100" s="22">
        <v>218</v>
      </c>
    </row>
    <row r="101" spans="1:18" hidden="1">
      <c r="A101" s="22">
        <v>54</v>
      </c>
      <c r="B101" s="22" t="s">
        <v>116</v>
      </c>
      <c r="C101" s="22" t="s">
        <v>173</v>
      </c>
      <c r="G101" s="23" t="s">
        <v>130</v>
      </c>
      <c r="H101" s="22">
        <v>351678</v>
      </c>
      <c r="I101" s="22" t="s">
        <v>130</v>
      </c>
      <c r="J101" s="22">
        <v>342165</v>
      </c>
      <c r="K101" s="22" t="s">
        <v>203</v>
      </c>
      <c r="L101" s="22">
        <v>156122</v>
      </c>
      <c r="M101" s="22" t="s">
        <v>203</v>
      </c>
      <c r="N101" s="22">
        <v>200812</v>
      </c>
      <c r="O101" s="22" t="s">
        <v>203</v>
      </c>
      <c r="P101" s="22">
        <v>406186</v>
      </c>
      <c r="Q101" s="22" t="s">
        <v>347</v>
      </c>
      <c r="R101" s="22">
        <v>899900</v>
      </c>
    </row>
    <row r="102" spans="1:18" hidden="1">
      <c r="A102" s="22">
        <v>57</v>
      </c>
      <c r="B102" s="22" t="s">
        <v>116</v>
      </c>
      <c r="C102" s="22" t="s">
        <v>483</v>
      </c>
      <c r="G102" s="23" t="s">
        <v>131</v>
      </c>
      <c r="H102" s="22">
        <v>2517229</v>
      </c>
      <c r="I102" s="22" t="s">
        <v>131</v>
      </c>
      <c r="J102" s="22">
        <v>2473155</v>
      </c>
      <c r="K102" s="22" t="s">
        <v>204</v>
      </c>
      <c r="L102" s="22">
        <v>2426135</v>
      </c>
      <c r="M102" s="22" t="s">
        <v>204</v>
      </c>
      <c r="N102" s="22">
        <v>2424173</v>
      </c>
      <c r="O102" s="22" t="s">
        <v>204</v>
      </c>
      <c r="P102" s="22">
        <v>2406878</v>
      </c>
      <c r="Q102" s="22" t="s">
        <v>350</v>
      </c>
      <c r="R102" s="22">
        <v>2560011</v>
      </c>
    </row>
    <row r="103" spans="1:18" hidden="1">
      <c r="A103" s="22">
        <v>62</v>
      </c>
      <c r="B103" s="22" t="s">
        <v>191</v>
      </c>
      <c r="C103" s="22" t="s">
        <v>1</v>
      </c>
      <c r="F103" s="22" t="s">
        <v>455</v>
      </c>
      <c r="G103" s="23" t="s">
        <v>30</v>
      </c>
      <c r="H103" s="22">
        <v>10135529</v>
      </c>
      <c r="I103" s="22" t="s">
        <v>30</v>
      </c>
      <c r="J103" s="22">
        <v>12943476</v>
      </c>
      <c r="K103" s="22" t="s">
        <v>30</v>
      </c>
      <c r="L103" s="22">
        <v>16642961</v>
      </c>
      <c r="M103" s="22" t="s">
        <v>30</v>
      </c>
      <c r="N103" s="22">
        <v>20183033</v>
      </c>
      <c r="O103" s="22" t="s">
        <v>30</v>
      </c>
      <c r="P103" s="22">
        <v>27669180</v>
      </c>
      <c r="Q103" s="22" t="s">
        <v>355</v>
      </c>
      <c r="R103" s="22">
        <v>31558707</v>
      </c>
    </row>
    <row r="104" spans="1:18" hidden="1">
      <c r="A104" s="22">
        <v>63</v>
      </c>
      <c r="B104" s="22" t="s">
        <v>191</v>
      </c>
      <c r="C104" s="22" t="s">
        <v>465</v>
      </c>
      <c r="G104" s="23" t="s">
        <v>125</v>
      </c>
      <c r="H104" s="22">
        <v>4986254</v>
      </c>
      <c r="I104" s="22" t="s">
        <v>125</v>
      </c>
      <c r="J104" s="22">
        <v>5123809</v>
      </c>
      <c r="K104" s="22" t="s">
        <v>196</v>
      </c>
      <c r="L104" s="22">
        <v>5355897</v>
      </c>
      <c r="M104" s="22" t="s">
        <v>196</v>
      </c>
      <c r="N104" s="22">
        <v>6479422</v>
      </c>
      <c r="O104" s="22" t="s">
        <v>196</v>
      </c>
      <c r="P104" s="22">
        <v>9484226</v>
      </c>
      <c r="Q104" s="22" t="s">
        <v>324</v>
      </c>
      <c r="R104" s="22">
        <v>10161969</v>
      </c>
    </row>
    <row r="105" spans="1:18" hidden="1">
      <c r="A105" s="22">
        <v>69</v>
      </c>
      <c r="B105" s="22" t="s">
        <v>191</v>
      </c>
      <c r="C105" s="22" t="s">
        <v>460</v>
      </c>
      <c r="G105" s="23" t="s">
        <v>122</v>
      </c>
      <c r="H105" s="22">
        <v>727815</v>
      </c>
      <c r="I105" s="22" t="s">
        <v>122</v>
      </c>
      <c r="J105" s="22">
        <v>2012593</v>
      </c>
      <c r="K105" s="22" t="s">
        <v>122</v>
      </c>
      <c r="L105" s="22">
        <v>4252967</v>
      </c>
      <c r="M105" s="22" t="s">
        <v>122</v>
      </c>
      <c r="N105" s="22">
        <v>5621797</v>
      </c>
      <c r="O105" s="22" t="s">
        <v>193</v>
      </c>
      <c r="P105" s="22">
        <v>9378589</v>
      </c>
      <c r="Q105" s="22" t="s">
        <v>340</v>
      </c>
      <c r="R105" s="22">
        <v>10547814</v>
      </c>
    </row>
    <row r="106" spans="1:18" hidden="1">
      <c r="A106" s="22">
        <v>72</v>
      </c>
      <c r="B106" s="22" t="s">
        <v>191</v>
      </c>
      <c r="C106" s="22" t="s">
        <v>116</v>
      </c>
      <c r="G106" s="23" t="s">
        <v>132</v>
      </c>
      <c r="H106" s="22">
        <v>4034322</v>
      </c>
      <c r="I106" s="22" t="s">
        <v>132</v>
      </c>
      <c r="J106" s="22">
        <v>5212979</v>
      </c>
      <c r="K106" s="22" t="s">
        <v>205</v>
      </c>
      <c r="L106" s="22">
        <v>5987676</v>
      </c>
      <c r="M106" s="22" t="s">
        <v>205</v>
      </c>
      <c r="N106" s="22">
        <v>6960575</v>
      </c>
      <c r="O106" s="22" t="s">
        <v>205</v>
      </c>
      <c r="P106" s="22">
        <v>7613485</v>
      </c>
      <c r="Q106" s="22" t="s">
        <v>362</v>
      </c>
      <c r="R106" s="22">
        <v>9532823</v>
      </c>
    </row>
    <row r="107" spans="1:18" hidden="1">
      <c r="A107" s="22">
        <v>80</v>
      </c>
      <c r="B107" s="22" t="s">
        <v>191</v>
      </c>
      <c r="C107" s="22" t="s">
        <v>173</v>
      </c>
      <c r="G107" s="23" t="s">
        <v>130</v>
      </c>
      <c r="H107" s="22">
        <v>386487</v>
      </c>
      <c r="I107" s="22" t="s">
        <v>176</v>
      </c>
      <c r="J107" s="22">
        <v>593573</v>
      </c>
      <c r="K107" s="22" t="s">
        <v>203</v>
      </c>
      <c r="L107" s="22">
        <v>1045736</v>
      </c>
      <c r="M107" s="22" t="s">
        <v>203</v>
      </c>
      <c r="N107" s="22">
        <v>1120555</v>
      </c>
      <c r="O107" s="22" t="s">
        <v>203</v>
      </c>
      <c r="P107" s="22">
        <v>1192131</v>
      </c>
      <c r="Q107" s="22" t="s">
        <v>347</v>
      </c>
      <c r="R107" s="22">
        <v>1315155</v>
      </c>
    </row>
    <row r="108" spans="1:18" hidden="1">
      <c r="A108" s="22">
        <v>87</v>
      </c>
      <c r="B108" s="22" t="s">
        <v>173</v>
      </c>
      <c r="C108" s="22" t="s">
        <v>1</v>
      </c>
      <c r="F108" s="22" t="s">
        <v>455</v>
      </c>
      <c r="G108" s="23" t="s">
        <v>42</v>
      </c>
      <c r="H108" s="22">
        <v>11582773</v>
      </c>
      <c r="I108" s="22" t="s">
        <v>42</v>
      </c>
      <c r="J108" s="22">
        <v>12353744</v>
      </c>
      <c r="K108" s="22" t="s">
        <v>42</v>
      </c>
      <c r="L108" s="22">
        <v>11561930</v>
      </c>
      <c r="M108" s="22" t="s">
        <v>42</v>
      </c>
      <c r="N108" s="22">
        <v>11201721</v>
      </c>
      <c r="O108" s="22" t="s">
        <v>42</v>
      </c>
      <c r="P108" s="22">
        <v>11524174</v>
      </c>
      <c r="Q108" s="22" t="s">
        <v>374</v>
      </c>
      <c r="R108" s="22">
        <v>11797300</v>
      </c>
    </row>
    <row r="109" spans="1:18" hidden="1">
      <c r="A109" s="22">
        <v>88</v>
      </c>
      <c r="B109" s="22" t="s">
        <v>173</v>
      </c>
      <c r="C109" s="22" t="s">
        <v>460</v>
      </c>
      <c r="G109" s="23" t="s">
        <v>133</v>
      </c>
      <c r="H109" s="22">
        <v>10769360</v>
      </c>
      <c r="I109" s="22" t="s">
        <v>133</v>
      </c>
      <c r="J109" s="22">
        <v>11006550</v>
      </c>
      <c r="K109" s="22" t="s">
        <v>207</v>
      </c>
      <c r="L109" s="22">
        <v>10104218</v>
      </c>
      <c r="M109" s="22" t="s">
        <v>207</v>
      </c>
      <c r="N109" s="22">
        <v>10081873</v>
      </c>
      <c r="O109" s="22" t="s">
        <v>207</v>
      </c>
      <c r="P109" s="22">
        <v>10124088</v>
      </c>
      <c r="Q109" s="22" t="s">
        <v>375</v>
      </c>
      <c r="R109" s="22">
        <v>9165348</v>
      </c>
    </row>
    <row r="110" spans="1:18" hidden="1">
      <c r="A110" s="22">
        <v>92</v>
      </c>
      <c r="B110" s="22" t="s">
        <v>173</v>
      </c>
      <c r="C110" s="22" t="s">
        <v>116</v>
      </c>
      <c r="G110" s="23" t="s">
        <v>142</v>
      </c>
      <c r="H110" s="22">
        <v>281285</v>
      </c>
      <c r="I110" s="22" t="s">
        <v>142</v>
      </c>
      <c r="J110" s="22">
        <v>569017</v>
      </c>
      <c r="K110" s="22" t="s">
        <v>208</v>
      </c>
      <c r="L110" s="22">
        <v>513364</v>
      </c>
      <c r="M110" s="22" t="s">
        <v>208</v>
      </c>
      <c r="N110" s="22">
        <v>492256</v>
      </c>
      <c r="O110" s="22" t="s">
        <v>208</v>
      </c>
      <c r="P110" s="22">
        <v>512278</v>
      </c>
      <c r="Q110" s="22" t="s">
        <v>311</v>
      </c>
      <c r="R110" s="22">
        <v>1931572</v>
      </c>
    </row>
    <row r="111" spans="1:18" hidden="1">
      <c r="A111" s="22">
        <v>96</v>
      </c>
      <c r="B111" s="22" t="s">
        <v>173</v>
      </c>
      <c r="C111" s="22" t="s">
        <v>191</v>
      </c>
      <c r="G111" s="23" t="s">
        <v>123</v>
      </c>
      <c r="H111" s="22">
        <v>532116</v>
      </c>
      <c r="I111" s="22" t="s">
        <v>123</v>
      </c>
      <c r="J111" s="22">
        <v>777659</v>
      </c>
      <c r="K111" s="22" t="s">
        <v>194</v>
      </c>
      <c r="L111" s="22">
        <v>943305</v>
      </c>
      <c r="M111" s="22" t="s">
        <v>194</v>
      </c>
      <c r="N111" s="22">
        <v>624493</v>
      </c>
      <c r="O111" s="22" t="s">
        <v>194</v>
      </c>
      <c r="P111" s="22">
        <v>877018</v>
      </c>
      <c r="Q111" s="22" t="s">
        <v>343</v>
      </c>
      <c r="R111" s="22">
        <v>700128</v>
      </c>
    </row>
    <row r="112" spans="1:18" hidden="1">
      <c r="A112" s="22">
        <v>100</v>
      </c>
      <c r="B112" s="22" t="s">
        <v>173</v>
      </c>
      <c r="C112" s="22" t="s">
        <v>483</v>
      </c>
      <c r="G112" s="23" t="s">
        <v>134</v>
      </c>
      <c r="H112" s="22">
        <v>11</v>
      </c>
      <c r="I112" s="22" t="s">
        <v>134</v>
      </c>
      <c r="J112" s="22">
        <v>518</v>
      </c>
      <c r="K112" s="22" t="s">
        <v>209</v>
      </c>
      <c r="L112" s="22">
        <v>1043</v>
      </c>
      <c r="M112" s="22" t="s">
        <v>209</v>
      </c>
      <c r="N112" s="22">
        <v>3099</v>
      </c>
      <c r="O112" s="22" t="s">
        <v>209</v>
      </c>
      <c r="P112" s="22">
        <v>10789</v>
      </c>
      <c r="Q112" s="22" t="s">
        <v>383</v>
      </c>
      <c r="R112" s="22">
        <v>253</v>
      </c>
    </row>
    <row r="113" spans="1:18" hidden="1">
      <c r="A113" s="22">
        <v>107</v>
      </c>
      <c r="B113" s="22" t="s">
        <v>483</v>
      </c>
      <c r="C113" s="22" t="s">
        <v>1</v>
      </c>
      <c r="F113" s="22" t="s">
        <v>455</v>
      </c>
      <c r="G113" s="23" t="s">
        <v>48</v>
      </c>
      <c r="H113" s="22">
        <v>4982671</v>
      </c>
      <c r="I113" s="22" t="s">
        <v>162</v>
      </c>
      <c r="J113" s="22">
        <v>4925506</v>
      </c>
      <c r="K113" s="22" t="s">
        <v>162</v>
      </c>
      <c r="L113" s="22">
        <v>5047502</v>
      </c>
      <c r="M113" s="22" t="s">
        <v>162</v>
      </c>
      <c r="N113" s="22">
        <v>5434639</v>
      </c>
      <c r="O113" s="22" t="s">
        <v>162</v>
      </c>
      <c r="P113" s="22">
        <v>5306706</v>
      </c>
      <c r="Q113" s="22" t="s">
        <v>385</v>
      </c>
      <c r="R113" s="22">
        <v>5089839</v>
      </c>
    </row>
    <row r="114" spans="1:18" hidden="1">
      <c r="A114" s="22">
        <v>108</v>
      </c>
      <c r="B114" s="22" t="s">
        <v>483</v>
      </c>
      <c r="C114" s="22" t="s">
        <v>501</v>
      </c>
      <c r="G114" s="23" t="s">
        <v>121</v>
      </c>
      <c r="H114" s="22">
        <v>984527</v>
      </c>
      <c r="I114" s="22" t="s">
        <v>121</v>
      </c>
      <c r="J114" s="22">
        <v>908360</v>
      </c>
      <c r="K114" s="22" t="s">
        <v>192</v>
      </c>
      <c r="L114" s="22">
        <v>871263</v>
      </c>
      <c r="M114" s="22" t="s">
        <v>192</v>
      </c>
      <c r="N114" s="22">
        <v>1030281</v>
      </c>
      <c r="O114" s="22" t="s">
        <v>192</v>
      </c>
      <c r="P114" s="22">
        <v>1048723</v>
      </c>
      <c r="Q114" s="22" t="s">
        <v>386</v>
      </c>
      <c r="R114" s="22">
        <v>987046</v>
      </c>
    </row>
    <row r="115" spans="1:18" hidden="1">
      <c r="A115" s="22">
        <v>111</v>
      </c>
      <c r="B115" s="22" t="s">
        <v>483</v>
      </c>
      <c r="C115" s="22" t="s">
        <v>173</v>
      </c>
      <c r="G115" s="23" t="s">
        <v>127</v>
      </c>
      <c r="H115" s="22">
        <v>2180608</v>
      </c>
      <c r="I115" s="22" t="s">
        <v>127</v>
      </c>
      <c r="J115" s="22">
        <v>2161805</v>
      </c>
      <c r="K115" s="22" t="s">
        <v>199</v>
      </c>
      <c r="L115" s="22">
        <v>2190067</v>
      </c>
      <c r="M115" s="22" t="s">
        <v>199</v>
      </c>
      <c r="N115" s="22">
        <v>2359040</v>
      </c>
      <c r="O115" s="22" t="s">
        <v>199</v>
      </c>
      <c r="P115" s="22">
        <v>2184036</v>
      </c>
      <c r="Q115" s="22" t="s">
        <v>333</v>
      </c>
      <c r="R115" s="22">
        <v>2220431</v>
      </c>
    </row>
    <row r="116" spans="1:18" hidden="1">
      <c r="A116" s="22">
        <v>119</v>
      </c>
      <c r="B116" s="22" t="s">
        <v>483</v>
      </c>
      <c r="C116" s="22" t="s">
        <v>102</v>
      </c>
      <c r="G116" s="23" t="s">
        <v>137</v>
      </c>
      <c r="H116" s="22">
        <v>148993</v>
      </c>
      <c r="I116" s="22" t="s">
        <v>137</v>
      </c>
      <c r="J116" s="22">
        <v>132226</v>
      </c>
      <c r="K116" s="22" t="s">
        <v>212</v>
      </c>
      <c r="L116" s="22">
        <v>172366</v>
      </c>
      <c r="M116" s="22" t="s">
        <v>212</v>
      </c>
      <c r="N116" s="22">
        <v>222211</v>
      </c>
      <c r="P116" s="22">
        <v>194243</v>
      </c>
      <c r="R116" s="22">
        <v>0</v>
      </c>
    </row>
  </sheetData>
  <autoFilter ref="A1:R116" xr:uid="{F30173EB-4E0A-40B7-BB45-5B8A2153EB81}">
    <filterColumn colId="4">
      <customFilters>
        <customFilter operator="notEqual" val=" "/>
      </customFilters>
    </filterColumn>
    <sortState xmlns:xlrd2="http://schemas.microsoft.com/office/spreadsheetml/2017/richdata2" ref="A2:R116">
      <sortCondition ref="D1:D116"/>
    </sortState>
  </autoFilter>
  <phoneticPr fontId="3" type="noConversion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3EB9-DA2B-4752-83B6-FF37463FFDA0}">
  <dimension ref="A1:P158"/>
  <sheetViews>
    <sheetView workbookViewId="0">
      <selection activeCell="B2" sqref="B2:E28"/>
    </sheetView>
  </sheetViews>
  <sheetFormatPr defaultRowHeight="15.75"/>
  <cols>
    <col min="1" max="5" width="9.875" customWidth="1"/>
    <col min="6" max="6" width="9.875" style="18" customWidth="1"/>
    <col min="7" max="7" width="13.75" bestFit="1" customWidth="1"/>
    <col min="8" max="8" width="22.375" customWidth="1"/>
    <col min="9" max="9" width="29.75" customWidth="1"/>
    <col min="10" max="10" width="29.75" hidden="1" customWidth="1"/>
    <col min="11" max="16" width="10.25" bestFit="1" customWidth="1"/>
  </cols>
  <sheetData>
    <row r="1" spans="1:16">
      <c r="A1" s="20" t="s">
        <v>599</v>
      </c>
      <c r="B1" s="28" t="s">
        <v>594</v>
      </c>
      <c r="C1" s="28" t="s">
        <v>595</v>
      </c>
      <c r="D1" s="28" t="s">
        <v>512</v>
      </c>
      <c r="E1" s="28" t="s">
        <v>513</v>
      </c>
      <c r="F1" s="28" t="s">
        <v>596</v>
      </c>
      <c r="G1" s="28" t="s">
        <v>597</v>
      </c>
      <c r="H1" s="28" t="s">
        <v>598</v>
      </c>
      <c r="I1" s="28" t="s">
        <v>604</v>
      </c>
      <c r="J1" s="28" t="s">
        <v>664</v>
      </c>
      <c r="K1" s="28">
        <v>2016</v>
      </c>
      <c r="L1" s="28">
        <v>2017</v>
      </c>
      <c r="M1" s="28">
        <v>2018</v>
      </c>
      <c r="N1" s="28">
        <v>2019</v>
      </c>
      <c r="O1" s="28">
        <v>2020</v>
      </c>
      <c r="P1" s="28">
        <v>2021</v>
      </c>
    </row>
    <row r="2" spans="1:16">
      <c r="A2" s="60">
        <v>110</v>
      </c>
      <c r="B2" s="60" t="str">
        <f>VLOOKUP(D2,电网区域划分!A:B,2,FALSE)</f>
        <v>西北</v>
      </c>
      <c r="C2" s="60" t="str">
        <f>VLOOKUP(E2,电网区域划分!A:B,2,FALSE)</f>
        <v>华北</v>
      </c>
      <c r="D2" s="51" t="s">
        <v>224</v>
      </c>
      <c r="E2" s="51" t="s">
        <v>221</v>
      </c>
      <c r="F2" s="60" t="s">
        <v>524</v>
      </c>
      <c r="G2" s="51"/>
      <c r="H2" s="51" t="s">
        <v>638</v>
      </c>
      <c r="I2" s="55" t="s">
        <v>639</v>
      </c>
      <c r="J2" s="51" t="str">
        <f t="shared" ref="J2:J33" si="0">H2&amp;I2</f>
        <v>府谷，锦界送河北府谷，锦界电厂</v>
      </c>
      <c r="K2" s="51">
        <v>2060562</v>
      </c>
      <c r="L2" s="51">
        <v>2103574</v>
      </c>
      <c r="M2" s="51">
        <v>2287306</v>
      </c>
      <c r="N2" s="51">
        <v>2018242</v>
      </c>
      <c r="O2" s="51">
        <v>1889370</v>
      </c>
      <c r="P2" s="62">
        <v>3335394</v>
      </c>
    </row>
    <row r="3" spans="1:16">
      <c r="A3" s="18">
        <v>46</v>
      </c>
      <c r="B3" s="29" t="str">
        <f>VLOOKUP(D3,电网区域划分!A:B,2,FALSE)</f>
        <v>华中</v>
      </c>
      <c r="C3" s="29" t="str">
        <f>VLOOKUP(E3,电网区域划分!A:B,2,FALSE)</f>
        <v>华东</v>
      </c>
      <c r="D3" s="13" t="s">
        <v>144</v>
      </c>
      <c r="E3" s="13" t="s">
        <v>218</v>
      </c>
      <c r="F3" s="29" t="s">
        <v>524</v>
      </c>
      <c r="G3" s="13"/>
      <c r="H3" s="22" t="s">
        <v>13</v>
      </c>
      <c r="I3" s="54" t="s">
        <v>601</v>
      </c>
      <c r="J3" s="51" t="str">
        <f t="shared" si="0"/>
        <v>葛南直流葛洲坝水电站</v>
      </c>
      <c r="K3" s="22">
        <v>466859</v>
      </c>
      <c r="L3" s="22">
        <v>551926</v>
      </c>
      <c r="M3" s="22">
        <v>627713</v>
      </c>
      <c r="N3" s="22">
        <v>575966</v>
      </c>
      <c r="O3" s="22">
        <v>591453</v>
      </c>
      <c r="P3" s="22">
        <v>536746</v>
      </c>
    </row>
    <row r="4" spans="1:16">
      <c r="A4" s="18">
        <v>138</v>
      </c>
      <c r="B4" s="29" t="str">
        <f>VLOOKUP(D4,电网区域划分!A:B,2,FALSE)</f>
        <v>西北</v>
      </c>
      <c r="C4" s="29" t="str">
        <f>VLOOKUP(E4,电网区域划分!A:B,2,FALSE)</f>
        <v>华中</v>
      </c>
      <c r="D4" s="13" t="s">
        <v>430</v>
      </c>
      <c r="E4" s="13" t="s">
        <v>222</v>
      </c>
      <c r="F4" s="29" t="s">
        <v>524</v>
      </c>
      <c r="G4" s="13"/>
      <c r="H4" s="13" t="s">
        <v>533</v>
      </c>
      <c r="I4" s="51" t="s">
        <v>618</v>
      </c>
      <c r="J4" s="51" t="str">
        <f t="shared" si="0"/>
        <v>哈郑直流哈密南能源基地</v>
      </c>
      <c r="K4" s="66">
        <v>3226115</v>
      </c>
      <c r="L4" s="66">
        <v>3596868</v>
      </c>
      <c r="M4" s="66">
        <v>3248074</v>
      </c>
      <c r="N4" s="66">
        <v>4149718</v>
      </c>
      <c r="O4" s="66">
        <v>4085790</v>
      </c>
      <c r="P4" s="67">
        <v>4460894</v>
      </c>
    </row>
    <row r="5" spans="1:16">
      <c r="A5" s="18">
        <v>127</v>
      </c>
      <c r="B5" s="29" t="str">
        <f>VLOOKUP(D5,电网区域划分!A:B,2,FALSE)</f>
        <v>西南</v>
      </c>
      <c r="C5" s="29" t="str">
        <f>VLOOKUP(E5,电网区域划分!A:B,2,FALSE)</f>
        <v>华东</v>
      </c>
      <c r="D5" s="13" t="s">
        <v>147</v>
      </c>
      <c r="E5" s="13" t="s">
        <v>219</v>
      </c>
      <c r="F5" s="29" t="s">
        <v>524</v>
      </c>
      <c r="G5" s="13"/>
      <c r="H5" s="22" t="s">
        <v>17</v>
      </c>
      <c r="I5" s="52" t="s">
        <v>613</v>
      </c>
      <c r="J5" s="51" t="str">
        <f t="shared" si="0"/>
        <v>锦苏直流锦屏水电站</v>
      </c>
      <c r="K5" s="13">
        <v>3833148</v>
      </c>
      <c r="L5" s="13">
        <v>3871045</v>
      </c>
      <c r="M5" s="13">
        <v>3872589</v>
      </c>
      <c r="N5" s="13">
        <v>3658897</v>
      </c>
      <c r="O5" s="13">
        <v>3742356</v>
      </c>
      <c r="P5" s="33">
        <v>3619459</v>
      </c>
    </row>
    <row r="6" spans="1:16">
      <c r="A6" s="18">
        <v>141</v>
      </c>
      <c r="B6" s="18" t="str">
        <f>VLOOKUP(D6,电网区域划分!A:B,2,FALSE)</f>
        <v>南方</v>
      </c>
      <c r="C6" s="18" t="str">
        <f>VLOOKUP(E6,电网区域划分!A:B,2,FALSE)</f>
        <v>南方</v>
      </c>
      <c r="D6" t="s">
        <v>443</v>
      </c>
      <c r="E6" t="s">
        <v>143</v>
      </c>
      <c r="F6" s="18" t="s">
        <v>523</v>
      </c>
      <c r="H6" t="s">
        <v>662</v>
      </c>
      <c r="I6" s="52" t="s">
        <v>621</v>
      </c>
      <c r="J6" s="51" t="str">
        <f t="shared" si="0"/>
        <v>天广，云广，乌东德澜沧江上游水电站，乌东德水电站，金沙江水电站</v>
      </c>
      <c r="K6" s="49">
        <v>48888</v>
      </c>
      <c r="L6" s="49">
        <v>62272</v>
      </c>
      <c r="M6" s="49">
        <v>88004</v>
      </c>
      <c r="N6" s="49">
        <v>107009</v>
      </c>
      <c r="O6" s="49">
        <v>1394946</v>
      </c>
      <c r="P6" s="73">
        <v>1105351</v>
      </c>
    </row>
    <row r="7" spans="1:16">
      <c r="A7" s="18">
        <v>140</v>
      </c>
      <c r="B7" s="18" t="str">
        <f>VLOOKUP(D7,电网区域划分!A:B,2,FALSE)</f>
        <v>南方</v>
      </c>
      <c r="C7" s="18" t="str">
        <f>VLOOKUP(E7,电网区域划分!A:B,2,FALSE)</f>
        <v>南方</v>
      </c>
      <c r="D7" t="s">
        <v>443</v>
      </c>
      <c r="E7" t="s">
        <v>145</v>
      </c>
      <c r="F7" s="18" t="s">
        <v>523</v>
      </c>
      <c r="H7" t="s">
        <v>572</v>
      </c>
      <c r="I7" s="52" t="s">
        <v>622</v>
      </c>
      <c r="J7" s="51" t="str">
        <f t="shared" si="0"/>
        <v>天广，云广，溪广，普侨，乌东德澜沧江上游水电站，乌东德水电站，溪洛渡水电站，金安桥水电站，糯扎渡水电站</v>
      </c>
      <c r="K7" s="49">
        <v>11005207</v>
      </c>
      <c r="L7" s="49">
        <v>12422333</v>
      </c>
      <c r="M7" s="49">
        <v>13804982</v>
      </c>
      <c r="N7" s="49">
        <v>14517179</v>
      </c>
      <c r="O7" s="49">
        <v>13088258</v>
      </c>
      <c r="P7" s="72">
        <v>13527440</v>
      </c>
    </row>
    <row r="8" spans="1:16">
      <c r="A8" s="18">
        <v>53</v>
      </c>
      <c r="B8" s="29" t="str">
        <f>VLOOKUP(D8,电网区域划分!A:B,2,FALSE)</f>
        <v>华中</v>
      </c>
      <c r="C8" s="29" t="str">
        <f>VLOOKUP(E8,电网区域划分!A:B,2,FALSE)</f>
        <v>南方</v>
      </c>
      <c r="D8" s="13" t="s">
        <v>433</v>
      </c>
      <c r="E8" s="13" t="s">
        <v>143</v>
      </c>
      <c r="F8" s="29" t="s">
        <v>524</v>
      </c>
      <c r="G8" s="13"/>
      <c r="H8" s="22" t="s">
        <v>28</v>
      </c>
      <c r="I8" s="55" t="s">
        <v>603</v>
      </c>
      <c r="J8" s="51" t="str">
        <f t="shared" si="0"/>
        <v>鲤鱼江电厂送广东鲤鱼厂电站</v>
      </c>
      <c r="K8" s="13">
        <v>82158</v>
      </c>
      <c r="L8" s="13">
        <v>105644</v>
      </c>
      <c r="M8" s="13">
        <v>72666</v>
      </c>
      <c r="N8" s="13">
        <v>197204</v>
      </c>
      <c r="O8" s="13">
        <v>119735</v>
      </c>
      <c r="P8" s="35">
        <v>144232</v>
      </c>
    </row>
    <row r="9" spans="1:16">
      <c r="A9" s="18">
        <v>84</v>
      </c>
      <c r="B9" s="29" t="str">
        <f>VLOOKUP(D9,电网区域划分!A:B,2,FALSE)</f>
        <v>东北</v>
      </c>
      <c r="C9" s="29" t="str">
        <f>VLOOKUP(E9,电网区域划分!A:B,2,FALSE)</f>
        <v>东北</v>
      </c>
      <c r="D9" s="13" t="s">
        <v>528</v>
      </c>
      <c r="E9" s="13" t="s">
        <v>413</v>
      </c>
      <c r="F9" s="29" t="s">
        <v>523</v>
      </c>
      <c r="G9" t="s">
        <v>576</v>
      </c>
      <c r="H9" t="s">
        <v>577</v>
      </c>
      <c r="I9" s="53" t="s">
        <v>605</v>
      </c>
      <c r="J9" s="51" t="str">
        <f t="shared" si="0"/>
        <v>呼伦贝尔-辽宁蒙东电网交直流混联（伊敏电厂，鄂温克电厂，呼伦贝尔电厂）+孤岛运行（伊敏电厂一二期）</v>
      </c>
      <c r="K9" s="13">
        <v>4069255</v>
      </c>
      <c r="L9" s="13">
        <v>4533122</v>
      </c>
      <c r="M9" s="13">
        <v>4997964</v>
      </c>
      <c r="N9" s="13">
        <v>5340762</v>
      </c>
      <c r="O9" s="13">
        <v>4455399</v>
      </c>
      <c r="P9" s="30">
        <v>4773738</v>
      </c>
    </row>
    <row r="10" spans="1:16">
      <c r="A10" s="18">
        <v>88</v>
      </c>
      <c r="B10" s="29" t="str">
        <f>VLOOKUP(D10,电网区域划分!A:B,2,FALSE)</f>
        <v>西北</v>
      </c>
      <c r="C10" s="29" t="str">
        <f>VLOOKUP(E10,电网区域划分!A:B,2,FALSE)</f>
        <v>华北</v>
      </c>
      <c r="D10" s="13" t="s">
        <v>415</v>
      </c>
      <c r="E10" s="13" t="s">
        <v>416</v>
      </c>
      <c r="F10" s="29" t="s">
        <v>524</v>
      </c>
      <c r="G10" s="13"/>
      <c r="H10" s="22" t="s">
        <v>498</v>
      </c>
      <c r="I10" s="55" t="s">
        <v>608</v>
      </c>
      <c r="J10" s="51" t="str">
        <f t="shared" si="0"/>
        <v>宁东+银东直流宁东煤炭基地，银川风光火一体化基地</v>
      </c>
      <c r="K10" s="13">
        <v>2925674</v>
      </c>
      <c r="L10" s="13">
        <v>3020213</v>
      </c>
      <c r="M10" s="13">
        <v>3068591</v>
      </c>
      <c r="N10" s="13">
        <v>3110196</v>
      </c>
      <c r="O10" s="13">
        <v>3080753</v>
      </c>
      <c r="P10" s="33">
        <v>2880504</v>
      </c>
    </row>
    <row r="11" spans="1:16">
      <c r="A11" s="18">
        <v>92</v>
      </c>
      <c r="B11" s="29" t="str">
        <f>VLOOKUP(D11,电网区域划分!A:B,2,FALSE)</f>
        <v>西北</v>
      </c>
      <c r="C11" s="29" t="str">
        <f>VLOOKUP(E11,电网区域划分!A:B,2,FALSE)</f>
        <v>华中</v>
      </c>
      <c r="D11" s="13" t="s">
        <v>146</v>
      </c>
      <c r="E11" s="13" t="s">
        <v>222</v>
      </c>
      <c r="F11" s="29" t="s">
        <v>524</v>
      </c>
      <c r="G11" s="13"/>
      <c r="H11" s="13" t="s">
        <v>530</v>
      </c>
      <c r="I11" s="56" t="s">
        <v>609</v>
      </c>
      <c r="J11" s="51" t="str">
        <f t="shared" si="0"/>
        <v>青海-河南直流青海新能源基地</v>
      </c>
      <c r="K11" s="13"/>
      <c r="L11" s="13"/>
      <c r="M11" s="13"/>
      <c r="N11" s="13"/>
      <c r="O11" s="13">
        <v>340225</v>
      </c>
      <c r="P11" s="33">
        <v>1514831</v>
      </c>
    </row>
    <row r="12" spans="1:16">
      <c r="A12" s="18">
        <v>43</v>
      </c>
      <c r="B12" s="29" t="str">
        <f>VLOOKUP(D12,电网区域划分!A:B,2,FALSE)</f>
        <v>华中</v>
      </c>
      <c r="C12" s="29" t="str">
        <f>VLOOKUP(E12,电网区域划分!A:B,2,FALSE)</f>
        <v>华东</v>
      </c>
      <c r="D12" s="13" t="s">
        <v>144</v>
      </c>
      <c r="E12" s="13" t="s">
        <v>219</v>
      </c>
      <c r="F12" s="29" t="s">
        <v>524</v>
      </c>
      <c r="G12" s="13"/>
      <c r="H12" s="22" t="s">
        <v>23</v>
      </c>
      <c r="I12" s="54" t="s">
        <v>602</v>
      </c>
      <c r="J12" s="51" t="str">
        <f t="shared" si="0"/>
        <v>龙政宜流三峡水电站</v>
      </c>
      <c r="K12" s="13">
        <v>996697</v>
      </c>
      <c r="L12" s="13">
        <v>1062140</v>
      </c>
      <c r="M12" s="13">
        <v>798522</v>
      </c>
      <c r="N12" s="13">
        <v>1086148</v>
      </c>
      <c r="O12" s="13">
        <v>1098276</v>
      </c>
      <c r="P12" s="34">
        <v>1216353</v>
      </c>
    </row>
    <row r="13" spans="1:16">
      <c r="A13" s="18">
        <v>48</v>
      </c>
      <c r="B13" s="29" t="str">
        <f>VLOOKUP(D13,电网区域划分!A:B,2,FALSE)</f>
        <v>华中</v>
      </c>
      <c r="C13" s="29" t="str">
        <f>VLOOKUP(E13,电网区域划分!A:B,2,FALSE)</f>
        <v>华东</v>
      </c>
      <c r="D13" s="13" t="s">
        <v>144</v>
      </c>
      <c r="E13" s="13" t="s">
        <v>218</v>
      </c>
      <c r="F13" s="29" t="s">
        <v>524</v>
      </c>
      <c r="G13" s="13"/>
      <c r="H13" s="22" t="s">
        <v>140</v>
      </c>
      <c r="I13" s="54" t="s">
        <v>602</v>
      </c>
      <c r="J13" s="51" t="str">
        <f t="shared" si="0"/>
        <v>林枫直流三峡水电站</v>
      </c>
      <c r="K13" s="22">
        <v>707504</v>
      </c>
      <c r="L13" s="22">
        <v>805712</v>
      </c>
      <c r="M13" s="22">
        <v>1204944</v>
      </c>
      <c r="N13" s="22">
        <v>1037963</v>
      </c>
      <c r="O13" s="22">
        <v>1165611</v>
      </c>
      <c r="P13" s="22">
        <v>1047184</v>
      </c>
    </row>
    <row r="14" spans="1:16">
      <c r="A14" s="18">
        <v>47</v>
      </c>
      <c r="B14" s="29" t="str">
        <f>VLOOKUP(D14,电网区域划分!A:B,2,FALSE)</f>
        <v>华中</v>
      </c>
      <c r="C14" s="29" t="str">
        <f>VLOOKUP(E14,电网区域划分!A:B,2,FALSE)</f>
        <v>华东</v>
      </c>
      <c r="D14" s="13" t="s">
        <v>144</v>
      </c>
      <c r="E14" s="13" t="s">
        <v>218</v>
      </c>
      <c r="F14" s="29" t="s">
        <v>524</v>
      </c>
      <c r="G14" s="13"/>
      <c r="H14" s="22" t="s">
        <v>521</v>
      </c>
      <c r="I14" s="54" t="s">
        <v>602</v>
      </c>
      <c r="J14" s="51" t="str">
        <f t="shared" si="0"/>
        <v>宜华直流三峡水电站</v>
      </c>
      <c r="K14" s="22">
        <v>1202396</v>
      </c>
      <c r="L14" s="22">
        <v>1070914</v>
      </c>
      <c r="M14" s="22">
        <v>1058084</v>
      </c>
      <c r="N14" s="22">
        <v>972499</v>
      </c>
      <c r="O14" s="22">
        <v>1233268</v>
      </c>
      <c r="P14" s="22">
        <v>1062275</v>
      </c>
    </row>
    <row r="15" spans="1:16">
      <c r="A15" s="18">
        <v>40</v>
      </c>
      <c r="B15" s="29" t="str">
        <f>VLOOKUP(D15,电网区域划分!A:B,2,FALSE)</f>
        <v>华中</v>
      </c>
      <c r="C15" s="29" t="str">
        <f>VLOOKUP(E15,电网区域划分!A:B,2,FALSE)</f>
        <v>南方</v>
      </c>
      <c r="D15" s="13" t="s">
        <v>144</v>
      </c>
      <c r="E15" s="13" t="s">
        <v>145</v>
      </c>
      <c r="F15" s="29" t="s">
        <v>524</v>
      </c>
      <c r="G15" s="13"/>
      <c r="H15" s="22" t="s">
        <v>27</v>
      </c>
      <c r="I15" s="54" t="s">
        <v>602</v>
      </c>
      <c r="J15" s="51" t="str">
        <f t="shared" si="0"/>
        <v>江城直流三峡水电站</v>
      </c>
      <c r="K15" s="13">
        <v>1607059</v>
      </c>
      <c r="L15" s="13">
        <v>1709619</v>
      </c>
      <c r="M15" s="13">
        <v>1700818</v>
      </c>
      <c r="N15" s="13">
        <v>1613267</v>
      </c>
      <c r="O15" s="13">
        <v>1697519</v>
      </c>
      <c r="P15" s="35">
        <v>1530258</v>
      </c>
    </row>
    <row r="16" spans="1:16">
      <c r="A16" s="18">
        <v>113</v>
      </c>
      <c r="B16" s="29" t="str">
        <f>VLOOKUP(D16,电网区域划分!A:B,2,FALSE)</f>
        <v>西北</v>
      </c>
      <c r="C16" s="29" t="str">
        <f>VLOOKUP(E16,电网区域划分!A:B,2,FALSE)</f>
        <v>华中</v>
      </c>
      <c r="D16" s="13" t="s">
        <v>224</v>
      </c>
      <c r="E16" s="13" t="s">
        <v>144</v>
      </c>
      <c r="F16" s="29" t="s">
        <v>524</v>
      </c>
      <c r="G16" s="13"/>
      <c r="H16" s="13" t="s">
        <v>534</v>
      </c>
      <c r="I16" s="53" t="s">
        <v>612</v>
      </c>
      <c r="J16" s="51" t="str">
        <f t="shared" si="0"/>
        <v>陕北-湖北陕北煤炭能源基地</v>
      </c>
      <c r="K16" s="13"/>
      <c r="L16" s="13"/>
      <c r="M16" s="13"/>
      <c r="N16" s="13"/>
      <c r="O16" s="13"/>
      <c r="P16" s="33">
        <v>38258</v>
      </c>
    </row>
    <row r="17" spans="1:16">
      <c r="A17" s="18">
        <v>144</v>
      </c>
      <c r="B17" s="18" t="str">
        <f>VLOOKUP(D17,电网区域划分!A:B,2,FALSE)</f>
        <v>南方</v>
      </c>
      <c r="C17" s="18" t="str">
        <f>VLOOKUP(E17,电网区域划分!A:B,2,FALSE)</f>
        <v>南方</v>
      </c>
      <c r="D17" t="s">
        <v>443</v>
      </c>
      <c r="E17" t="s">
        <v>440</v>
      </c>
      <c r="F17" s="18" t="s">
        <v>523</v>
      </c>
      <c r="H17" s="46" t="s">
        <v>564</v>
      </c>
      <c r="I17" s="52" t="s">
        <v>619</v>
      </c>
      <c r="J17" s="51" t="str">
        <f t="shared" si="0"/>
        <v>海南联网工程水电站</v>
      </c>
      <c r="K17" s="49"/>
      <c r="L17" s="49"/>
      <c r="M17" s="49"/>
      <c r="N17" s="49"/>
      <c r="O17" s="49">
        <v>164894</v>
      </c>
      <c r="P17" s="72">
        <v>165020</v>
      </c>
    </row>
    <row r="18" spans="1:16">
      <c r="A18" s="18">
        <v>105</v>
      </c>
      <c r="B18" s="29" t="str">
        <f>VLOOKUP(D18,电网区域划分!A:B,2,FALSE)</f>
        <v>华北</v>
      </c>
      <c r="C18" s="29" t="str">
        <f>VLOOKUP(E18,电网区域划分!A:B,2,FALSE)</f>
        <v>华东</v>
      </c>
      <c r="D18" s="13" t="s">
        <v>405</v>
      </c>
      <c r="E18" s="13" t="s">
        <v>219</v>
      </c>
      <c r="F18" s="29" t="s">
        <v>524</v>
      </c>
      <c r="G18" s="13"/>
      <c r="H18" s="13" t="s">
        <v>412</v>
      </c>
      <c r="I18" s="53" t="s">
        <v>610</v>
      </c>
      <c r="J18" s="51" t="str">
        <f t="shared" si="0"/>
        <v>雁淮直流苏晋保德坑口电厂，苏晋朔州煤矸石电厂，苏晋塔山电厂</v>
      </c>
      <c r="K18" s="13"/>
      <c r="L18" s="13">
        <v>954779</v>
      </c>
      <c r="M18" s="13">
        <v>1809021</v>
      </c>
      <c r="N18" s="13">
        <v>2533274</v>
      </c>
      <c r="O18" s="13">
        <v>2593502</v>
      </c>
      <c r="P18" s="30">
        <v>2857337</v>
      </c>
    </row>
    <row r="19" spans="1:16">
      <c r="A19" s="18">
        <v>70</v>
      </c>
      <c r="B19" s="29" t="str">
        <f>VLOOKUP(D19,电网区域划分!A:B,2,FALSE)</f>
        <v>东北</v>
      </c>
      <c r="C19" s="29" t="s">
        <v>642</v>
      </c>
      <c r="D19" s="13" t="s">
        <v>413</v>
      </c>
      <c r="E19" s="13" t="s">
        <v>404</v>
      </c>
      <c r="F19" s="29" t="s">
        <v>524</v>
      </c>
      <c r="G19" s="13"/>
      <c r="H19" s="13" t="s">
        <v>539</v>
      </c>
      <c r="I19" s="53" t="s">
        <v>540</v>
      </c>
      <c r="J19" s="51" t="str">
        <f t="shared" si="0"/>
        <v>国华绥中电厂二期绥中电厂</v>
      </c>
      <c r="K19" s="13">
        <v>805587</v>
      </c>
      <c r="L19" s="13">
        <v>901988</v>
      </c>
      <c r="M19" s="13">
        <v>991529</v>
      </c>
      <c r="N19" s="13">
        <v>853294</v>
      </c>
      <c r="O19" s="13">
        <v>739752</v>
      </c>
      <c r="P19" s="30">
        <v>826026</v>
      </c>
    </row>
    <row r="20" spans="1:16">
      <c r="A20" s="18">
        <v>20</v>
      </c>
      <c r="B20" s="18" t="str">
        <f>VLOOKUP(D20,电网区域划分!A:B,2,FALSE)</f>
        <v>南方</v>
      </c>
      <c r="C20" s="18" t="str">
        <f>VLOOKUP(E20,电网区域划分!A:B,2,FALSE)</f>
        <v>南方</v>
      </c>
      <c r="D20" t="s">
        <v>143</v>
      </c>
      <c r="E20" t="s">
        <v>145</v>
      </c>
      <c r="F20" s="18" t="s">
        <v>523</v>
      </c>
      <c r="H20" t="s">
        <v>570</v>
      </c>
      <c r="I20" s="52" t="s">
        <v>600</v>
      </c>
      <c r="J20" s="51" t="str">
        <f t="shared" si="0"/>
        <v>施贤，贵广，天广天生桥水电站</v>
      </c>
      <c r="K20">
        <v>834743</v>
      </c>
      <c r="L20">
        <v>982191</v>
      </c>
      <c r="M20">
        <v>1169527</v>
      </c>
      <c r="N20">
        <v>1064387</v>
      </c>
      <c r="O20">
        <v>1024238</v>
      </c>
      <c r="P20" s="16">
        <v>740391</v>
      </c>
    </row>
    <row r="21" spans="1:16">
      <c r="A21" s="18">
        <v>75</v>
      </c>
      <c r="B21" s="41" t="str">
        <f>VLOOKUP(D21,电网区域划分!A:B,2,FALSE)</f>
        <v>华北</v>
      </c>
      <c r="C21" s="41" t="str">
        <f>VLOOKUP(E21,电网区域划分!A:B,2,FALSE)</f>
        <v>华东</v>
      </c>
      <c r="D21" s="31" t="s">
        <v>410</v>
      </c>
      <c r="E21" s="31" t="s">
        <v>219</v>
      </c>
      <c r="F21" s="41" t="s">
        <v>524</v>
      </c>
      <c r="G21" s="31"/>
      <c r="H21" s="31" t="s">
        <v>541</v>
      </c>
      <c r="I21" s="51" t="s">
        <v>606</v>
      </c>
      <c r="J21" s="51" t="str">
        <f t="shared" si="0"/>
        <v>锡盟-江苏锡盟特高压外送基地</v>
      </c>
      <c r="K21" s="31"/>
      <c r="L21" s="31"/>
      <c r="M21" s="31">
        <v>364775</v>
      </c>
      <c r="N21" s="31">
        <v>942972</v>
      </c>
      <c r="O21" s="31">
        <v>1712034</v>
      </c>
      <c r="P21" s="39">
        <v>1859150</v>
      </c>
    </row>
    <row r="22" spans="1:16">
      <c r="A22" s="18">
        <v>78</v>
      </c>
      <c r="B22" s="40" t="s">
        <v>397</v>
      </c>
      <c r="C22" s="41" t="s">
        <v>397</v>
      </c>
      <c r="D22" s="31" t="s">
        <v>410</v>
      </c>
      <c r="E22" s="31" t="s">
        <v>416</v>
      </c>
      <c r="F22" s="41" t="s">
        <v>523</v>
      </c>
      <c r="G22" t="s">
        <v>576</v>
      </c>
      <c r="H22" s="31" t="s">
        <v>543</v>
      </c>
      <c r="I22" s="51" t="s">
        <v>607</v>
      </c>
      <c r="J22" s="51" t="str">
        <f t="shared" si="0"/>
        <v>锡盟-山东 、 上海庙-临沂锡盟特高压外送基地，上海庙煤炭基地</v>
      </c>
      <c r="K22" s="31"/>
      <c r="L22" s="31"/>
      <c r="M22" s="31"/>
      <c r="N22" s="31">
        <v>1194843</v>
      </c>
      <c r="O22" s="31">
        <v>2861019</v>
      </c>
      <c r="P22" s="31">
        <v>3185730</v>
      </c>
    </row>
    <row r="23" spans="1:16">
      <c r="A23" s="18">
        <v>132</v>
      </c>
      <c r="B23" s="29" t="str">
        <f>VLOOKUP(D23,电网区域划分!A:B,2,FALSE)</f>
        <v>西南</v>
      </c>
      <c r="C23" s="29" t="str">
        <f>VLOOKUP(E23,电网区域划分!A:B,2,FALSE)</f>
        <v>华东</v>
      </c>
      <c r="D23" s="13" t="s">
        <v>147</v>
      </c>
      <c r="E23" s="13" t="s">
        <v>251</v>
      </c>
      <c r="F23" s="29" t="s">
        <v>524</v>
      </c>
      <c r="G23" s="13"/>
      <c r="H23" s="22" t="s">
        <v>428</v>
      </c>
      <c r="I23" s="52" t="s">
        <v>614</v>
      </c>
      <c r="J23" s="51" t="str">
        <f t="shared" si="0"/>
        <v>宾金直流溪洛渡水电站</v>
      </c>
      <c r="K23" s="66">
        <v>3675318</v>
      </c>
      <c r="L23" s="66">
        <v>3895749</v>
      </c>
      <c r="M23" s="66">
        <v>3162178</v>
      </c>
      <c r="N23" s="66">
        <v>3405076</v>
      </c>
      <c r="O23" s="66">
        <v>3313038</v>
      </c>
      <c r="P23" s="67">
        <v>2715975</v>
      </c>
    </row>
    <row r="24" spans="1:16">
      <c r="A24" s="18">
        <v>143</v>
      </c>
      <c r="B24" s="41" t="str">
        <f>VLOOKUP(D24,电网区域划分!A:B,2,FALSE)</f>
        <v>南方</v>
      </c>
      <c r="C24" s="41" t="s">
        <v>644</v>
      </c>
      <c r="D24" s="31" t="s">
        <v>443</v>
      </c>
      <c r="E24" s="31" t="s">
        <v>447</v>
      </c>
      <c r="F24" s="41" t="s">
        <v>524</v>
      </c>
      <c r="G24" s="31"/>
      <c r="H24" s="31" t="s">
        <v>448</v>
      </c>
      <c r="I24" s="52" t="s">
        <v>620</v>
      </c>
      <c r="J24" s="51" t="str">
        <f t="shared" si="0"/>
        <v>向家坝向家坝水电站</v>
      </c>
      <c r="K24" s="68">
        <v>1661272</v>
      </c>
      <c r="L24" s="68">
        <v>1642225</v>
      </c>
      <c r="M24" s="68">
        <v>1654014</v>
      </c>
      <c r="N24" s="68">
        <v>1686077</v>
      </c>
      <c r="O24" s="68">
        <v>1679406.6001986237</v>
      </c>
      <c r="P24" s="68">
        <v>1493039.8176254767</v>
      </c>
    </row>
    <row r="25" spans="1:16">
      <c r="A25" s="18">
        <v>130</v>
      </c>
      <c r="B25" s="41" t="str">
        <f>VLOOKUP(D25,电网区域划分!A:B,2,FALSE)</f>
        <v>西南</v>
      </c>
      <c r="C25" s="41" t="str">
        <f>VLOOKUP(E25,电网区域划分!A:B,2,FALSE)</f>
        <v>华东</v>
      </c>
      <c r="D25" s="31" t="s">
        <v>147</v>
      </c>
      <c r="E25" s="31" t="s">
        <v>218</v>
      </c>
      <c r="F25" s="41" t="s">
        <v>524</v>
      </c>
      <c r="G25" s="31"/>
      <c r="H25" s="38" t="s">
        <v>560</v>
      </c>
      <c r="I25" s="52" t="s">
        <v>615</v>
      </c>
      <c r="J25" s="51" t="str">
        <f t="shared" si="0"/>
        <v>向上直流/复奉直流向家坝水电站</v>
      </c>
      <c r="K25" s="68">
        <v>1599622</v>
      </c>
      <c r="L25" s="68">
        <v>1597531</v>
      </c>
      <c r="M25" s="68">
        <v>1415437</v>
      </c>
      <c r="N25" s="68">
        <v>1331823</v>
      </c>
      <c r="O25" s="68">
        <v>1389287.3998013763</v>
      </c>
      <c r="P25" s="69">
        <v>1336874.1823745233</v>
      </c>
    </row>
    <row r="26" spans="1:16">
      <c r="A26" s="18">
        <v>128</v>
      </c>
      <c r="B26" s="29" t="str">
        <f>VLOOKUP(D26,电网区域划分!A:B,2,FALSE)</f>
        <v>西南</v>
      </c>
      <c r="C26" s="29" t="str">
        <f>VLOOKUP(E26,电网区域划分!A:B,2,FALSE)</f>
        <v>华中</v>
      </c>
      <c r="D26" s="13" t="s">
        <v>147</v>
      </c>
      <c r="E26" s="13" t="s">
        <v>220</v>
      </c>
      <c r="F26" s="29" t="s">
        <v>524</v>
      </c>
      <c r="G26" s="13"/>
      <c r="H26" s="22" t="s">
        <v>505</v>
      </c>
      <c r="I26" s="52" t="s">
        <v>616</v>
      </c>
      <c r="J26" s="51" t="str">
        <f t="shared" si="0"/>
        <v>雅中-江西直流雅砻江水电基地</v>
      </c>
      <c r="K26" s="66"/>
      <c r="L26" s="66"/>
      <c r="M26" s="66"/>
      <c r="N26" s="66"/>
      <c r="O26" s="66"/>
      <c r="P26" s="67">
        <v>1504726</v>
      </c>
    </row>
    <row r="27" spans="1:16">
      <c r="A27" s="18">
        <v>104</v>
      </c>
      <c r="B27" s="29" t="str">
        <f>VLOOKUP(D27,电网区域划分!A:B,2,FALSE)</f>
        <v>华北</v>
      </c>
      <c r="C27" s="29" t="str">
        <f>VLOOKUP(E27,电网区域划分!A:B,2,FALSE)</f>
        <v>华东</v>
      </c>
      <c r="D27" s="13" t="s">
        <v>405</v>
      </c>
      <c r="E27" s="13" t="s">
        <v>219</v>
      </c>
      <c r="F27" s="29" t="s">
        <v>524</v>
      </c>
      <c r="G27" s="13"/>
      <c r="H27" s="13" t="s">
        <v>548</v>
      </c>
      <c r="I27" s="53" t="s">
        <v>611</v>
      </c>
      <c r="J27" s="51" t="str">
        <f t="shared" si="0"/>
        <v>阳城-江苏阳城电厂</v>
      </c>
      <c r="K27" s="13">
        <v>1617747</v>
      </c>
      <c r="L27" s="13">
        <v>1615220</v>
      </c>
      <c r="M27" s="13">
        <v>1659718</v>
      </c>
      <c r="N27" s="13">
        <v>1669233</v>
      </c>
      <c r="O27" s="13">
        <v>1649272</v>
      </c>
      <c r="P27" s="30">
        <v>1491255</v>
      </c>
    </row>
    <row r="28" spans="1:16">
      <c r="A28" s="18">
        <v>136</v>
      </c>
      <c r="B28" s="29" t="str">
        <f>VLOOKUP(D28,电网区域划分!A:B,2,FALSE)</f>
        <v>西北</v>
      </c>
      <c r="C28" s="29" t="str">
        <f>VLOOKUP(E28,电网区域划分!A:B,2,FALSE)</f>
        <v>华东</v>
      </c>
      <c r="D28" s="13" t="s">
        <v>430</v>
      </c>
      <c r="E28" s="13" t="s">
        <v>425</v>
      </c>
      <c r="F28" s="29" t="s">
        <v>524</v>
      </c>
      <c r="G28" s="13"/>
      <c r="H28" s="13" t="s">
        <v>562</v>
      </c>
      <c r="I28" s="53" t="s">
        <v>617</v>
      </c>
      <c r="J28" s="51" t="str">
        <f t="shared" si="0"/>
        <v>准东-皖南准东煤电基地</v>
      </c>
      <c r="K28" s="66"/>
      <c r="L28" s="66"/>
      <c r="M28" s="66">
        <v>475515</v>
      </c>
      <c r="N28" s="66">
        <v>1473037</v>
      </c>
      <c r="O28" s="66">
        <v>4395593</v>
      </c>
      <c r="P28" s="67">
        <v>5506445</v>
      </c>
    </row>
    <row r="29" spans="1:16">
      <c r="A29" s="18">
        <v>38</v>
      </c>
      <c r="B29" s="18" t="str">
        <f>VLOOKUP(D29,电网区域划分!A:B,2,FALSE)</f>
        <v>东北</v>
      </c>
      <c r="C29" s="18" t="str">
        <f>VLOOKUP(E29,电网区域划分!A:B,2,FALSE)</f>
        <v>东北</v>
      </c>
      <c r="D29" t="s">
        <v>414</v>
      </c>
      <c r="E29" t="s">
        <v>217</v>
      </c>
      <c r="F29" s="18" t="s">
        <v>523</v>
      </c>
      <c r="G29" t="s">
        <v>567</v>
      </c>
      <c r="H29" t="s">
        <v>567</v>
      </c>
      <c r="J29" s="51" t="str">
        <f t="shared" si="0"/>
        <v>省间传输</v>
      </c>
      <c r="K29">
        <v>1207840</v>
      </c>
      <c r="L29">
        <v>1287195</v>
      </c>
      <c r="M29">
        <v>1304964</v>
      </c>
      <c r="N29">
        <v>1461468</v>
      </c>
      <c r="O29">
        <v>1561240</v>
      </c>
      <c r="P29" s="1">
        <v>1525506</v>
      </c>
    </row>
    <row r="30" spans="1:16">
      <c r="A30" s="18">
        <v>39</v>
      </c>
      <c r="B30" s="18" t="str">
        <f>VLOOKUP(D30,电网区域划分!A:B,2,FALSE)</f>
        <v>东北</v>
      </c>
      <c r="C30" s="18" t="str">
        <f>VLOOKUP(E30,电网区域划分!A:B,2,FALSE)</f>
        <v>东北</v>
      </c>
      <c r="D30" t="s">
        <v>414</v>
      </c>
      <c r="E30" t="s">
        <v>528</v>
      </c>
      <c r="F30" s="18" t="s">
        <v>523</v>
      </c>
      <c r="H30" t="s">
        <v>418</v>
      </c>
      <c r="J30" s="51" t="str">
        <f t="shared" si="0"/>
        <v>蒙东</v>
      </c>
      <c r="K30">
        <v>45515</v>
      </c>
      <c r="L30">
        <v>38198</v>
      </c>
      <c r="M30">
        <v>298446</v>
      </c>
      <c r="N30">
        <v>623979</v>
      </c>
      <c r="O30">
        <v>656037</v>
      </c>
      <c r="P30" s="1">
        <v>477914</v>
      </c>
    </row>
    <row r="31" spans="1:16">
      <c r="A31" s="18">
        <v>58</v>
      </c>
      <c r="B31" s="18" t="str">
        <f>VLOOKUP(D31,电网区域划分!A:B,2,FALSE)</f>
        <v>东北</v>
      </c>
      <c r="C31" s="18" t="str">
        <f>VLOOKUP(E31,电网区域划分!A:B,2,FALSE)</f>
        <v>东北</v>
      </c>
      <c r="D31" t="s">
        <v>217</v>
      </c>
      <c r="E31" t="s">
        <v>414</v>
      </c>
      <c r="F31" s="18" t="s">
        <v>523</v>
      </c>
      <c r="G31" t="s">
        <v>567</v>
      </c>
      <c r="J31" s="51" t="str">
        <f t="shared" si="0"/>
        <v/>
      </c>
      <c r="K31">
        <v>2631</v>
      </c>
      <c r="L31">
        <v>6423</v>
      </c>
      <c r="M31">
        <v>758</v>
      </c>
      <c r="N31">
        <v>229</v>
      </c>
      <c r="O31">
        <v>1419</v>
      </c>
      <c r="P31" s="1">
        <v>4763</v>
      </c>
    </row>
    <row r="32" spans="1:16">
      <c r="A32" s="18">
        <v>59</v>
      </c>
      <c r="B32" s="18" t="str">
        <f>VLOOKUP(D32,电网区域划分!A:B,2,FALSE)</f>
        <v>东北</v>
      </c>
      <c r="C32" s="18" t="str">
        <f>VLOOKUP(E32,电网区域划分!A:B,2,FALSE)</f>
        <v>东北</v>
      </c>
      <c r="D32" t="s">
        <v>217</v>
      </c>
      <c r="E32" t="s">
        <v>413</v>
      </c>
      <c r="F32" s="18" t="s">
        <v>523</v>
      </c>
      <c r="G32" t="s">
        <v>567</v>
      </c>
      <c r="J32" s="51" t="str">
        <f t="shared" si="0"/>
        <v/>
      </c>
      <c r="K32">
        <v>1962396</v>
      </c>
      <c r="L32">
        <v>2080486</v>
      </c>
      <c r="M32">
        <v>1918719</v>
      </c>
      <c r="N32">
        <v>1904821</v>
      </c>
      <c r="O32">
        <v>1933828</v>
      </c>
      <c r="P32" s="1">
        <v>1727214</v>
      </c>
    </row>
    <row r="33" spans="1:16">
      <c r="A33" s="18">
        <v>60</v>
      </c>
      <c r="B33" s="29" t="str">
        <f>VLOOKUP(D33,电网区域划分!A:B,2,FALSE)</f>
        <v>东北</v>
      </c>
      <c r="C33" s="29" t="str">
        <f>VLOOKUP(E33,电网区域划分!A:B,2,FALSE)</f>
        <v>东北</v>
      </c>
      <c r="D33" s="13" t="s">
        <v>217</v>
      </c>
      <c r="E33" s="13" t="s">
        <v>528</v>
      </c>
      <c r="F33" s="29" t="s">
        <v>523</v>
      </c>
      <c r="G33" t="s">
        <v>567</v>
      </c>
      <c r="H33" s="13"/>
      <c r="I33" s="13"/>
      <c r="J33" s="51" t="str">
        <f t="shared" si="0"/>
        <v/>
      </c>
      <c r="K33" s="13">
        <v>79825</v>
      </c>
      <c r="L33" s="13">
        <v>105881</v>
      </c>
      <c r="M33" s="13">
        <v>880641</v>
      </c>
      <c r="N33" s="13">
        <v>1163086</v>
      </c>
      <c r="O33" s="13">
        <v>1604056</v>
      </c>
      <c r="P33" s="30">
        <v>1363758</v>
      </c>
    </row>
    <row r="34" spans="1:16">
      <c r="A34" s="18">
        <v>57</v>
      </c>
      <c r="B34" s="29" t="str">
        <f>VLOOKUP(D34,电网区域划分!A:B,2,FALSE)</f>
        <v>东北</v>
      </c>
      <c r="C34" s="29" t="s">
        <v>514</v>
      </c>
      <c r="D34" s="13" t="s">
        <v>217</v>
      </c>
      <c r="E34" s="13" t="s">
        <v>417</v>
      </c>
      <c r="F34" s="29" t="s">
        <v>526</v>
      </c>
      <c r="G34" s="13"/>
      <c r="H34" s="13"/>
      <c r="I34" s="13"/>
      <c r="J34" s="51" t="str">
        <f t="shared" ref="J34:J65" si="1">H34&amp;I34</f>
        <v/>
      </c>
      <c r="K34" s="13">
        <v>195</v>
      </c>
      <c r="L34" s="13">
        <v>149</v>
      </c>
      <c r="M34" s="13">
        <v>163</v>
      </c>
      <c r="N34" s="13">
        <v>114</v>
      </c>
      <c r="O34" s="13">
        <v>102</v>
      </c>
      <c r="P34" s="30">
        <v>5</v>
      </c>
    </row>
    <row r="35" spans="1:16">
      <c r="A35" s="18">
        <v>71</v>
      </c>
      <c r="B35" s="18" t="str">
        <f>VLOOKUP(D35,电网区域划分!A:B,2,FALSE)</f>
        <v>东北</v>
      </c>
      <c r="C35" s="18" t="str">
        <f>VLOOKUP(E35,电网区域划分!A:B,2,FALSE)</f>
        <v>东北</v>
      </c>
      <c r="D35" t="s">
        <v>413</v>
      </c>
      <c r="E35" t="s">
        <v>217</v>
      </c>
      <c r="F35" s="18" t="s">
        <v>523</v>
      </c>
      <c r="G35" t="s">
        <v>576</v>
      </c>
      <c r="J35" s="51" t="str">
        <f t="shared" si="1"/>
        <v/>
      </c>
      <c r="K35">
        <v>2602</v>
      </c>
      <c r="L35">
        <v>4200</v>
      </c>
      <c r="M35">
        <v>2544</v>
      </c>
      <c r="N35">
        <v>704</v>
      </c>
      <c r="O35">
        <v>1321</v>
      </c>
      <c r="P35" s="1">
        <v>5462</v>
      </c>
    </row>
    <row r="36" spans="1:16">
      <c r="A36" s="18">
        <v>72</v>
      </c>
      <c r="B36" s="18" t="str">
        <f>VLOOKUP(D36,电网区域划分!A:B,2,FALSE)</f>
        <v>东北</v>
      </c>
      <c r="C36" s="18" t="str">
        <f>VLOOKUP(E36,电网区域划分!A:B,2,FALSE)</f>
        <v>东北</v>
      </c>
      <c r="D36" t="s">
        <v>413</v>
      </c>
      <c r="E36" t="s">
        <v>528</v>
      </c>
      <c r="F36" s="18" t="s">
        <v>523</v>
      </c>
      <c r="G36" t="s">
        <v>576</v>
      </c>
      <c r="H36" t="s">
        <v>577</v>
      </c>
      <c r="J36" s="51" t="str">
        <f t="shared" si="1"/>
        <v>呼伦贝尔-辽宁</v>
      </c>
      <c r="K36">
        <v>802</v>
      </c>
      <c r="L36">
        <v>370</v>
      </c>
      <c r="M36">
        <v>5879</v>
      </c>
      <c r="N36">
        <v>5212</v>
      </c>
      <c r="O36">
        <v>7996</v>
      </c>
      <c r="P36" s="1">
        <v>32020</v>
      </c>
    </row>
    <row r="37" spans="1:16">
      <c r="A37" s="18">
        <v>68</v>
      </c>
      <c r="B37" s="29" t="str">
        <f>VLOOKUP(D37,电网区域划分!A:B,2,FALSE)</f>
        <v>东北</v>
      </c>
      <c r="C37" s="29" t="s">
        <v>640</v>
      </c>
      <c r="D37" s="13" t="s">
        <v>413</v>
      </c>
      <c r="E37" s="13" t="s">
        <v>417</v>
      </c>
      <c r="F37" s="29" t="s">
        <v>526</v>
      </c>
      <c r="G37" s="13"/>
      <c r="H37" s="13"/>
      <c r="I37" s="13"/>
      <c r="J37" s="51" t="str">
        <f t="shared" si="1"/>
        <v/>
      </c>
      <c r="K37" s="13">
        <v>0</v>
      </c>
      <c r="L37" s="13">
        <v>0</v>
      </c>
      <c r="M37" s="13"/>
      <c r="N37" s="13"/>
      <c r="O37" s="13"/>
      <c r="P37" s="30"/>
    </row>
    <row r="38" spans="1:16">
      <c r="A38" s="18">
        <v>69</v>
      </c>
      <c r="B38" s="29" t="str">
        <f>VLOOKUP(D38,电网区域划分!A:B,2,FALSE)</f>
        <v>东北</v>
      </c>
      <c r="C38" s="29" t="str">
        <f>VLOOKUP(E38,电网区域划分!A:B,2,FALSE)</f>
        <v>华北</v>
      </c>
      <c r="D38" s="13" t="s">
        <v>413</v>
      </c>
      <c r="E38" s="13" t="s">
        <v>221</v>
      </c>
      <c r="F38" s="29" t="s">
        <v>524</v>
      </c>
      <c r="G38" s="13"/>
      <c r="H38" s="22" t="s">
        <v>470</v>
      </c>
      <c r="I38" s="22"/>
      <c r="J38" s="51" t="str">
        <f t="shared" si="1"/>
        <v>高岭背靠背直流</v>
      </c>
      <c r="K38" s="22">
        <v>2068294</v>
      </c>
      <c r="L38" s="22">
        <v>2154576</v>
      </c>
      <c r="M38" s="22">
        <v>2028375</v>
      </c>
      <c r="N38" s="22">
        <v>2170113</v>
      </c>
      <c r="O38" s="13">
        <v>1706099</v>
      </c>
      <c r="P38" s="30">
        <v>1367470</v>
      </c>
    </row>
    <row r="39" spans="1:16">
      <c r="A39" s="18">
        <v>82</v>
      </c>
      <c r="B39" s="29" t="str">
        <f>VLOOKUP(D39,电网区域划分!A:B,2,FALSE)</f>
        <v>东北</v>
      </c>
      <c r="C39" s="29" t="str">
        <f>VLOOKUP(E39,电网区域划分!A:B,2,FALSE)</f>
        <v>东北</v>
      </c>
      <c r="D39" s="13" t="s">
        <v>528</v>
      </c>
      <c r="E39" s="13" t="s">
        <v>414</v>
      </c>
      <c r="F39" s="29" t="s">
        <v>523</v>
      </c>
      <c r="G39" t="s">
        <v>576</v>
      </c>
      <c r="H39" s="13"/>
      <c r="I39" s="13"/>
      <c r="J39" s="51" t="str">
        <f t="shared" si="1"/>
        <v/>
      </c>
      <c r="K39" s="13">
        <v>710418</v>
      </c>
      <c r="L39" s="13">
        <v>750507</v>
      </c>
      <c r="M39" s="13">
        <v>754628</v>
      </c>
      <c r="N39" s="13">
        <v>868482</v>
      </c>
      <c r="O39" s="13">
        <v>956530</v>
      </c>
      <c r="P39" s="30">
        <v>1062883</v>
      </c>
    </row>
    <row r="40" spans="1:16">
      <c r="A40" s="18">
        <v>83</v>
      </c>
      <c r="B40" s="29" t="str">
        <f>VLOOKUP(D40,电网区域划分!A:B,2,FALSE)</f>
        <v>东北</v>
      </c>
      <c r="C40" s="29" t="str">
        <f>VLOOKUP(E40,电网区域划分!A:B,2,FALSE)</f>
        <v>东北</v>
      </c>
      <c r="D40" s="13" t="s">
        <v>528</v>
      </c>
      <c r="E40" s="13" t="s">
        <v>217</v>
      </c>
      <c r="F40" s="29" t="s">
        <v>523</v>
      </c>
      <c r="G40" t="s">
        <v>576</v>
      </c>
      <c r="H40" s="13"/>
      <c r="I40" s="13"/>
      <c r="J40" s="51" t="str">
        <f t="shared" si="1"/>
        <v/>
      </c>
      <c r="K40" s="13">
        <v>94837</v>
      </c>
      <c r="L40" s="13">
        <v>116807</v>
      </c>
      <c r="M40" s="13">
        <v>304235</v>
      </c>
      <c r="N40" s="13">
        <v>158290</v>
      </c>
      <c r="O40" s="13">
        <v>144306</v>
      </c>
      <c r="P40" s="30">
        <v>173954</v>
      </c>
    </row>
    <row r="41" spans="1:16">
      <c r="A41" s="18">
        <v>85</v>
      </c>
      <c r="B41" s="18" t="s">
        <v>398</v>
      </c>
      <c r="C41" s="18" t="s">
        <v>397</v>
      </c>
      <c r="D41" t="s">
        <v>528</v>
      </c>
      <c r="E41" t="s">
        <v>416</v>
      </c>
      <c r="F41" s="18" t="s">
        <v>524</v>
      </c>
      <c r="H41" t="s">
        <v>538</v>
      </c>
      <c r="I41" s="51"/>
      <c r="J41" s="51" t="str">
        <f t="shared" si="1"/>
        <v>鲁固直流</v>
      </c>
      <c r="K41" s="22">
        <v>0</v>
      </c>
      <c r="L41" s="22">
        <v>52768</v>
      </c>
      <c r="M41" s="22">
        <v>1502046</v>
      </c>
      <c r="N41" s="22">
        <v>2357031</v>
      </c>
      <c r="O41" s="22">
        <v>3309082</v>
      </c>
      <c r="P41" s="22">
        <v>2653641</v>
      </c>
    </row>
    <row r="42" spans="1:16">
      <c r="A42" s="18">
        <v>3</v>
      </c>
      <c r="B42" s="18" t="str">
        <f>VLOOKUP(D42,电网区域划分!A:B,2,FALSE)</f>
        <v>华北</v>
      </c>
      <c r="C42" s="18" t="str">
        <f>VLOOKUP(E42,电网区域划分!A:B,2,FALSE)</f>
        <v>华北</v>
      </c>
      <c r="D42" t="s">
        <v>403</v>
      </c>
      <c r="E42" t="s">
        <v>221</v>
      </c>
      <c r="F42" s="18" t="s">
        <v>523</v>
      </c>
      <c r="G42" t="s">
        <v>567</v>
      </c>
      <c r="J42" s="51" t="str">
        <f t="shared" si="1"/>
        <v/>
      </c>
      <c r="K42">
        <v>102593</v>
      </c>
      <c r="L42">
        <v>53478</v>
      </c>
      <c r="M42">
        <v>68415</v>
      </c>
      <c r="N42">
        <v>38514</v>
      </c>
      <c r="O42">
        <v>47528</v>
      </c>
      <c r="P42" s="1">
        <v>26422</v>
      </c>
    </row>
    <row r="43" spans="1:16">
      <c r="A43" s="18">
        <v>30</v>
      </c>
      <c r="B43" s="18" t="str">
        <f>VLOOKUP(D43,电网区域划分!A:B,2,FALSE)</f>
        <v>华北</v>
      </c>
      <c r="C43" s="18" t="str">
        <f>VLOOKUP(E43,电网区域划分!A:B,2,FALSE)</f>
        <v>华北</v>
      </c>
      <c r="D43" t="s">
        <v>221</v>
      </c>
      <c r="E43" t="s">
        <v>403</v>
      </c>
      <c r="F43" s="18" t="s">
        <v>523</v>
      </c>
      <c r="G43" t="s">
        <v>567</v>
      </c>
      <c r="J43" s="51" t="str">
        <f t="shared" si="1"/>
        <v/>
      </c>
      <c r="K43">
        <v>31960</v>
      </c>
      <c r="L43">
        <v>12408</v>
      </c>
      <c r="M43">
        <v>72</v>
      </c>
      <c r="N43">
        <v>83</v>
      </c>
      <c r="O43">
        <v>291546</v>
      </c>
      <c r="P43" s="1">
        <v>2316</v>
      </c>
    </row>
    <row r="44" spans="1:16">
      <c r="A44" s="18">
        <v>31</v>
      </c>
      <c r="B44" s="18" t="str">
        <f>VLOOKUP(D44,电网区域划分!A:B,2,FALSE)</f>
        <v>华北</v>
      </c>
      <c r="C44" s="18" t="s">
        <v>642</v>
      </c>
      <c r="D44" t="s">
        <v>221</v>
      </c>
      <c r="E44" t="s">
        <v>404</v>
      </c>
      <c r="F44" s="18" t="s">
        <v>523</v>
      </c>
      <c r="J44" s="51" t="str">
        <f t="shared" si="1"/>
        <v/>
      </c>
      <c r="K44">
        <v>3802445</v>
      </c>
      <c r="L44">
        <v>4063326</v>
      </c>
      <c r="M44">
        <v>4048984</v>
      </c>
      <c r="N44">
        <v>4510605</v>
      </c>
      <c r="O44">
        <v>5049338</v>
      </c>
      <c r="P44" s="1">
        <v>6161185</v>
      </c>
    </row>
    <row r="45" spans="1:16">
      <c r="A45" s="18">
        <v>32</v>
      </c>
      <c r="B45" s="40" t="str">
        <f>VLOOKUP(D45,电网区域划分!A:B,2,FALSE)</f>
        <v>华北</v>
      </c>
      <c r="C45" s="40" t="str">
        <f>VLOOKUP(E45,电网区域划分!A:B,2,FALSE)</f>
        <v>华北</v>
      </c>
      <c r="D45" s="47" t="s">
        <v>221</v>
      </c>
      <c r="E45" s="47" t="s">
        <v>216</v>
      </c>
      <c r="F45" s="40" t="s">
        <v>523</v>
      </c>
      <c r="G45" s="47" t="s">
        <v>567</v>
      </c>
      <c r="H45" s="47" t="s">
        <v>573</v>
      </c>
      <c r="I45" s="47"/>
      <c r="J45" s="51" t="str">
        <f t="shared" si="1"/>
        <v>锡盟-山东，蒙西-天津南</v>
      </c>
      <c r="K45" s="47">
        <v>219453</v>
      </c>
      <c r="L45" s="47">
        <v>287473</v>
      </c>
      <c r="M45" s="47">
        <v>326803</v>
      </c>
      <c r="N45" s="47">
        <v>366606</v>
      </c>
      <c r="O45" s="47">
        <v>225527</v>
      </c>
      <c r="P45" s="39">
        <v>5198</v>
      </c>
    </row>
    <row r="46" spans="1:16">
      <c r="A46" s="18">
        <v>76</v>
      </c>
      <c r="B46" s="29" t="str">
        <f>VLOOKUP(D46,电网区域划分!A:B,2,FALSE)</f>
        <v>华北</v>
      </c>
      <c r="C46" s="29" t="s">
        <v>640</v>
      </c>
      <c r="D46" s="13" t="s">
        <v>410</v>
      </c>
      <c r="E46" s="13" t="s">
        <v>141</v>
      </c>
      <c r="F46" s="29" t="s">
        <v>526</v>
      </c>
      <c r="G46" s="13"/>
      <c r="H46" s="13"/>
      <c r="I46" s="13"/>
      <c r="J46" s="51" t="str">
        <f t="shared" si="1"/>
        <v/>
      </c>
      <c r="K46" s="13">
        <v>110706</v>
      </c>
      <c r="L46" s="13">
        <v>121804</v>
      </c>
      <c r="M46" s="13">
        <v>126021</v>
      </c>
      <c r="N46" s="13">
        <v>134259</v>
      </c>
      <c r="O46" s="13">
        <v>138497</v>
      </c>
      <c r="P46" s="30">
        <v>137162</v>
      </c>
    </row>
    <row r="47" spans="1:16">
      <c r="A47" s="18">
        <v>73</v>
      </c>
      <c r="B47" s="29" t="str">
        <f>VLOOKUP(D47,电网区域划分!A:B,2,FALSE)</f>
        <v>华北</v>
      </c>
      <c r="C47" s="29" t="str">
        <f>VLOOKUP(E47,电网区域划分!A:B,2,FALSE)</f>
        <v>华北</v>
      </c>
      <c r="D47" s="13" t="s">
        <v>410</v>
      </c>
      <c r="E47" s="13" t="s">
        <v>221</v>
      </c>
      <c r="F47" s="29" t="s">
        <v>523</v>
      </c>
      <c r="G47" t="s">
        <v>576</v>
      </c>
      <c r="H47" s="13" t="s">
        <v>573</v>
      </c>
      <c r="I47" s="31"/>
      <c r="J47" s="51" t="str">
        <f t="shared" si="1"/>
        <v>锡盟-山东，蒙西-天津南</v>
      </c>
      <c r="K47" s="13">
        <v>7741351</v>
      </c>
      <c r="L47" s="13">
        <v>8420112</v>
      </c>
      <c r="M47" s="13">
        <v>8366520</v>
      </c>
      <c r="N47" s="13">
        <v>8355366</v>
      </c>
      <c r="O47" s="13">
        <v>5729309</v>
      </c>
      <c r="P47" s="30">
        <v>7058066</v>
      </c>
    </row>
    <row r="48" spans="1:16">
      <c r="A48" s="18">
        <v>74</v>
      </c>
      <c r="B48" s="29" t="str">
        <f>VLOOKUP(D48,电网区域划分!A:B,2,FALSE)</f>
        <v>华北</v>
      </c>
      <c r="C48" s="29" t="str">
        <f>VLOOKUP(E48,电网区域划分!A:B,2,FALSE)</f>
        <v>华北</v>
      </c>
      <c r="D48" s="13" t="s">
        <v>410</v>
      </c>
      <c r="E48" s="13" t="s">
        <v>397</v>
      </c>
      <c r="F48" s="29" t="s">
        <v>523</v>
      </c>
      <c r="G48" t="s">
        <v>576</v>
      </c>
      <c r="H48" s="13"/>
      <c r="I48" s="13"/>
      <c r="J48" s="51" t="str">
        <f t="shared" si="1"/>
        <v/>
      </c>
      <c r="K48" s="13"/>
      <c r="L48" s="13"/>
      <c r="M48" s="13"/>
      <c r="N48" s="13"/>
      <c r="O48" s="13">
        <v>2377946</v>
      </c>
      <c r="P48" s="30">
        <v>2339602</v>
      </c>
    </row>
    <row r="49" spans="1:16">
      <c r="A49" s="18">
        <v>79</v>
      </c>
      <c r="B49" s="29" t="str">
        <f>VLOOKUP(D49,电网区域划分!A:B,2,FALSE)</f>
        <v>华北</v>
      </c>
      <c r="C49" s="29" t="str">
        <f>VLOOKUP(E49,电网区域划分!A:B,2,FALSE)</f>
        <v>华北</v>
      </c>
      <c r="D49" s="13" t="s">
        <v>410</v>
      </c>
      <c r="E49" s="13" t="s">
        <v>405</v>
      </c>
      <c r="F49" s="29" t="s">
        <v>523</v>
      </c>
      <c r="G49" t="s">
        <v>576</v>
      </c>
      <c r="H49" s="13"/>
      <c r="I49" s="13"/>
      <c r="J49" s="51" t="str">
        <f t="shared" si="1"/>
        <v/>
      </c>
      <c r="K49" s="13">
        <v>666907</v>
      </c>
      <c r="L49" s="13">
        <v>589724</v>
      </c>
      <c r="M49" s="13">
        <v>646175</v>
      </c>
      <c r="N49" s="13">
        <v>586474</v>
      </c>
      <c r="O49" s="13">
        <v>500615</v>
      </c>
      <c r="P49" s="30">
        <v>513163</v>
      </c>
    </row>
    <row r="50" spans="1:16">
      <c r="A50" s="18">
        <v>81</v>
      </c>
      <c r="B50" s="29" t="str">
        <f>VLOOKUP(D50,电网区域划分!A:B,2,FALSE)</f>
        <v>华北</v>
      </c>
      <c r="C50" s="29" t="str">
        <f>VLOOKUP(E50,电网区域划分!A:B,2,FALSE)</f>
        <v>华北</v>
      </c>
      <c r="D50" s="13" t="s">
        <v>410</v>
      </c>
      <c r="E50" s="13" t="s">
        <v>216</v>
      </c>
      <c r="F50" s="29" t="s">
        <v>523</v>
      </c>
      <c r="H50" s="13" t="s">
        <v>573</v>
      </c>
      <c r="I50" s="31"/>
      <c r="J50" s="51" t="str">
        <f t="shared" si="1"/>
        <v>锡盟-山东，蒙西-天津南</v>
      </c>
      <c r="K50" s="13"/>
      <c r="L50" s="13">
        <v>684336</v>
      </c>
      <c r="M50" s="13">
        <v>806375</v>
      </c>
      <c r="N50" s="13">
        <v>717805</v>
      </c>
      <c r="O50" s="13">
        <v>719200</v>
      </c>
      <c r="P50" s="30">
        <v>672710</v>
      </c>
    </row>
    <row r="51" spans="1:16">
      <c r="A51" s="18">
        <v>77</v>
      </c>
      <c r="B51" s="29" t="str">
        <f>VLOOKUP(D51,电网区域划分!A:B,2,FALSE)</f>
        <v>华北</v>
      </c>
      <c r="C51" s="29" t="str">
        <f>VLOOKUP(E51,电网区域划分!A:B,2,FALSE)</f>
        <v>西北</v>
      </c>
      <c r="D51" s="13" t="s">
        <v>410</v>
      </c>
      <c r="E51" s="13" t="s">
        <v>415</v>
      </c>
      <c r="F51" s="29" t="s">
        <v>524</v>
      </c>
      <c r="G51" s="13" t="s">
        <v>529</v>
      </c>
      <c r="H51" s="13"/>
      <c r="I51" s="13"/>
      <c r="J51" s="51" t="str">
        <f t="shared" si="1"/>
        <v/>
      </c>
      <c r="K51" s="13">
        <v>26870</v>
      </c>
      <c r="L51" s="13">
        <v>27990</v>
      </c>
      <c r="M51" s="13">
        <v>28161</v>
      </c>
      <c r="N51" s="13">
        <v>23641</v>
      </c>
      <c r="O51" s="13">
        <v>28066</v>
      </c>
      <c r="P51" s="30">
        <v>30978</v>
      </c>
    </row>
    <row r="52" spans="1:16">
      <c r="A52" s="18">
        <v>80</v>
      </c>
      <c r="B52" s="29" t="str">
        <f>VLOOKUP(D52,电网区域划分!A:B,2,FALSE)</f>
        <v>华北</v>
      </c>
      <c r="C52" s="29" t="str">
        <f>VLOOKUP(E52,电网区域划分!A:B,2,FALSE)</f>
        <v>西北</v>
      </c>
      <c r="D52" s="13" t="s">
        <v>410</v>
      </c>
      <c r="E52" s="13" t="s">
        <v>224</v>
      </c>
      <c r="F52" s="29" t="s">
        <v>524</v>
      </c>
      <c r="G52" s="13"/>
      <c r="H52" s="13"/>
      <c r="I52" s="13"/>
      <c r="J52" s="51" t="str">
        <f t="shared" si="1"/>
        <v/>
      </c>
      <c r="K52" s="13">
        <v>152328</v>
      </c>
      <c r="L52" s="13">
        <v>164690</v>
      </c>
      <c r="M52" s="13">
        <v>158475</v>
      </c>
      <c r="N52" s="13">
        <v>138065</v>
      </c>
      <c r="O52" s="13">
        <v>175671</v>
      </c>
      <c r="P52" s="30">
        <v>209408</v>
      </c>
    </row>
    <row r="53" spans="1:16">
      <c r="A53" s="18">
        <v>95</v>
      </c>
      <c r="B53" s="18" t="str">
        <f>VLOOKUP(D53,电网区域划分!A:B,2,FALSE)</f>
        <v>华北</v>
      </c>
      <c r="C53" s="18" t="str">
        <f>VLOOKUP(E53,电网区域划分!A:B,2,FALSE)</f>
        <v>华北</v>
      </c>
      <c r="D53" t="s">
        <v>416</v>
      </c>
      <c r="E53" t="s">
        <v>221</v>
      </c>
      <c r="F53" s="18" t="s">
        <v>523</v>
      </c>
      <c r="G53" t="s">
        <v>576</v>
      </c>
      <c r="H53" t="s">
        <v>578</v>
      </c>
      <c r="J53" s="51" t="str">
        <f t="shared" si="1"/>
        <v>锡盟山东</v>
      </c>
      <c r="L53">
        <v>22761</v>
      </c>
      <c r="M53">
        <v>110128</v>
      </c>
      <c r="N53">
        <v>5985</v>
      </c>
      <c r="O53">
        <v>54860</v>
      </c>
      <c r="P53" s="19">
        <v>96742</v>
      </c>
    </row>
    <row r="54" spans="1:16">
      <c r="A54" s="18">
        <v>96</v>
      </c>
      <c r="B54" s="18" t="str">
        <f>VLOOKUP(D54,电网区域划分!A:B,2,FALSE)</f>
        <v>华北</v>
      </c>
      <c r="C54" s="18" t="str">
        <f>VLOOKUP(E54,电网区域划分!A:B,2,FALSE)</f>
        <v>华北</v>
      </c>
      <c r="D54" t="s">
        <v>416</v>
      </c>
      <c r="E54" t="s">
        <v>216</v>
      </c>
      <c r="F54" s="18" t="s">
        <v>523</v>
      </c>
      <c r="G54" t="s">
        <v>576</v>
      </c>
      <c r="H54" s="13" t="s">
        <v>573</v>
      </c>
      <c r="I54" s="13"/>
      <c r="J54" s="51" t="str">
        <f t="shared" si="1"/>
        <v>锡盟-山东，蒙西-天津南</v>
      </c>
      <c r="M54">
        <v>9796</v>
      </c>
      <c r="N54">
        <v>66772</v>
      </c>
      <c r="O54">
        <v>15775</v>
      </c>
      <c r="P54" s="19"/>
    </row>
    <row r="55" spans="1:16">
      <c r="A55" s="18">
        <v>97</v>
      </c>
      <c r="B55" s="18" t="str">
        <f>VLOOKUP(D55,电网区域划分!A:B,2,FALSE)</f>
        <v>华北</v>
      </c>
      <c r="C55" s="18" t="str">
        <f>VLOOKUP(E55,电网区域划分!A:B,2,FALSE)</f>
        <v>华北</v>
      </c>
      <c r="D55" t="s">
        <v>405</v>
      </c>
      <c r="E55" t="s">
        <v>403</v>
      </c>
      <c r="F55" s="18" t="s">
        <v>523</v>
      </c>
      <c r="H55" t="s">
        <v>406</v>
      </c>
      <c r="J55" s="51" t="str">
        <f t="shared" si="1"/>
        <v>大房线</v>
      </c>
      <c r="K55">
        <v>2030150</v>
      </c>
      <c r="L55">
        <v>1933220</v>
      </c>
      <c r="M55">
        <v>1929871</v>
      </c>
      <c r="N55">
        <v>1697559</v>
      </c>
      <c r="O55">
        <v>1696938</v>
      </c>
      <c r="P55" s="1">
        <v>2205891</v>
      </c>
    </row>
    <row r="56" spans="1:16">
      <c r="A56" s="18">
        <v>101</v>
      </c>
      <c r="B56" s="18" t="str">
        <f>VLOOKUP(D56,电网区域划分!A:B,2,FALSE)</f>
        <v>华北</v>
      </c>
      <c r="C56" s="18" t="str">
        <f>VLOOKUP(E56,电网区域划分!A:B,2,FALSE)</f>
        <v>华北</v>
      </c>
      <c r="D56" t="s">
        <v>405</v>
      </c>
      <c r="E56" t="s">
        <v>221</v>
      </c>
      <c r="F56" s="18" t="s">
        <v>523</v>
      </c>
      <c r="H56" t="s">
        <v>168</v>
      </c>
      <c r="J56" s="51" t="str">
        <f t="shared" si="1"/>
        <v>潞辛线</v>
      </c>
      <c r="K56">
        <v>1152225</v>
      </c>
      <c r="L56">
        <v>1194713</v>
      </c>
      <c r="M56">
        <v>1282750</v>
      </c>
      <c r="N56">
        <v>1032150</v>
      </c>
      <c r="P56" s="1"/>
    </row>
    <row r="57" spans="1:16">
      <c r="A57" s="18">
        <v>98</v>
      </c>
      <c r="B57" s="18" t="str">
        <f>VLOOKUP(D57,电网区域划分!A:B,2,FALSE)</f>
        <v>华北</v>
      </c>
      <c r="C57" s="18" t="str">
        <f>VLOOKUP(E57,电网区域划分!A:B,2,FALSE)</f>
        <v>华北</v>
      </c>
      <c r="D57" t="s">
        <v>405</v>
      </c>
      <c r="E57" t="s">
        <v>221</v>
      </c>
      <c r="F57" s="18" t="s">
        <v>523</v>
      </c>
      <c r="H57" t="s">
        <v>396</v>
      </c>
      <c r="J57" s="51" t="str">
        <f t="shared" si="1"/>
        <v>全部</v>
      </c>
      <c r="O57">
        <v>3364811</v>
      </c>
      <c r="P57" s="1">
        <v>3865086</v>
      </c>
    </row>
    <row r="58" spans="1:16">
      <c r="A58" s="18">
        <v>99</v>
      </c>
      <c r="B58" s="18" t="str">
        <f>VLOOKUP(D58,电网区域划分!A:B,2,FALSE)</f>
        <v>华北</v>
      </c>
      <c r="C58" s="18" t="str">
        <f>VLOOKUP(E58,电网区域划分!A:B,2,FALSE)</f>
        <v>华北</v>
      </c>
      <c r="D58" t="s">
        <v>405</v>
      </c>
      <c r="E58" t="s">
        <v>221</v>
      </c>
      <c r="F58" s="18" t="s">
        <v>523</v>
      </c>
      <c r="H58" t="s">
        <v>407</v>
      </c>
      <c r="J58" s="51" t="str">
        <f t="shared" si="1"/>
        <v>神保线</v>
      </c>
      <c r="K58">
        <v>1866465</v>
      </c>
      <c r="L58">
        <v>1784674</v>
      </c>
      <c r="M58">
        <v>1794210</v>
      </c>
      <c r="N58">
        <v>1454666</v>
      </c>
      <c r="P58" s="1"/>
    </row>
    <row r="59" spans="1:16">
      <c r="A59" s="18">
        <v>100</v>
      </c>
      <c r="B59" s="18" t="str">
        <f>VLOOKUP(D59,电网区域划分!A:B,2,FALSE)</f>
        <v>华北</v>
      </c>
      <c r="C59" s="18" t="str">
        <f>VLOOKUP(E59,电网区域划分!A:B,2,FALSE)</f>
        <v>华北</v>
      </c>
      <c r="D59" t="s">
        <v>405</v>
      </c>
      <c r="E59" t="s">
        <v>221</v>
      </c>
      <c r="F59" s="18" t="s">
        <v>523</v>
      </c>
      <c r="H59" t="s">
        <v>408</v>
      </c>
      <c r="J59" s="51" t="str">
        <f t="shared" si="1"/>
        <v>阳北线</v>
      </c>
      <c r="K59">
        <v>794316</v>
      </c>
      <c r="L59">
        <v>857795</v>
      </c>
      <c r="M59">
        <v>1000376</v>
      </c>
      <c r="N59">
        <v>986081</v>
      </c>
      <c r="P59" s="1"/>
    </row>
    <row r="60" spans="1:16">
      <c r="A60" s="18">
        <v>103</v>
      </c>
      <c r="B60" s="18" t="str">
        <f>VLOOKUP(D60,电网区域划分!A:B,2,FALSE)</f>
        <v>华北</v>
      </c>
      <c r="C60" s="18" t="s">
        <v>642</v>
      </c>
      <c r="D60" t="s">
        <v>405</v>
      </c>
      <c r="E60" t="s">
        <v>404</v>
      </c>
      <c r="F60" s="18" t="s">
        <v>523</v>
      </c>
      <c r="J60" s="51" t="str">
        <f t="shared" si="1"/>
        <v/>
      </c>
      <c r="L60">
        <v>669388</v>
      </c>
      <c r="M60">
        <v>1176457</v>
      </c>
      <c r="N60">
        <v>2850256</v>
      </c>
      <c r="O60">
        <v>1350157</v>
      </c>
      <c r="P60" s="1">
        <v>1965248</v>
      </c>
    </row>
    <row r="61" spans="1:16">
      <c r="A61" s="18">
        <v>106</v>
      </c>
      <c r="B61" s="18" t="str">
        <f>VLOOKUP(D61,电网区域划分!A:B,2,FALSE)</f>
        <v>华北</v>
      </c>
      <c r="C61" s="18" t="str">
        <f>VLOOKUP(E61,电网区域划分!A:B,2,FALSE)</f>
        <v>华北</v>
      </c>
      <c r="D61" t="s">
        <v>405</v>
      </c>
      <c r="E61" t="s">
        <v>410</v>
      </c>
      <c r="F61" s="18" t="s">
        <v>523</v>
      </c>
      <c r="J61" s="51" t="str">
        <f t="shared" si="1"/>
        <v/>
      </c>
      <c r="O61">
        <v>60540</v>
      </c>
      <c r="P61" s="1">
        <v>27060</v>
      </c>
    </row>
    <row r="62" spans="1:16">
      <c r="A62" s="18">
        <v>102</v>
      </c>
      <c r="B62" s="41" t="str">
        <f>VLOOKUP(D62,电网区域划分!A:B,2,FALSE)</f>
        <v>华北</v>
      </c>
      <c r="C62" s="41" t="str">
        <f>VLOOKUP(E62,电网区域划分!A:B,2,FALSE)</f>
        <v>华中</v>
      </c>
      <c r="D62" s="31" t="s">
        <v>405</v>
      </c>
      <c r="E62" s="31" t="s">
        <v>144</v>
      </c>
      <c r="F62" s="41" t="s">
        <v>524</v>
      </c>
      <c r="G62" s="31"/>
      <c r="H62" s="31" t="s">
        <v>645</v>
      </c>
      <c r="I62" s="31"/>
      <c r="J62" s="51" t="str">
        <f t="shared" si="1"/>
        <v>长南线</v>
      </c>
      <c r="K62" s="31">
        <v>539400</v>
      </c>
      <c r="L62" s="31">
        <v>310386</v>
      </c>
      <c r="M62" s="31">
        <v>378004</v>
      </c>
      <c r="N62" s="31">
        <v>388232</v>
      </c>
      <c r="O62">
        <v>399874</v>
      </c>
      <c r="P62" s="39">
        <v>472815</v>
      </c>
    </row>
    <row r="63" spans="1:16">
      <c r="A63" s="18">
        <v>107</v>
      </c>
      <c r="B63" s="29" t="str">
        <f>VLOOKUP(D63,电网区域划分!A:B,2,FALSE)</f>
        <v>华北</v>
      </c>
      <c r="C63" s="29" t="str">
        <f>VLOOKUP(E63,电网区域划分!A:B,2,FALSE)</f>
        <v>西北</v>
      </c>
      <c r="D63" s="13" t="s">
        <v>405</v>
      </c>
      <c r="E63" s="13" t="s">
        <v>224</v>
      </c>
      <c r="F63" s="29" t="s">
        <v>524</v>
      </c>
      <c r="G63" s="13"/>
      <c r="H63" s="13"/>
      <c r="I63" s="13"/>
      <c r="J63" s="51" t="str">
        <f t="shared" si="1"/>
        <v/>
      </c>
      <c r="K63" s="13">
        <v>20368</v>
      </c>
      <c r="L63" s="13">
        <v>24671</v>
      </c>
      <c r="M63" s="13">
        <v>31315</v>
      </c>
      <c r="N63" s="13">
        <v>40627</v>
      </c>
      <c r="O63" s="13">
        <v>39305</v>
      </c>
      <c r="P63" s="30">
        <v>40046</v>
      </c>
    </row>
    <row r="64" spans="1:16">
      <c r="A64" s="18">
        <v>1</v>
      </c>
      <c r="B64" s="18" t="str">
        <f>VLOOKUP(D64,电网区域划分!A:B,2,FALSE)</f>
        <v>华东</v>
      </c>
      <c r="C64" s="18" t="str">
        <f>VLOOKUP(E64,电网区域划分!A:B,2,FALSE)</f>
        <v>华东</v>
      </c>
      <c r="D64" t="s">
        <v>425</v>
      </c>
      <c r="E64" t="s">
        <v>219</v>
      </c>
      <c r="F64" s="18" t="s">
        <v>523</v>
      </c>
      <c r="G64" t="s">
        <v>576</v>
      </c>
      <c r="H64" t="s">
        <v>565</v>
      </c>
      <c r="J64" s="51" t="str">
        <f t="shared" si="1"/>
        <v>淮南-南京-上海</v>
      </c>
      <c r="K64">
        <v>1948968</v>
      </c>
      <c r="L64">
        <v>2425982</v>
      </c>
      <c r="M64">
        <v>2736236</v>
      </c>
      <c r="N64">
        <v>2815423</v>
      </c>
      <c r="O64">
        <v>3259618</v>
      </c>
      <c r="P64" s="1">
        <v>3088863</v>
      </c>
    </row>
    <row r="65" spans="1:16">
      <c r="A65" s="18">
        <v>2</v>
      </c>
      <c r="B65" s="18" t="str">
        <f>VLOOKUP(D65,电网区域划分!A:B,2,FALSE)</f>
        <v>华东</v>
      </c>
      <c r="C65" s="18" t="str">
        <f>VLOOKUP(E65,电网区域划分!A:B,2,FALSE)</f>
        <v>华东</v>
      </c>
      <c r="D65" t="s">
        <v>425</v>
      </c>
      <c r="E65" t="s">
        <v>251</v>
      </c>
      <c r="F65" s="18" t="s">
        <v>523</v>
      </c>
      <c r="G65" t="s">
        <v>576</v>
      </c>
      <c r="H65" t="s">
        <v>566</v>
      </c>
      <c r="J65" s="51" t="str">
        <f t="shared" si="1"/>
        <v>淮南-浙北-上海</v>
      </c>
      <c r="K65">
        <v>2724559</v>
      </c>
      <c r="L65">
        <v>3123985</v>
      </c>
      <c r="M65">
        <v>3721903</v>
      </c>
      <c r="N65">
        <v>4479520</v>
      </c>
      <c r="O65">
        <v>4562097</v>
      </c>
      <c r="P65" s="1">
        <v>5573939</v>
      </c>
    </row>
    <row r="66" spans="1:16">
      <c r="A66" s="18">
        <v>6</v>
      </c>
      <c r="B66" s="18" t="str">
        <f>VLOOKUP(D66,电网区域划分!A:B,2,FALSE)</f>
        <v>华东</v>
      </c>
      <c r="C66" s="18" t="str">
        <f>VLOOKUP(E66,电网区域划分!A:B,2,FALSE)</f>
        <v>华东</v>
      </c>
      <c r="D66" t="s">
        <v>427</v>
      </c>
      <c r="E66" t="s">
        <v>251</v>
      </c>
      <c r="F66" s="18" t="s">
        <v>523</v>
      </c>
      <c r="G66" t="s">
        <v>567</v>
      </c>
      <c r="H66" t="s">
        <v>568</v>
      </c>
      <c r="J66" s="51" t="str">
        <f t="shared" ref="J66:J97" si="2">H66&amp;I66</f>
        <v>浙北-福州</v>
      </c>
      <c r="K66">
        <v>421230</v>
      </c>
      <c r="L66">
        <v>751101</v>
      </c>
      <c r="M66">
        <v>1492550</v>
      </c>
      <c r="N66">
        <v>1716445</v>
      </c>
      <c r="O66">
        <v>1548320</v>
      </c>
      <c r="P66" s="1">
        <v>1006028</v>
      </c>
    </row>
    <row r="67" spans="1:16">
      <c r="A67" s="18">
        <v>5</v>
      </c>
      <c r="B67" s="29" t="str">
        <f>VLOOKUP(D67,电网区域划分!A:B,2,FALSE)</f>
        <v>华东</v>
      </c>
      <c r="C67" s="29" t="str">
        <f>VLOOKUP(E67,电网区域划分!A:B,2,FALSE)</f>
        <v>华中</v>
      </c>
      <c r="D67" s="13" t="s">
        <v>427</v>
      </c>
      <c r="E67" s="13" t="s">
        <v>220</v>
      </c>
      <c r="F67" s="29" t="s">
        <v>524</v>
      </c>
      <c r="G67" s="13" t="s">
        <v>529</v>
      </c>
      <c r="H67" s="13"/>
      <c r="I67" s="13"/>
      <c r="J67" s="51" t="str">
        <f t="shared" si="2"/>
        <v/>
      </c>
      <c r="K67" s="13"/>
      <c r="L67" s="13"/>
      <c r="M67" s="13"/>
      <c r="N67" s="13"/>
      <c r="O67" s="13">
        <v>11</v>
      </c>
      <c r="P67" s="30">
        <v>0</v>
      </c>
    </row>
    <row r="68" spans="1:16">
      <c r="A68" s="18">
        <v>4</v>
      </c>
      <c r="B68" s="29" t="str">
        <f>VLOOKUP(D68,电网区域划分!A:B,2,FALSE)</f>
        <v>华东</v>
      </c>
      <c r="C68" s="29" t="str">
        <f>VLOOKUP(E68,电网区域划分!A:B,2,FALSE)</f>
        <v>南方</v>
      </c>
      <c r="D68" s="13" t="s">
        <v>427</v>
      </c>
      <c r="E68" s="13" t="s">
        <v>145</v>
      </c>
      <c r="F68" s="29" t="s">
        <v>524</v>
      </c>
      <c r="G68" s="13"/>
      <c r="H68" s="13" t="s">
        <v>522</v>
      </c>
      <c r="I68" s="13"/>
      <c r="J68" s="51" t="str">
        <f t="shared" si="2"/>
        <v>闽越背靠背</v>
      </c>
      <c r="K68" s="13">
        <v>2380</v>
      </c>
      <c r="L68" s="13">
        <v>2350</v>
      </c>
      <c r="M68" s="13">
        <v>1089</v>
      </c>
      <c r="N68" s="13">
        <v>2139</v>
      </c>
      <c r="O68" s="13">
        <v>1451</v>
      </c>
      <c r="P68" s="30">
        <v>853</v>
      </c>
    </row>
    <row r="69" spans="1:16">
      <c r="A69" s="18">
        <v>61</v>
      </c>
      <c r="B69" s="18" t="str">
        <f>VLOOKUP(D69,电网区域划分!A:B,2,FALSE)</f>
        <v>华东</v>
      </c>
      <c r="C69" s="18" t="str">
        <f>VLOOKUP(E69,电网区域划分!A:B,2,FALSE)</f>
        <v>华东</v>
      </c>
      <c r="D69" t="s">
        <v>219</v>
      </c>
      <c r="E69" t="s">
        <v>425</v>
      </c>
      <c r="F69" s="18" t="s">
        <v>523</v>
      </c>
      <c r="G69" t="s">
        <v>576</v>
      </c>
      <c r="H69" t="s">
        <v>565</v>
      </c>
      <c r="J69" s="51" t="str">
        <f t="shared" si="2"/>
        <v>淮南-南京-上海</v>
      </c>
      <c r="K69">
        <v>145942</v>
      </c>
      <c r="L69">
        <v>114657</v>
      </c>
      <c r="M69">
        <v>163320</v>
      </c>
      <c r="N69">
        <v>147131</v>
      </c>
      <c r="O69">
        <v>52932</v>
      </c>
      <c r="P69" s="1">
        <v>107439</v>
      </c>
    </row>
    <row r="70" spans="1:16">
      <c r="A70" s="18">
        <v>63</v>
      </c>
      <c r="B70" s="18" t="str">
        <f>VLOOKUP(D70,电网区域划分!A:B,2,FALSE)</f>
        <v>华东</v>
      </c>
      <c r="C70" s="18" t="str">
        <f>VLOOKUP(E70,电网区域划分!A:B,2,FALSE)</f>
        <v>华东</v>
      </c>
      <c r="D70" t="s">
        <v>219</v>
      </c>
      <c r="E70" t="s">
        <v>218</v>
      </c>
      <c r="F70" s="18" t="s">
        <v>523</v>
      </c>
      <c r="G70" t="s">
        <v>576</v>
      </c>
      <c r="H70" t="s">
        <v>565</v>
      </c>
      <c r="J70" s="51" t="str">
        <f t="shared" si="2"/>
        <v>淮南-南京-上海</v>
      </c>
      <c r="K70">
        <v>894428</v>
      </c>
      <c r="L70">
        <v>964532</v>
      </c>
      <c r="M70">
        <v>1061609</v>
      </c>
      <c r="N70">
        <v>1467646</v>
      </c>
      <c r="O70">
        <v>1245628</v>
      </c>
      <c r="P70" s="1">
        <v>1645184</v>
      </c>
    </row>
    <row r="71" spans="1:16">
      <c r="A71" s="18">
        <v>64</v>
      </c>
      <c r="B71" s="18" t="str">
        <f>VLOOKUP(D71,电网区域划分!A:B,2,FALSE)</f>
        <v>华东</v>
      </c>
      <c r="C71" s="18" t="str">
        <f>VLOOKUP(E71,电网区域划分!A:B,2,FALSE)</f>
        <v>华东</v>
      </c>
      <c r="D71" t="s">
        <v>219</v>
      </c>
      <c r="E71" t="s">
        <v>251</v>
      </c>
      <c r="F71" s="18" t="s">
        <v>523</v>
      </c>
      <c r="G71" t="s">
        <v>576</v>
      </c>
      <c r="J71" s="51" t="str">
        <f t="shared" si="2"/>
        <v/>
      </c>
      <c r="K71">
        <v>237970</v>
      </c>
      <c r="L71">
        <v>228285</v>
      </c>
      <c r="M71">
        <v>191986</v>
      </c>
      <c r="N71">
        <v>147115</v>
      </c>
      <c r="O71">
        <v>117078</v>
      </c>
      <c r="P71" s="1">
        <v>149314</v>
      </c>
    </row>
    <row r="72" spans="1:16">
      <c r="A72" s="18">
        <v>62</v>
      </c>
      <c r="B72" s="29" t="str">
        <f>VLOOKUP(D72,电网区域划分!A:B,2,FALSE)</f>
        <v>华东</v>
      </c>
      <c r="C72" s="29" t="str">
        <f>VLOOKUP(E72,电网区域划分!A:B,2,FALSE)</f>
        <v>华中</v>
      </c>
      <c r="D72" s="13" t="s">
        <v>219</v>
      </c>
      <c r="E72" s="13" t="s">
        <v>144</v>
      </c>
      <c r="F72" s="29" t="s">
        <v>524</v>
      </c>
      <c r="G72" s="13"/>
      <c r="H72" s="13" t="s">
        <v>426</v>
      </c>
      <c r="I72" s="13"/>
      <c r="J72" s="51" t="str">
        <f t="shared" si="2"/>
        <v>龙政直流</v>
      </c>
      <c r="K72" s="13">
        <v>0</v>
      </c>
      <c r="L72" s="13">
        <v>0</v>
      </c>
      <c r="M72" s="13"/>
      <c r="N72" s="13"/>
      <c r="O72" s="13"/>
      <c r="P72" s="30"/>
    </row>
    <row r="73" spans="1:16">
      <c r="A73" s="18">
        <v>122</v>
      </c>
      <c r="B73" s="18" t="str">
        <f>VLOOKUP(D73,电网区域划分!A:B,2,FALSE)</f>
        <v>华东</v>
      </c>
      <c r="C73" s="18" t="str">
        <f>VLOOKUP(E73,电网区域划分!A:B,2,FALSE)</f>
        <v>华东</v>
      </c>
      <c r="D73" t="s">
        <v>218</v>
      </c>
      <c r="E73" t="s">
        <v>219</v>
      </c>
      <c r="F73" s="18" t="s">
        <v>523</v>
      </c>
      <c r="G73" t="s">
        <v>576</v>
      </c>
      <c r="H73" t="s">
        <v>565</v>
      </c>
      <c r="J73" s="51" t="str">
        <f t="shared" si="2"/>
        <v>淮南-南京-上海</v>
      </c>
      <c r="K73">
        <v>223511</v>
      </c>
      <c r="L73">
        <v>855689</v>
      </c>
      <c r="M73">
        <v>1145715</v>
      </c>
      <c r="N73">
        <v>1132180</v>
      </c>
      <c r="O73">
        <v>675567</v>
      </c>
      <c r="P73" s="1">
        <v>439981</v>
      </c>
    </row>
    <row r="74" spans="1:16">
      <c r="A74" s="18">
        <v>124</v>
      </c>
      <c r="B74" s="18" t="str">
        <f>VLOOKUP(D74,电网区域划分!A:B,2,FALSE)</f>
        <v>华东</v>
      </c>
      <c r="C74" s="18" t="str">
        <f>VLOOKUP(E74,电网区域划分!A:B,2,FALSE)</f>
        <v>华东</v>
      </c>
      <c r="D74" t="s">
        <v>218</v>
      </c>
      <c r="E74" t="s">
        <v>251</v>
      </c>
      <c r="F74" s="18" t="s">
        <v>523</v>
      </c>
      <c r="G74" t="s">
        <v>576</v>
      </c>
      <c r="H74" t="s">
        <v>566</v>
      </c>
      <c r="J74" s="51" t="str">
        <f t="shared" si="2"/>
        <v>淮南-浙北-上海</v>
      </c>
      <c r="K74">
        <v>373570</v>
      </c>
      <c r="L74">
        <v>328122</v>
      </c>
      <c r="M74">
        <v>307289</v>
      </c>
      <c r="N74">
        <v>244954</v>
      </c>
      <c r="O74">
        <v>465514</v>
      </c>
      <c r="P74" s="1">
        <v>466236</v>
      </c>
    </row>
    <row r="75" spans="1:16">
      <c r="A75" s="18">
        <v>118</v>
      </c>
      <c r="B75" s="29" t="str">
        <f>VLOOKUP(D75,电网区域划分!A:B,2,FALSE)</f>
        <v>华东</v>
      </c>
      <c r="C75" s="29" t="str">
        <f>VLOOKUP(E75,电网区域划分!A:B,2,FALSE)</f>
        <v>华中</v>
      </c>
      <c r="D75" s="13" t="s">
        <v>218</v>
      </c>
      <c r="E75" s="13" t="s">
        <v>144</v>
      </c>
      <c r="F75" s="29" t="s">
        <v>524</v>
      </c>
      <c r="G75" s="13"/>
      <c r="H75" s="13" t="s">
        <v>419</v>
      </c>
      <c r="I75" s="13"/>
      <c r="J75" s="51" t="str">
        <f t="shared" si="2"/>
        <v>葛南直流</v>
      </c>
      <c r="K75" s="13">
        <v>9</v>
      </c>
      <c r="L75" s="13">
        <v>20</v>
      </c>
      <c r="M75" s="13">
        <v>2</v>
      </c>
      <c r="N75" s="13">
        <v>3</v>
      </c>
      <c r="O75" s="13">
        <v>2</v>
      </c>
      <c r="P75" s="30">
        <v>122</v>
      </c>
    </row>
    <row r="76" spans="1:16">
      <c r="A76" s="18">
        <v>121</v>
      </c>
      <c r="B76" s="29" t="str">
        <f>VLOOKUP(D76,电网区域划分!A:B,2,FALSE)</f>
        <v>华东</v>
      </c>
      <c r="C76" s="29" t="str">
        <f>VLOOKUP(E76,电网区域划分!A:B,2,FALSE)</f>
        <v>华中</v>
      </c>
      <c r="D76" s="13" t="s">
        <v>218</v>
      </c>
      <c r="E76" s="13" t="s">
        <v>144</v>
      </c>
      <c r="F76" s="29" t="s">
        <v>524</v>
      </c>
      <c r="G76" s="13"/>
      <c r="H76" s="13" t="s">
        <v>424</v>
      </c>
      <c r="I76" s="13"/>
      <c r="J76" s="51" t="str">
        <f t="shared" si="2"/>
        <v>练塘线？</v>
      </c>
      <c r="K76" s="13">
        <v>14</v>
      </c>
      <c r="L76" s="13"/>
      <c r="M76" s="13"/>
      <c r="N76" s="13"/>
      <c r="O76" s="13"/>
      <c r="P76" s="30"/>
    </row>
    <row r="77" spans="1:16">
      <c r="A77" s="18">
        <v>120</v>
      </c>
      <c r="B77" s="29" t="str">
        <f>VLOOKUP(D77,电网区域划分!A:B,2,FALSE)</f>
        <v>华东</v>
      </c>
      <c r="C77" s="29" t="str">
        <f>VLOOKUP(E77,电网区域划分!A:B,2,FALSE)</f>
        <v>华中</v>
      </c>
      <c r="D77" s="13" t="s">
        <v>218</v>
      </c>
      <c r="E77" s="13" t="s">
        <v>144</v>
      </c>
      <c r="F77" s="29" t="s">
        <v>524</v>
      </c>
      <c r="G77" s="13"/>
      <c r="H77" s="13" t="s">
        <v>140</v>
      </c>
      <c r="I77" s="13"/>
      <c r="J77" s="51" t="str">
        <f t="shared" si="2"/>
        <v>林枫直流</v>
      </c>
      <c r="K77" s="13"/>
      <c r="L77" s="13">
        <v>0</v>
      </c>
      <c r="M77" s="13"/>
      <c r="N77" s="13"/>
      <c r="O77" s="13"/>
      <c r="P77" s="30"/>
    </row>
    <row r="78" spans="1:16">
      <c r="A78" s="18">
        <v>119</v>
      </c>
      <c r="B78" s="29" t="str">
        <f>VLOOKUP(D78,电网区域划分!A:B,2,FALSE)</f>
        <v>华东</v>
      </c>
      <c r="C78" s="29" t="str">
        <f>VLOOKUP(E78,电网区域划分!A:B,2,FALSE)</f>
        <v>华中</v>
      </c>
      <c r="D78" s="13" t="s">
        <v>218</v>
      </c>
      <c r="E78" s="13" t="s">
        <v>144</v>
      </c>
      <c r="F78" s="29" t="s">
        <v>524</v>
      </c>
      <c r="G78" s="13"/>
      <c r="H78" s="13" t="s">
        <v>420</v>
      </c>
      <c r="I78" s="13"/>
      <c r="J78" s="51" t="str">
        <f t="shared" si="2"/>
        <v>宜化直流</v>
      </c>
      <c r="K78" s="13">
        <v>0</v>
      </c>
      <c r="L78" s="13">
        <v>3</v>
      </c>
      <c r="M78" s="13">
        <v>40</v>
      </c>
      <c r="N78" s="13">
        <v>143</v>
      </c>
      <c r="O78" s="13">
        <v>141</v>
      </c>
      <c r="P78" s="30">
        <v>59</v>
      </c>
    </row>
    <row r="79" spans="1:16">
      <c r="A79" s="18">
        <v>123</v>
      </c>
      <c r="B79" s="29" t="str">
        <f>VLOOKUP(D79,电网区域划分!A:B,2,FALSE)</f>
        <v>华东</v>
      </c>
      <c r="C79" s="29" t="str">
        <f>VLOOKUP(E79,电网区域划分!A:B,2,FALSE)</f>
        <v>西南</v>
      </c>
      <c r="D79" s="13" t="s">
        <v>218</v>
      </c>
      <c r="E79" s="13" t="s">
        <v>147</v>
      </c>
      <c r="F79" s="29" t="s">
        <v>524</v>
      </c>
      <c r="G79" s="13"/>
      <c r="H79" s="13" t="s">
        <v>421</v>
      </c>
      <c r="I79" s="13"/>
      <c r="J79" s="51" t="str">
        <f t="shared" si="2"/>
        <v>复奉直流</v>
      </c>
      <c r="K79" s="13">
        <v>57</v>
      </c>
      <c r="L79" s="13">
        <v>22</v>
      </c>
      <c r="M79" s="13">
        <v>23</v>
      </c>
      <c r="N79" s="13">
        <v>7</v>
      </c>
      <c r="O79" s="13">
        <v>2</v>
      </c>
      <c r="P79" s="30">
        <v>1</v>
      </c>
    </row>
    <row r="80" spans="1:16">
      <c r="A80" s="18">
        <v>149</v>
      </c>
      <c r="B80" s="18" t="str">
        <f>VLOOKUP(D80,电网区域划分!A:B,2,FALSE)</f>
        <v>华东</v>
      </c>
      <c r="C80" s="18" t="str">
        <f>VLOOKUP(E80,电网区域划分!A:B,2,FALSE)</f>
        <v>华东</v>
      </c>
      <c r="D80" t="s">
        <v>251</v>
      </c>
      <c r="E80" t="s">
        <v>425</v>
      </c>
      <c r="F80" s="18" t="s">
        <v>523</v>
      </c>
      <c r="G80" t="s">
        <v>576</v>
      </c>
      <c r="H80" t="s">
        <v>566</v>
      </c>
      <c r="J80" s="51" t="str">
        <f t="shared" si="2"/>
        <v>淮南-浙北-上海</v>
      </c>
      <c r="K80">
        <v>16373</v>
      </c>
      <c r="L80">
        <v>8076</v>
      </c>
      <c r="M80">
        <v>11938</v>
      </c>
      <c r="N80">
        <v>1272</v>
      </c>
      <c r="O80">
        <v>346</v>
      </c>
      <c r="P80" s="1">
        <v>10230</v>
      </c>
    </row>
    <row r="81" spans="1:16">
      <c r="A81" s="18">
        <v>150</v>
      </c>
      <c r="B81" s="18" t="str">
        <f>VLOOKUP(D81,电网区域划分!A:B,2,FALSE)</f>
        <v>华东</v>
      </c>
      <c r="C81" s="18" t="str">
        <f>VLOOKUP(E81,电网区域划分!A:B,2,FALSE)</f>
        <v>华东</v>
      </c>
      <c r="D81" t="s">
        <v>251</v>
      </c>
      <c r="E81" t="s">
        <v>427</v>
      </c>
      <c r="F81" s="18" t="s">
        <v>523</v>
      </c>
      <c r="G81" t="s">
        <v>567</v>
      </c>
      <c r="H81" t="s">
        <v>568</v>
      </c>
      <c r="J81" s="51" t="str">
        <f t="shared" si="2"/>
        <v>浙北-福州</v>
      </c>
      <c r="K81">
        <v>65543</v>
      </c>
      <c r="L81">
        <v>26038</v>
      </c>
      <c r="M81">
        <v>13600</v>
      </c>
      <c r="N81">
        <v>12990</v>
      </c>
      <c r="O81">
        <v>15345</v>
      </c>
      <c r="P81" s="1">
        <v>62499</v>
      </c>
    </row>
    <row r="82" spans="1:16">
      <c r="A82" s="18">
        <v>151</v>
      </c>
      <c r="B82" s="18" t="str">
        <f>VLOOKUP(D82,电网区域划分!A:B,2,FALSE)</f>
        <v>华东</v>
      </c>
      <c r="C82" s="18" t="str">
        <f>VLOOKUP(E82,电网区域划分!A:B,2,FALSE)</f>
        <v>华东</v>
      </c>
      <c r="D82" t="s">
        <v>251</v>
      </c>
      <c r="E82" t="s">
        <v>219</v>
      </c>
      <c r="F82" s="18" t="s">
        <v>523</v>
      </c>
      <c r="G82" t="s">
        <v>567</v>
      </c>
      <c r="J82" s="51" t="str">
        <f t="shared" si="2"/>
        <v/>
      </c>
      <c r="K82">
        <v>52882</v>
      </c>
      <c r="L82">
        <v>65600</v>
      </c>
      <c r="M82">
        <v>152487</v>
      </c>
      <c r="N82">
        <v>144038</v>
      </c>
      <c r="O82">
        <v>117664</v>
      </c>
      <c r="P82" s="1">
        <v>80024</v>
      </c>
    </row>
    <row r="83" spans="1:16">
      <c r="A83" s="18">
        <v>153</v>
      </c>
      <c r="B83" s="18" t="str">
        <f>VLOOKUP(D83,电网区域划分!A:B,2,FALSE)</f>
        <v>华东</v>
      </c>
      <c r="C83" s="18" t="str">
        <f>VLOOKUP(E83,电网区域划分!A:B,2,FALSE)</f>
        <v>华东</v>
      </c>
      <c r="D83" t="s">
        <v>251</v>
      </c>
      <c r="E83" t="s">
        <v>218</v>
      </c>
      <c r="F83" s="18" t="s">
        <v>523</v>
      </c>
      <c r="G83" t="s">
        <v>567</v>
      </c>
      <c r="H83" t="s">
        <v>566</v>
      </c>
      <c r="J83" s="51" t="str">
        <f t="shared" si="2"/>
        <v>淮南-浙北-上海</v>
      </c>
      <c r="K83">
        <v>952521</v>
      </c>
      <c r="L83">
        <v>1505087</v>
      </c>
      <c r="M83">
        <v>1886896</v>
      </c>
      <c r="N83">
        <v>1954124</v>
      </c>
      <c r="O83">
        <v>1343628</v>
      </c>
      <c r="P83" s="1">
        <v>1543971</v>
      </c>
    </row>
    <row r="84" spans="1:16">
      <c r="A84" s="18">
        <v>152</v>
      </c>
      <c r="B84" s="29" t="str">
        <f>VLOOKUP(D84,电网区域划分!A:B,2,FALSE)</f>
        <v>华东</v>
      </c>
      <c r="C84" s="29" t="str">
        <f>VLOOKUP(E84,电网区域划分!A:B,2,FALSE)</f>
        <v>西北</v>
      </c>
      <c r="D84" s="13" t="s">
        <v>251</v>
      </c>
      <c r="E84" s="13" t="s">
        <v>415</v>
      </c>
      <c r="F84" s="29" t="s">
        <v>524</v>
      </c>
      <c r="G84" s="13"/>
      <c r="H84" s="13" t="s">
        <v>429</v>
      </c>
      <c r="I84" s="13"/>
      <c r="J84" s="51" t="str">
        <f t="shared" si="2"/>
        <v>灵绍直流</v>
      </c>
      <c r="K84" s="13">
        <v>72</v>
      </c>
      <c r="L84" s="13">
        <v>16</v>
      </c>
      <c r="M84" s="13"/>
      <c r="N84" s="13"/>
      <c r="O84" s="13"/>
      <c r="P84" s="30"/>
    </row>
    <row r="85" spans="1:16">
      <c r="A85" s="18">
        <v>154</v>
      </c>
      <c r="B85" s="29" t="str">
        <f>VLOOKUP(D85,电网区域划分!A:B,2,FALSE)</f>
        <v>华东</v>
      </c>
      <c r="C85" s="29" t="str">
        <f>VLOOKUP(E85,电网区域划分!A:B,2,FALSE)</f>
        <v>西南</v>
      </c>
      <c r="D85" s="13" t="s">
        <v>251</v>
      </c>
      <c r="E85" s="13" t="s">
        <v>147</v>
      </c>
      <c r="F85" s="29" t="s">
        <v>524</v>
      </c>
      <c r="G85" s="13"/>
      <c r="H85" s="13" t="s">
        <v>428</v>
      </c>
      <c r="I85" s="13"/>
      <c r="J85" s="51" t="str">
        <f t="shared" si="2"/>
        <v>宾金直流</v>
      </c>
      <c r="K85" s="13">
        <v>44</v>
      </c>
      <c r="L85" s="13">
        <v>9</v>
      </c>
      <c r="M85" s="13">
        <v>115</v>
      </c>
      <c r="N85" s="13">
        <v>41</v>
      </c>
      <c r="O85" s="13">
        <v>2</v>
      </c>
      <c r="P85" s="30">
        <v>12</v>
      </c>
    </row>
    <row r="86" spans="1:16">
      <c r="A86" s="18">
        <v>33</v>
      </c>
      <c r="B86" s="40" t="str">
        <f>VLOOKUP(D86,电网区域划分!A:B,2,FALSE)</f>
        <v>华中</v>
      </c>
      <c r="C86" s="40" t="str">
        <f>VLOOKUP(E86,电网区域划分!A:B,2,FALSE)</f>
        <v>华中</v>
      </c>
      <c r="D86" s="47" t="s">
        <v>222</v>
      </c>
      <c r="E86" s="47" t="s">
        <v>144</v>
      </c>
      <c r="F86" s="40" t="s">
        <v>523</v>
      </c>
      <c r="G86" s="47" t="s">
        <v>567</v>
      </c>
      <c r="H86" s="47" t="s">
        <v>574</v>
      </c>
      <c r="I86" s="47"/>
      <c r="J86" s="51" t="str">
        <f t="shared" si="2"/>
        <v>南荆长，晋南荆</v>
      </c>
      <c r="K86" s="47">
        <v>317080</v>
      </c>
      <c r="L86" s="47">
        <v>235594</v>
      </c>
      <c r="M86" s="47">
        <v>203408</v>
      </c>
      <c r="N86" s="47">
        <v>136642</v>
      </c>
      <c r="O86" s="47">
        <v>187062</v>
      </c>
      <c r="P86" s="48">
        <v>520589</v>
      </c>
    </row>
    <row r="87" spans="1:16">
      <c r="A87" s="18">
        <v>36</v>
      </c>
      <c r="B87" s="41" t="str">
        <f>VLOOKUP(D87,电网区域划分!A:B,2,FALSE)</f>
        <v>华中</v>
      </c>
      <c r="C87" s="41" t="s">
        <v>643</v>
      </c>
      <c r="D87" s="31" t="s">
        <v>222</v>
      </c>
      <c r="E87" s="31" t="s">
        <v>431</v>
      </c>
      <c r="F87" s="41" t="s">
        <v>527</v>
      </c>
      <c r="G87" s="31"/>
      <c r="H87" s="31" t="s">
        <v>532</v>
      </c>
      <c r="I87" s="31"/>
      <c r="J87" s="51" t="str">
        <f t="shared" si="2"/>
        <v>南阳-荆门-长沙</v>
      </c>
      <c r="K87" s="31">
        <v>106029</v>
      </c>
      <c r="L87" s="31">
        <v>74993</v>
      </c>
      <c r="M87" s="31">
        <v>31877</v>
      </c>
      <c r="N87" s="31">
        <v>45192</v>
      </c>
      <c r="O87" s="31">
        <v>47249</v>
      </c>
      <c r="P87" s="37">
        <v>150224</v>
      </c>
    </row>
    <row r="88" spans="1:16">
      <c r="A88" s="18">
        <v>34</v>
      </c>
      <c r="B88" s="29" t="str">
        <f>VLOOKUP(D88,电网区域划分!A:B,2,FALSE)</f>
        <v>华中</v>
      </c>
      <c r="C88" s="29" t="str">
        <f>VLOOKUP(E88,电网区域划分!A:B,2,FALSE)</f>
        <v>西北</v>
      </c>
      <c r="D88" s="13" t="s">
        <v>222</v>
      </c>
      <c r="E88" s="13" t="s">
        <v>146</v>
      </c>
      <c r="F88" s="29" t="s">
        <v>524</v>
      </c>
      <c r="G88" s="13"/>
      <c r="H88" s="13" t="s">
        <v>530</v>
      </c>
      <c r="I88" s="13"/>
      <c r="J88" s="51" t="str">
        <f t="shared" si="2"/>
        <v>青海-河南直流</v>
      </c>
      <c r="K88" s="13"/>
      <c r="L88" s="13"/>
      <c r="M88" s="13"/>
      <c r="N88" s="13"/>
      <c r="O88" s="13">
        <v>67</v>
      </c>
      <c r="P88" s="34">
        <v>171</v>
      </c>
    </row>
    <row r="89" spans="1:16">
      <c r="A89" s="18">
        <v>35</v>
      </c>
      <c r="B89" s="29" t="str">
        <f>VLOOKUP(D89,电网区域划分!A:B,2,FALSE)</f>
        <v>华中</v>
      </c>
      <c r="C89" s="29" t="str">
        <f>VLOOKUP(E89,电网区域划分!A:B,2,FALSE)</f>
        <v>西北</v>
      </c>
      <c r="D89" s="13" t="s">
        <v>222</v>
      </c>
      <c r="E89" s="13" t="s">
        <v>224</v>
      </c>
      <c r="F89" s="29" t="s">
        <v>524</v>
      </c>
      <c r="G89" s="13"/>
      <c r="H89" s="22" t="s">
        <v>531</v>
      </c>
      <c r="I89" s="22"/>
      <c r="J89" s="51" t="str">
        <f t="shared" si="2"/>
        <v>灵宝直流I回II回</v>
      </c>
      <c r="K89" s="22">
        <v>0.3</v>
      </c>
      <c r="L89" s="22">
        <v>0.2</v>
      </c>
      <c r="M89" s="13">
        <v>2</v>
      </c>
      <c r="N89" s="22">
        <v>0.4</v>
      </c>
      <c r="O89" s="22">
        <v>0.2</v>
      </c>
      <c r="P89" s="30"/>
    </row>
    <row r="90" spans="1:16">
      <c r="A90" s="18">
        <v>37</v>
      </c>
      <c r="B90" s="29" t="str">
        <f>VLOOKUP(D90,电网区域划分!A:B,2,FALSE)</f>
        <v>华中</v>
      </c>
      <c r="C90" s="29" t="str">
        <f>VLOOKUP(E90,电网区域划分!A:B,2,FALSE)</f>
        <v>西北</v>
      </c>
      <c r="D90" s="13" t="s">
        <v>222</v>
      </c>
      <c r="E90" s="13" t="s">
        <v>430</v>
      </c>
      <c r="F90" s="29" t="s">
        <v>524</v>
      </c>
      <c r="G90" s="13"/>
      <c r="H90" s="13" t="s">
        <v>533</v>
      </c>
      <c r="I90" s="13"/>
      <c r="J90" s="51" t="str">
        <f t="shared" si="2"/>
        <v>哈郑直流</v>
      </c>
      <c r="K90" s="13"/>
      <c r="L90" s="13"/>
      <c r="M90" s="13"/>
      <c r="N90" s="13"/>
      <c r="O90" s="13"/>
      <c r="P90" s="30"/>
    </row>
    <row r="91" spans="1:16">
      <c r="A91" s="18">
        <v>41</v>
      </c>
      <c r="B91" s="40" t="str">
        <f>VLOOKUP(D91,电网区域划分!A:B,2,FALSE)</f>
        <v>华中</v>
      </c>
      <c r="C91" s="40" t="str">
        <f>VLOOKUP(E91,电网区域划分!A:B,2,FALSE)</f>
        <v>华中</v>
      </c>
      <c r="D91" s="47" t="s">
        <v>144</v>
      </c>
      <c r="E91" s="31" t="s">
        <v>222</v>
      </c>
      <c r="F91" s="41" t="s">
        <v>523</v>
      </c>
      <c r="G91" s="31" t="s">
        <v>567</v>
      </c>
      <c r="H91" s="31" t="s">
        <v>574</v>
      </c>
      <c r="I91" s="31"/>
      <c r="J91" s="51" t="str">
        <f t="shared" si="2"/>
        <v>南荆长，晋南荆</v>
      </c>
      <c r="K91" s="31">
        <v>311476</v>
      </c>
      <c r="L91" s="31">
        <v>441911</v>
      </c>
      <c r="M91" s="31">
        <v>528248</v>
      </c>
      <c r="N91" s="31">
        <v>580080</v>
      </c>
      <c r="O91" s="31">
        <v>565262</v>
      </c>
      <c r="P91" s="48">
        <v>705119</v>
      </c>
    </row>
    <row r="92" spans="1:16">
      <c r="A92" s="18">
        <v>42</v>
      </c>
      <c r="B92" s="18" t="str">
        <f>VLOOKUP(D92,电网区域划分!A:B,2,FALSE)</f>
        <v>华中</v>
      </c>
      <c r="C92" s="18" t="str">
        <f>VLOOKUP(E92,电网区域划分!A:B,2,FALSE)</f>
        <v>华中</v>
      </c>
      <c r="D92" t="s">
        <v>144</v>
      </c>
      <c r="E92" t="s">
        <v>433</v>
      </c>
      <c r="F92" s="18" t="s">
        <v>523</v>
      </c>
      <c r="G92" t="s">
        <v>567</v>
      </c>
      <c r="H92" t="s">
        <v>575</v>
      </c>
      <c r="J92" s="51" t="str">
        <f t="shared" si="2"/>
        <v>南京长</v>
      </c>
      <c r="K92">
        <v>1263049</v>
      </c>
      <c r="L92">
        <v>1191084</v>
      </c>
      <c r="M92">
        <v>904581</v>
      </c>
      <c r="N92">
        <v>733620</v>
      </c>
      <c r="O92">
        <v>997217</v>
      </c>
      <c r="P92" s="19">
        <v>1061227</v>
      </c>
    </row>
    <row r="93" spans="1:16">
      <c r="A93" s="18">
        <v>44</v>
      </c>
      <c r="B93" s="18" t="str">
        <f>VLOOKUP(D93,电网区域划分!A:B,2,FALSE)</f>
        <v>华中</v>
      </c>
      <c r="C93" s="18" t="str">
        <f>VLOOKUP(E93,电网区域划分!A:B,2,FALSE)</f>
        <v>华中</v>
      </c>
      <c r="D93" t="s">
        <v>144</v>
      </c>
      <c r="E93" t="s">
        <v>220</v>
      </c>
      <c r="F93" s="18" t="s">
        <v>523</v>
      </c>
      <c r="G93" t="s">
        <v>567</v>
      </c>
      <c r="J93" s="51" t="str">
        <f t="shared" si="2"/>
        <v/>
      </c>
      <c r="K93">
        <v>996345</v>
      </c>
      <c r="L93">
        <v>1098316</v>
      </c>
      <c r="M93">
        <v>1286543</v>
      </c>
      <c r="N93">
        <v>1337682</v>
      </c>
      <c r="O93">
        <v>1517054</v>
      </c>
      <c r="P93" s="16">
        <v>1011593</v>
      </c>
    </row>
    <row r="94" spans="1:16">
      <c r="A94" s="18">
        <v>49</v>
      </c>
      <c r="B94" s="29" t="str">
        <f>VLOOKUP(D94,电网区域划分!A:B,2,FALSE)</f>
        <v>华中</v>
      </c>
      <c r="C94" s="29" t="s">
        <v>643</v>
      </c>
      <c r="D94" s="13" t="s">
        <v>144</v>
      </c>
      <c r="E94" s="13" t="s">
        <v>431</v>
      </c>
      <c r="F94" s="29" t="s">
        <v>523</v>
      </c>
      <c r="G94" s="13"/>
      <c r="H94" s="13"/>
      <c r="I94" s="13"/>
      <c r="J94" s="51" t="str">
        <f t="shared" si="2"/>
        <v/>
      </c>
      <c r="K94" s="31">
        <v>251044</v>
      </c>
      <c r="L94" s="31">
        <v>401232</v>
      </c>
      <c r="M94" s="31">
        <v>407819</v>
      </c>
      <c r="N94" s="31">
        <v>257887</v>
      </c>
      <c r="O94" s="31">
        <v>470082</v>
      </c>
      <c r="P94" s="36">
        <v>368008</v>
      </c>
    </row>
    <row r="95" spans="1:16">
      <c r="A95" s="18">
        <v>45</v>
      </c>
      <c r="B95" s="29" t="str">
        <f>VLOOKUP(D95,电网区域划分!A:B,2,FALSE)</f>
        <v>华中</v>
      </c>
      <c r="C95" s="29" t="str">
        <f>VLOOKUP(E95,电网区域划分!A:B,2,FALSE)</f>
        <v>西北</v>
      </c>
      <c r="D95" s="13" t="s">
        <v>144</v>
      </c>
      <c r="E95" s="13" t="s">
        <v>224</v>
      </c>
      <c r="F95" s="29" t="s">
        <v>524</v>
      </c>
      <c r="G95" s="13"/>
      <c r="H95" s="22" t="s">
        <v>534</v>
      </c>
      <c r="I95" s="22"/>
      <c r="J95" s="51" t="str">
        <f t="shared" si="2"/>
        <v>陕北-湖北</v>
      </c>
      <c r="K95" s="13"/>
      <c r="L95" s="13"/>
      <c r="M95" s="13"/>
      <c r="N95" s="13"/>
      <c r="O95" s="13"/>
      <c r="P95" s="34">
        <v>27</v>
      </c>
    </row>
    <row r="96" spans="1:16">
      <c r="A96" s="18">
        <v>50</v>
      </c>
      <c r="B96" s="29" t="str">
        <f>VLOOKUP(D96,电网区域划分!A:B,2,FALSE)</f>
        <v>华中</v>
      </c>
      <c r="C96" s="29" t="str">
        <f>VLOOKUP(E96,电网区域划分!A:B,2,FALSE)</f>
        <v>西南</v>
      </c>
      <c r="D96" s="13" t="s">
        <v>144</v>
      </c>
      <c r="E96" s="13" t="s">
        <v>227</v>
      </c>
      <c r="F96" s="29" t="s">
        <v>524</v>
      </c>
      <c r="G96" s="13"/>
      <c r="H96" s="13" t="s">
        <v>535</v>
      </c>
      <c r="I96" s="13"/>
      <c r="J96" s="51" t="str">
        <f t="shared" si="2"/>
        <v>渝鄂直流背靠背</v>
      </c>
      <c r="K96" s="13">
        <v>351678</v>
      </c>
      <c r="L96" s="13">
        <v>342165</v>
      </c>
      <c r="M96" s="13">
        <v>156122</v>
      </c>
      <c r="N96" s="13">
        <v>200812</v>
      </c>
      <c r="O96" s="13">
        <v>406186</v>
      </c>
      <c r="P96" s="34">
        <v>899839</v>
      </c>
    </row>
    <row r="97" spans="1:16">
      <c r="A97" s="18">
        <v>55</v>
      </c>
      <c r="B97" s="18" t="str">
        <f>VLOOKUP(D97,电网区域划分!A:B,2,FALSE)</f>
        <v>华中</v>
      </c>
      <c r="C97" s="18" t="str">
        <f>VLOOKUP(E97,电网区域划分!A:B,2,FALSE)</f>
        <v>华中</v>
      </c>
      <c r="D97" t="s">
        <v>433</v>
      </c>
      <c r="E97" t="s">
        <v>144</v>
      </c>
      <c r="F97" s="18" t="s">
        <v>523</v>
      </c>
      <c r="G97" t="s">
        <v>567</v>
      </c>
      <c r="H97" t="s">
        <v>575</v>
      </c>
      <c r="J97" s="51" t="str">
        <f t="shared" si="2"/>
        <v>南京长</v>
      </c>
      <c r="K97">
        <v>15107</v>
      </c>
      <c r="L97">
        <v>3132</v>
      </c>
      <c r="M97">
        <v>7428</v>
      </c>
      <c r="N97">
        <v>46706</v>
      </c>
      <c r="O97">
        <v>19159</v>
      </c>
      <c r="P97" s="16">
        <v>9030</v>
      </c>
    </row>
    <row r="98" spans="1:16">
      <c r="A98" s="18">
        <v>56</v>
      </c>
      <c r="B98" s="18" t="str">
        <f>VLOOKUP(D98,电网区域划分!A:B,2,FALSE)</f>
        <v>华中</v>
      </c>
      <c r="C98" s="18" t="str">
        <f>VLOOKUP(E98,电网区域划分!A:B,2,FALSE)</f>
        <v>华中</v>
      </c>
      <c r="D98" t="s">
        <v>433</v>
      </c>
      <c r="E98" t="s">
        <v>220</v>
      </c>
      <c r="F98" s="18" t="s">
        <v>523</v>
      </c>
      <c r="G98" t="s">
        <v>567</v>
      </c>
      <c r="J98" s="51" t="str">
        <f t="shared" ref="J98:J129" si="3">H98&amp;I98</f>
        <v/>
      </c>
      <c r="P98" s="16">
        <v>2107</v>
      </c>
    </row>
    <row r="99" spans="1:16">
      <c r="A99" s="18">
        <v>52</v>
      </c>
      <c r="B99" s="29" t="str">
        <f>VLOOKUP(D99,电网区域划分!A:B,2,FALSE)</f>
        <v>华中</v>
      </c>
      <c r="C99" s="29" t="str">
        <f>VLOOKUP(E99,电网区域划分!A:B,2,FALSE)</f>
        <v>南方</v>
      </c>
      <c r="D99" s="13" t="s">
        <v>433</v>
      </c>
      <c r="E99" s="13" t="s">
        <v>145</v>
      </c>
      <c r="F99" s="29" t="s">
        <v>524</v>
      </c>
      <c r="G99" s="13" t="s">
        <v>529</v>
      </c>
      <c r="H99" s="13"/>
      <c r="I99" s="13"/>
      <c r="J99" s="51" t="str">
        <f t="shared" si="3"/>
        <v/>
      </c>
      <c r="K99" s="13">
        <v>828012</v>
      </c>
      <c r="L99" s="13">
        <v>657893</v>
      </c>
      <c r="M99" s="13">
        <v>652650</v>
      </c>
      <c r="N99" s="13">
        <v>613703</v>
      </c>
      <c r="O99" s="13">
        <v>589435</v>
      </c>
      <c r="P99" s="34">
        <v>885124</v>
      </c>
    </row>
    <row r="100" spans="1:16">
      <c r="A100" s="18">
        <v>54</v>
      </c>
      <c r="B100" s="29" t="str">
        <f>VLOOKUP(D100,电网区域划分!A:B,2,FALSE)</f>
        <v>华中</v>
      </c>
      <c r="C100" s="29" t="str">
        <f>VLOOKUP(E100,电网区域划分!A:B,2,FALSE)</f>
        <v>南方</v>
      </c>
      <c r="D100" s="13" t="s">
        <v>433</v>
      </c>
      <c r="E100" s="13" t="s">
        <v>434</v>
      </c>
      <c r="F100" s="29" t="s">
        <v>524</v>
      </c>
      <c r="G100" s="13" t="s">
        <v>529</v>
      </c>
      <c r="H100" s="13"/>
      <c r="I100" s="13"/>
      <c r="J100" s="51" t="str">
        <f t="shared" si="3"/>
        <v/>
      </c>
      <c r="K100" s="13"/>
      <c r="L100" s="13"/>
      <c r="M100" s="13"/>
      <c r="N100" s="13"/>
      <c r="O100" s="13">
        <v>189</v>
      </c>
      <c r="P100" s="34">
        <v>397</v>
      </c>
    </row>
    <row r="101" spans="1:16">
      <c r="A101" s="18">
        <v>51</v>
      </c>
      <c r="B101" s="29" t="str">
        <f>VLOOKUP(D101,电网区域划分!A:B,2,FALSE)</f>
        <v>华中</v>
      </c>
      <c r="C101" s="29" t="str">
        <f>VLOOKUP(E101,电网区域划分!A:B,2,FALSE)</f>
        <v>西北</v>
      </c>
      <c r="D101" s="13" t="s">
        <v>433</v>
      </c>
      <c r="E101" s="13" t="s">
        <v>435</v>
      </c>
      <c r="F101" s="29" t="s">
        <v>524</v>
      </c>
      <c r="G101" s="13"/>
      <c r="H101" s="25" t="s">
        <v>154</v>
      </c>
      <c r="I101" s="50"/>
      <c r="J101" s="51" t="str">
        <f t="shared" si="3"/>
        <v>祁韶直流</v>
      </c>
      <c r="K101" s="13"/>
      <c r="L101" s="13">
        <v>85</v>
      </c>
      <c r="M101" s="13">
        <v>62</v>
      </c>
      <c r="N101" s="13">
        <v>28</v>
      </c>
      <c r="O101" s="13">
        <v>2</v>
      </c>
      <c r="P101" s="34">
        <v>19.7</v>
      </c>
    </row>
    <row r="102" spans="1:16">
      <c r="A102" s="18">
        <v>65</v>
      </c>
      <c r="B102" s="18" t="str">
        <f>VLOOKUP(D102,电网区域划分!A:B,2,FALSE)</f>
        <v>华中</v>
      </c>
      <c r="C102" s="18" t="str">
        <f>VLOOKUP(E102,电网区域划分!A:B,2,FALSE)</f>
        <v>华中</v>
      </c>
      <c r="D102" t="s">
        <v>220</v>
      </c>
      <c r="E102" t="s">
        <v>144</v>
      </c>
      <c r="F102" s="18" t="s">
        <v>523</v>
      </c>
      <c r="G102" t="s">
        <v>576</v>
      </c>
      <c r="J102" s="51" t="str">
        <f t="shared" si="3"/>
        <v/>
      </c>
      <c r="K102">
        <v>17508</v>
      </c>
      <c r="L102">
        <v>5109</v>
      </c>
      <c r="M102">
        <v>2185</v>
      </c>
      <c r="N102">
        <v>2368</v>
      </c>
      <c r="O102">
        <v>359</v>
      </c>
      <c r="P102" s="16">
        <v>82543</v>
      </c>
    </row>
    <row r="103" spans="1:16">
      <c r="A103" s="18">
        <v>66</v>
      </c>
      <c r="B103" s="18" t="str">
        <f>VLOOKUP(D103,电网区域划分!A:B,2,FALSE)</f>
        <v>华中</v>
      </c>
      <c r="C103" s="18" t="str">
        <f>VLOOKUP(E103,电网区域划分!A:B,2,FALSE)</f>
        <v>华中</v>
      </c>
      <c r="D103" t="s">
        <v>220</v>
      </c>
      <c r="E103" t="s">
        <v>433</v>
      </c>
      <c r="F103" s="18" t="s">
        <v>523</v>
      </c>
      <c r="G103" t="s">
        <v>576</v>
      </c>
      <c r="J103" s="51" t="str">
        <f t="shared" si="3"/>
        <v/>
      </c>
      <c r="P103" s="16">
        <v>2366</v>
      </c>
    </row>
    <row r="104" spans="1:16">
      <c r="A104" s="18">
        <v>67</v>
      </c>
      <c r="B104" s="29" t="str">
        <f>VLOOKUP(D104,电网区域划分!A:B,2,FALSE)</f>
        <v>华中</v>
      </c>
      <c r="C104" s="29" t="str">
        <f>VLOOKUP(E104,电网区域划分!A:B,2,FALSE)</f>
        <v>西南</v>
      </c>
      <c r="D104" s="13" t="s">
        <v>220</v>
      </c>
      <c r="E104" s="13" t="s">
        <v>147</v>
      </c>
      <c r="F104" s="29" t="s">
        <v>524</v>
      </c>
      <c r="G104" s="13"/>
      <c r="H104" s="13" t="s">
        <v>536</v>
      </c>
      <c r="I104" s="13"/>
      <c r="J104" s="51" t="str">
        <f t="shared" si="3"/>
        <v>雅中-江西</v>
      </c>
      <c r="K104" s="13"/>
      <c r="L104" s="13"/>
      <c r="M104" s="13"/>
      <c r="N104" s="13"/>
      <c r="O104" s="13"/>
      <c r="P104" s="34">
        <v>62</v>
      </c>
    </row>
    <row r="105" spans="1:16">
      <c r="A105" s="18">
        <v>13</v>
      </c>
      <c r="B105" s="29" t="str">
        <f>VLOOKUP(D105,电网区域划分!A:B,2,FALSE)</f>
        <v>南方</v>
      </c>
      <c r="C105" s="29" t="s">
        <v>640</v>
      </c>
      <c r="D105" s="13" t="s">
        <v>145</v>
      </c>
      <c r="E105" s="13" t="s">
        <v>439</v>
      </c>
      <c r="F105" s="29" t="s">
        <v>526</v>
      </c>
      <c r="G105" s="13"/>
      <c r="H105" s="13"/>
      <c r="I105" s="13"/>
      <c r="J105" s="51" t="str">
        <f t="shared" si="3"/>
        <v/>
      </c>
      <c r="K105" s="13">
        <v>430582</v>
      </c>
      <c r="L105" s="13">
        <v>395155</v>
      </c>
      <c r="M105" s="13">
        <v>491104</v>
      </c>
      <c r="N105" s="13">
        <v>497610</v>
      </c>
      <c r="O105" s="13">
        <v>485260</v>
      </c>
      <c r="P105" s="34">
        <v>519231</v>
      </c>
    </row>
    <row r="106" spans="1:16">
      <c r="A106" s="18">
        <v>19</v>
      </c>
      <c r="B106" s="29" t="str">
        <f>VLOOKUP(D106,电网区域划分!A:B,2,FALSE)</f>
        <v>南方</v>
      </c>
      <c r="C106" s="29" t="s">
        <v>640</v>
      </c>
      <c r="D106" s="13" t="s">
        <v>145</v>
      </c>
      <c r="E106" s="13" t="s">
        <v>438</v>
      </c>
      <c r="F106" s="29" t="s">
        <v>526</v>
      </c>
      <c r="G106" s="13"/>
      <c r="H106" s="13" t="s">
        <v>437</v>
      </c>
      <c r="I106" s="13"/>
      <c r="J106" s="51" t="str">
        <f t="shared" si="3"/>
        <v>抽蓄</v>
      </c>
      <c r="K106" s="13">
        <v>37352</v>
      </c>
      <c r="L106" s="13">
        <v>46076</v>
      </c>
      <c r="M106" s="13">
        <v>29908</v>
      </c>
      <c r="N106" s="13">
        <v>33523</v>
      </c>
      <c r="O106" s="13"/>
      <c r="P106" s="30"/>
    </row>
    <row r="107" spans="1:16">
      <c r="A107" s="18">
        <v>18</v>
      </c>
      <c r="B107" s="29" t="str">
        <f>VLOOKUP(D107,电网区域划分!A:B,2,FALSE)</f>
        <v>南方</v>
      </c>
      <c r="C107" s="29" t="s">
        <v>640</v>
      </c>
      <c r="D107" s="13" t="s">
        <v>145</v>
      </c>
      <c r="E107" s="13" t="s">
        <v>438</v>
      </c>
      <c r="F107" s="29" t="s">
        <v>526</v>
      </c>
      <c r="G107" s="13"/>
      <c r="H107" s="13" t="s">
        <v>436</v>
      </c>
      <c r="I107" s="13"/>
      <c r="J107" s="51" t="str">
        <f t="shared" si="3"/>
        <v>核电</v>
      </c>
      <c r="K107" s="13">
        <v>1162086</v>
      </c>
      <c r="L107" s="13">
        <v>1257627</v>
      </c>
      <c r="M107" s="13">
        <v>1260118</v>
      </c>
      <c r="N107" s="13">
        <v>1238070</v>
      </c>
      <c r="O107" s="13"/>
      <c r="P107" s="30"/>
    </row>
    <row r="108" spans="1:16">
      <c r="A108" s="18">
        <v>17</v>
      </c>
      <c r="B108" s="29" t="str">
        <f>VLOOKUP(D108,电网区域划分!A:B,2,FALSE)</f>
        <v>南方</v>
      </c>
      <c r="C108" s="29" t="s">
        <v>640</v>
      </c>
      <c r="D108" s="13" t="s">
        <v>145</v>
      </c>
      <c r="E108" s="13" t="s">
        <v>438</v>
      </c>
      <c r="F108" s="29" t="s">
        <v>526</v>
      </c>
      <c r="G108" s="13"/>
      <c r="H108" s="13" t="s">
        <v>396</v>
      </c>
      <c r="I108" s="13"/>
      <c r="J108" s="51" t="str">
        <f t="shared" si="3"/>
        <v>全部</v>
      </c>
      <c r="K108" s="13"/>
      <c r="L108" s="13"/>
      <c r="M108" s="13"/>
      <c r="N108" s="13"/>
      <c r="O108" s="13">
        <v>1307801</v>
      </c>
      <c r="P108" s="34">
        <v>1282419</v>
      </c>
    </row>
    <row r="109" spans="1:16">
      <c r="A109" s="18">
        <v>14</v>
      </c>
      <c r="B109" s="18" t="str">
        <f>VLOOKUP(D109,电网区域划分!A:B,2,FALSE)</f>
        <v>南方</v>
      </c>
      <c r="C109" s="18" t="str">
        <f>VLOOKUP(E109,电网区域划分!A:B,2,FALSE)</f>
        <v>南方</v>
      </c>
      <c r="D109" t="s">
        <v>145</v>
      </c>
      <c r="E109" t="s">
        <v>143</v>
      </c>
      <c r="F109" s="18" t="s">
        <v>523</v>
      </c>
      <c r="H109" t="s">
        <v>570</v>
      </c>
      <c r="J109" s="51" t="str">
        <f t="shared" si="3"/>
        <v>施贤，贵广，天广</v>
      </c>
      <c r="P109" s="1"/>
    </row>
    <row r="110" spans="1:16">
      <c r="A110" s="18">
        <v>15</v>
      </c>
      <c r="B110" s="18" t="str">
        <f>VLOOKUP(D110,电网区域划分!A:B,2,FALSE)</f>
        <v>南方</v>
      </c>
      <c r="C110" s="18" t="str">
        <f>VLOOKUP(E110,电网区域划分!A:B,2,FALSE)</f>
        <v>南方</v>
      </c>
      <c r="D110" t="s">
        <v>145</v>
      </c>
      <c r="E110" t="s">
        <v>440</v>
      </c>
      <c r="F110" s="18" t="s">
        <v>523</v>
      </c>
      <c r="H110" s="46" t="s">
        <v>564</v>
      </c>
      <c r="I110" s="46"/>
      <c r="J110" s="51" t="str">
        <f t="shared" si="3"/>
        <v>海南联网工程</v>
      </c>
      <c r="K110">
        <v>6589</v>
      </c>
      <c r="L110">
        <v>4031</v>
      </c>
      <c r="M110">
        <v>4433</v>
      </c>
      <c r="N110">
        <v>3775</v>
      </c>
      <c r="O110">
        <v>6708</v>
      </c>
      <c r="P110" s="16">
        <v>6975</v>
      </c>
    </row>
    <row r="111" spans="1:16">
      <c r="A111" s="18">
        <v>16</v>
      </c>
      <c r="B111" s="41" t="str">
        <f>VLOOKUP(D111,电网区域划分!A:B,2,FALSE)</f>
        <v>南方</v>
      </c>
      <c r="C111" s="41" t="s">
        <v>641</v>
      </c>
      <c r="D111" s="31" t="s">
        <v>145</v>
      </c>
      <c r="E111" s="31" t="s">
        <v>441</v>
      </c>
      <c r="F111" s="41" t="s">
        <v>524</v>
      </c>
      <c r="G111" s="31"/>
      <c r="H111" s="31"/>
      <c r="I111" s="31"/>
      <c r="J111" s="51" t="str">
        <f t="shared" si="3"/>
        <v/>
      </c>
      <c r="K111" s="31"/>
      <c r="L111" s="31">
        <v>4600</v>
      </c>
      <c r="M111" s="31">
        <v>6001</v>
      </c>
      <c r="N111" s="31">
        <v>2872</v>
      </c>
      <c r="O111" s="31"/>
      <c r="P111" s="39"/>
    </row>
    <row r="112" spans="1:16">
      <c r="A112" s="18">
        <v>23</v>
      </c>
      <c r="B112" s="29" t="str">
        <f>VLOOKUP(D112,电网区域划分!A:B,2,FALSE)</f>
        <v>南方</v>
      </c>
      <c r="C112" s="29" t="s">
        <v>640</v>
      </c>
      <c r="D112" s="13" t="s">
        <v>143</v>
      </c>
      <c r="E112" s="13" t="s">
        <v>442</v>
      </c>
      <c r="F112" s="29" t="s">
        <v>526</v>
      </c>
      <c r="G112" s="13"/>
      <c r="H112" s="13"/>
      <c r="I112" s="13"/>
      <c r="J112" s="51" t="str">
        <f t="shared" si="3"/>
        <v/>
      </c>
      <c r="K112" s="13">
        <v>1674</v>
      </c>
      <c r="L112" s="13"/>
      <c r="M112" s="13"/>
      <c r="N112" s="13"/>
      <c r="O112" s="13"/>
      <c r="P112" s="30"/>
    </row>
    <row r="113" spans="1:16">
      <c r="A113" s="18">
        <v>22</v>
      </c>
      <c r="B113" s="29" t="str">
        <f>VLOOKUP(D113,电网区域划分!A:B,2,FALSE)</f>
        <v>南方</v>
      </c>
      <c r="C113" s="29" t="str">
        <f>VLOOKUP(E113,电网区域划分!A:B,2,FALSE)</f>
        <v>华中</v>
      </c>
      <c r="D113" s="13" t="s">
        <v>143</v>
      </c>
      <c r="E113" s="13" t="s">
        <v>433</v>
      </c>
      <c r="F113" s="29" t="s">
        <v>524</v>
      </c>
      <c r="G113" s="13" t="s">
        <v>529</v>
      </c>
      <c r="H113" s="13"/>
      <c r="I113" s="13"/>
      <c r="J113" s="51" t="str">
        <f t="shared" si="3"/>
        <v/>
      </c>
      <c r="K113" s="13">
        <v>44898</v>
      </c>
      <c r="L113" s="13">
        <v>36508</v>
      </c>
      <c r="M113" s="13">
        <v>24251</v>
      </c>
      <c r="N113" s="13">
        <v>41867</v>
      </c>
      <c r="O113" s="13">
        <v>44145</v>
      </c>
      <c r="P113" s="34">
        <v>22585</v>
      </c>
    </row>
    <row r="114" spans="1:16">
      <c r="A114" s="18">
        <v>21</v>
      </c>
      <c r="B114" s="18" t="str">
        <f>VLOOKUP(D114,电网区域划分!A:B,2,FALSE)</f>
        <v>南方</v>
      </c>
      <c r="C114" s="18" t="str">
        <f>VLOOKUP(E114,电网区域划分!A:B,2,FALSE)</f>
        <v>南方</v>
      </c>
      <c r="D114" t="s">
        <v>143</v>
      </c>
      <c r="E114" t="s">
        <v>434</v>
      </c>
      <c r="F114" s="18" t="s">
        <v>523</v>
      </c>
      <c r="H114" t="s">
        <v>571</v>
      </c>
      <c r="J114" s="51" t="str">
        <f t="shared" si="3"/>
        <v>贵广、施贤</v>
      </c>
      <c r="K114">
        <v>17110</v>
      </c>
      <c r="L114">
        <v>8634</v>
      </c>
      <c r="M114">
        <v>5778</v>
      </c>
      <c r="N114">
        <v>6239</v>
      </c>
      <c r="O114">
        <v>89964</v>
      </c>
      <c r="P114" s="17">
        <v>146622</v>
      </c>
    </row>
    <row r="115" spans="1:16">
      <c r="A115" s="18">
        <v>24</v>
      </c>
      <c r="B115" s="18" t="str">
        <f>VLOOKUP(D115,电网区域划分!A:B,2,FALSE)</f>
        <v>南方</v>
      </c>
      <c r="C115" s="18" t="str">
        <f>VLOOKUP(E115,电网区域划分!A:B,2,FALSE)</f>
        <v>南方</v>
      </c>
      <c r="D115" t="s">
        <v>143</v>
      </c>
      <c r="E115" t="s">
        <v>443</v>
      </c>
      <c r="F115" s="18" t="s">
        <v>523</v>
      </c>
      <c r="H115" t="s">
        <v>572</v>
      </c>
      <c r="J115" s="51" t="str">
        <f t="shared" si="3"/>
        <v>天广，云广，溪广，普侨，乌东德</v>
      </c>
      <c r="K115">
        <v>2449</v>
      </c>
      <c r="L115">
        <v>1273</v>
      </c>
      <c r="M115">
        <v>59</v>
      </c>
      <c r="N115">
        <v>21</v>
      </c>
      <c r="O115">
        <v>11</v>
      </c>
      <c r="P115" s="17">
        <v>12</v>
      </c>
    </row>
    <row r="116" spans="1:16">
      <c r="A116" s="18">
        <v>27</v>
      </c>
      <c r="B116" s="29" t="str">
        <f>VLOOKUP(D116,电网区域划分!A:B,2,FALSE)</f>
        <v>南方</v>
      </c>
      <c r="C116" s="29" t="str">
        <f>VLOOKUP(E116,电网区域划分!A:B,2,FALSE)</f>
        <v>华中</v>
      </c>
      <c r="D116" s="13" t="s">
        <v>434</v>
      </c>
      <c r="E116" s="13" t="s">
        <v>433</v>
      </c>
      <c r="F116" s="29" t="s">
        <v>524</v>
      </c>
      <c r="G116" s="13" t="s">
        <v>529</v>
      </c>
      <c r="H116" s="13"/>
      <c r="I116" s="13"/>
      <c r="J116" s="51" t="str">
        <f t="shared" si="3"/>
        <v/>
      </c>
      <c r="K116" s="13">
        <v>939629</v>
      </c>
      <c r="L116" s="13">
        <v>871852</v>
      </c>
      <c r="M116" s="13">
        <v>847012</v>
      </c>
      <c r="N116" s="13">
        <v>988414</v>
      </c>
      <c r="O116" s="13">
        <v>1004578</v>
      </c>
      <c r="P116" s="33">
        <v>964461</v>
      </c>
    </row>
    <row r="117" spans="1:16">
      <c r="A117" s="18">
        <v>25</v>
      </c>
      <c r="B117" s="18" t="str">
        <f>VLOOKUP(D117,电网区域划分!A:B,2,FALSE)</f>
        <v>南方</v>
      </c>
      <c r="C117" s="18" t="str">
        <f>VLOOKUP(E117,电网区域划分!A:B,2,FALSE)</f>
        <v>南方</v>
      </c>
      <c r="D117" t="s">
        <v>434</v>
      </c>
      <c r="E117" t="s">
        <v>145</v>
      </c>
      <c r="F117" s="18" t="s">
        <v>523</v>
      </c>
      <c r="H117" t="s">
        <v>571</v>
      </c>
      <c r="J117" s="51" t="str">
        <f t="shared" si="3"/>
        <v>贵广、施贤</v>
      </c>
      <c r="K117">
        <v>5501155</v>
      </c>
      <c r="L117">
        <v>4875122</v>
      </c>
      <c r="M117">
        <v>4932871</v>
      </c>
      <c r="N117">
        <v>5531965</v>
      </c>
      <c r="O117">
        <v>5813223</v>
      </c>
      <c r="P117" s="17">
        <v>4805003</v>
      </c>
    </row>
    <row r="118" spans="1:16">
      <c r="A118" s="18">
        <v>26</v>
      </c>
      <c r="B118" s="18" t="str">
        <f>VLOOKUP(D118,电网区域划分!A:B,2,FALSE)</f>
        <v>南方</v>
      </c>
      <c r="C118" s="18" t="str">
        <f>VLOOKUP(E118,电网区域划分!A:B,2,FALSE)</f>
        <v>南方</v>
      </c>
      <c r="D118" t="s">
        <v>434</v>
      </c>
      <c r="E118" t="s">
        <v>143</v>
      </c>
      <c r="F118" s="18" t="s">
        <v>523</v>
      </c>
      <c r="H118" t="s">
        <v>571</v>
      </c>
      <c r="J118" s="51" t="str">
        <f t="shared" si="3"/>
        <v>贵广、施贤</v>
      </c>
      <c r="K118">
        <v>204792</v>
      </c>
      <c r="L118">
        <v>33723</v>
      </c>
      <c r="M118">
        <v>55358</v>
      </c>
      <c r="N118">
        <v>36117</v>
      </c>
      <c r="O118">
        <v>133021</v>
      </c>
      <c r="P118" s="17">
        <v>177617</v>
      </c>
    </row>
    <row r="119" spans="1:16">
      <c r="A119" s="18">
        <v>28</v>
      </c>
      <c r="B119" s="29" t="str">
        <f>VLOOKUP(D119,电网区域划分!A:B,2,FALSE)</f>
        <v>南方</v>
      </c>
      <c r="C119" s="29" t="str">
        <f>VLOOKUP(E119,电网区域划分!A:B,2,FALSE)</f>
        <v>西南</v>
      </c>
      <c r="D119" s="13" t="s">
        <v>434</v>
      </c>
      <c r="E119" s="13" t="s">
        <v>227</v>
      </c>
      <c r="F119" s="29" t="s">
        <v>524</v>
      </c>
      <c r="G119" s="13" t="s">
        <v>529</v>
      </c>
      <c r="H119" s="13"/>
      <c r="I119" s="13"/>
      <c r="J119" s="51" t="str">
        <f t="shared" si="3"/>
        <v/>
      </c>
      <c r="K119" s="13">
        <v>487287</v>
      </c>
      <c r="L119" s="13">
        <v>487955</v>
      </c>
      <c r="M119" s="13">
        <v>514660</v>
      </c>
      <c r="N119" s="13">
        <v>620956</v>
      </c>
      <c r="O119" s="13">
        <v>469979</v>
      </c>
      <c r="P119" s="33">
        <v>696587</v>
      </c>
    </row>
    <row r="120" spans="1:16">
      <c r="A120" s="18">
        <v>29</v>
      </c>
      <c r="B120" s="18" t="str">
        <f>VLOOKUP(D120,电网区域划分!A:B,2,FALSE)</f>
        <v>南方</v>
      </c>
      <c r="C120" s="18" t="str">
        <f>VLOOKUP(E120,电网区域划分!A:B,2,FALSE)</f>
        <v>南方</v>
      </c>
      <c r="D120" t="s">
        <v>440</v>
      </c>
      <c r="E120" t="s">
        <v>145</v>
      </c>
      <c r="F120" s="18" t="s">
        <v>523</v>
      </c>
      <c r="H120" s="46" t="s">
        <v>564</v>
      </c>
      <c r="I120" s="46"/>
      <c r="J120" s="51" t="str">
        <f t="shared" si="3"/>
        <v>海南联网工程</v>
      </c>
      <c r="K120">
        <v>9404</v>
      </c>
      <c r="L120">
        <v>7609</v>
      </c>
      <c r="M120">
        <v>8939</v>
      </c>
      <c r="N120">
        <v>5107</v>
      </c>
      <c r="O120">
        <v>7287</v>
      </c>
      <c r="P120" s="16">
        <v>10105</v>
      </c>
    </row>
    <row r="121" spans="1:16">
      <c r="A121" s="18">
        <v>145</v>
      </c>
      <c r="B121" s="29" t="str">
        <f>VLOOKUP(D121,电网区域划分!A:B,2,FALSE)</f>
        <v>南方</v>
      </c>
      <c r="C121" s="29" t="s">
        <v>640</v>
      </c>
      <c r="D121" s="13" t="s">
        <v>443</v>
      </c>
      <c r="E121" s="13" t="s">
        <v>446</v>
      </c>
      <c r="F121" s="29" t="s">
        <v>526</v>
      </c>
      <c r="G121" s="13"/>
      <c r="H121" s="13"/>
      <c r="I121" s="13"/>
      <c r="J121" s="51" t="str">
        <f t="shared" si="3"/>
        <v/>
      </c>
      <c r="K121" s="66">
        <v>11774</v>
      </c>
      <c r="L121" s="66">
        <v>4557</v>
      </c>
      <c r="M121" s="66">
        <v>1839</v>
      </c>
      <c r="N121" s="66">
        <v>862</v>
      </c>
      <c r="O121" s="66">
        <v>9675</v>
      </c>
      <c r="P121" s="67">
        <v>184</v>
      </c>
    </row>
    <row r="122" spans="1:16">
      <c r="A122" s="18">
        <v>146</v>
      </c>
      <c r="B122" s="29" t="str">
        <f>VLOOKUP(D122,电网区域划分!A:B,2,FALSE)</f>
        <v>南方</v>
      </c>
      <c r="C122" s="29" t="s">
        <v>640</v>
      </c>
      <c r="D122" s="13" t="s">
        <v>443</v>
      </c>
      <c r="E122" s="13" t="s">
        <v>445</v>
      </c>
      <c r="F122" s="29" t="s">
        <v>526</v>
      </c>
      <c r="G122" s="13"/>
      <c r="H122" s="13"/>
      <c r="I122" s="13"/>
      <c r="J122" s="51" t="str">
        <f t="shared" si="3"/>
        <v/>
      </c>
      <c r="K122" s="13">
        <v>26749</v>
      </c>
      <c r="L122" s="13">
        <v>19700</v>
      </c>
      <c r="M122" s="13">
        <v>30836</v>
      </c>
      <c r="N122" s="13">
        <v>53041</v>
      </c>
      <c r="O122" s="13">
        <v>76968</v>
      </c>
      <c r="P122" s="33">
        <v>80524</v>
      </c>
    </row>
    <row r="123" spans="1:16" s="51" customFormat="1">
      <c r="A123" s="18">
        <v>148</v>
      </c>
      <c r="B123" s="29" t="str">
        <f>VLOOKUP(D123,电网区域划分!A:B,2,FALSE)</f>
        <v>南方</v>
      </c>
      <c r="C123" s="29" t="s">
        <v>640</v>
      </c>
      <c r="D123" s="13" t="s">
        <v>443</v>
      </c>
      <c r="E123" s="13" t="s">
        <v>442</v>
      </c>
      <c r="F123" s="29" t="s">
        <v>526</v>
      </c>
      <c r="G123" s="13"/>
      <c r="H123" s="13"/>
      <c r="I123" s="13"/>
      <c r="J123" s="51" t="str">
        <f t="shared" si="3"/>
        <v/>
      </c>
      <c r="K123" s="13">
        <v>147319</v>
      </c>
      <c r="L123" s="13">
        <v>132226</v>
      </c>
      <c r="M123" s="13">
        <v>172366</v>
      </c>
      <c r="N123" s="13">
        <v>222211</v>
      </c>
      <c r="O123" s="13">
        <v>194243</v>
      </c>
      <c r="P123" s="33">
        <v>3</v>
      </c>
    </row>
    <row r="124" spans="1:16">
      <c r="A124" s="18">
        <v>142</v>
      </c>
      <c r="B124" s="18" t="str">
        <f>VLOOKUP(D124,电网区域划分!A:B,2,FALSE)</f>
        <v>南方</v>
      </c>
      <c r="C124" s="18" t="str">
        <f>VLOOKUP(E124,电网区域划分!A:B,2,FALSE)</f>
        <v>南方</v>
      </c>
      <c r="D124" t="s">
        <v>443</v>
      </c>
      <c r="E124" t="s">
        <v>434</v>
      </c>
      <c r="F124" s="18" t="s">
        <v>523</v>
      </c>
      <c r="G124" t="s">
        <v>576</v>
      </c>
      <c r="H124" t="s">
        <v>586</v>
      </c>
      <c r="J124" s="51" t="str">
        <f t="shared" si="3"/>
        <v>云贵互联</v>
      </c>
      <c r="K124" s="49">
        <v>30095</v>
      </c>
      <c r="L124" s="49">
        <v>31085</v>
      </c>
      <c r="M124" s="49">
        <v>16346</v>
      </c>
      <c r="N124" s="49">
        <v>0.3</v>
      </c>
      <c r="O124" s="49"/>
      <c r="P124" s="75"/>
    </row>
    <row r="125" spans="1:16">
      <c r="A125" s="18">
        <v>147</v>
      </c>
      <c r="B125" s="41" t="str">
        <f>VLOOKUP(D125,电网区域划分!A:B,2,FALSE)</f>
        <v>南方</v>
      </c>
      <c r="C125" s="41" t="str">
        <f>VLOOKUP(E125,电网区域划分!A:B,2,FALSE)</f>
        <v>西南</v>
      </c>
      <c r="D125" s="31" t="s">
        <v>443</v>
      </c>
      <c r="E125" s="31" t="s">
        <v>147</v>
      </c>
      <c r="F125" s="41" t="s">
        <v>524</v>
      </c>
      <c r="G125" s="31"/>
      <c r="H125" s="31"/>
      <c r="I125" s="31"/>
      <c r="J125" s="51" t="str">
        <f t="shared" si="3"/>
        <v/>
      </c>
      <c r="K125" s="68">
        <v>32049</v>
      </c>
      <c r="L125" s="68">
        <v>31625</v>
      </c>
      <c r="M125" s="68">
        <v>21393</v>
      </c>
      <c r="N125" s="68">
        <v>52007</v>
      </c>
      <c r="O125" s="68">
        <v>34650.399801376276</v>
      </c>
      <c r="P125" s="76">
        <v>30805.182374523254</v>
      </c>
    </row>
    <row r="126" spans="1:16">
      <c r="A126" s="18">
        <v>7</v>
      </c>
      <c r="B126" s="29" t="str">
        <f>VLOOKUP(D126,电网区域划分!A:B,2,FALSE)</f>
        <v>西北</v>
      </c>
      <c r="C126" s="29" t="str">
        <f>VLOOKUP(E126,电网区域划分!A:B,2,FALSE)</f>
        <v>华中</v>
      </c>
      <c r="D126" s="13" t="s">
        <v>435</v>
      </c>
      <c r="E126" s="13" t="s">
        <v>433</v>
      </c>
      <c r="F126" s="29" t="s">
        <v>524</v>
      </c>
      <c r="G126" s="13"/>
      <c r="H126" s="13" t="s">
        <v>154</v>
      </c>
      <c r="I126" s="13"/>
      <c r="J126" s="51" t="str">
        <f t="shared" si="3"/>
        <v>祁韶直流</v>
      </c>
      <c r="K126" s="13"/>
      <c r="L126" s="13">
        <v>665351</v>
      </c>
      <c r="M126" s="13">
        <v>1772523</v>
      </c>
      <c r="N126" s="13">
        <v>1793829</v>
      </c>
      <c r="O126" s="13">
        <v>2245769</v>
      </c>
      <c r="P126" s="33">
        <v>2719261</v>
      </c>
    </row>
    <row r="127" spans="1:16">
      <c r="A127" s="18">
        <v>8</v>
      </c>
      <c r="B127" s="18" t="str">
        <f>VLOOKUP(D127,电网区域划分!A:B,2,FALSE)</f>
        <v>西北</v>
      </c>
      <c r="C127" s="18" t="str">
        <f>VLOOKUP(E127,电网区域划分!A:B,2,FALSE)</f>
        <v>西北</v>
      </c>
      <c r="D127" t="s">
        <v>435</v>
      </c>
      <c r="E127" t="s">
        <v>415</v>
      </c>
      <c r="F127" s="18" t="s">
        <v>523</v>
      </c>
      <c r="G127" t="s">
        <v>567</v>
      </c>
      <c r="J127" s="51" t="str">
        <f t="shared" si="3"/>
        <v/>
      </c>
      <c r="K127">
        <v>845881</v>
      </c>
      <c r="L127">
        <v>1015088</v>
      </c>
      <c r="M127">
        <v>1816682</v>
      </c>
      <c r="N127">
        <v>2948600</v>
      </c>
      <c r="O127">
        <v>3598309</v>
      </c>
      <c r="P127" s="17">
        <v>2138299</v>
      </c>
    </row>
    <row r="128" spans="1:16">
      <c r="A128" s="18">
        <v>9</v>
      </c>
      <c r="B128" s="18" t="str">
        <f>VLOOKUP(D128,电网区域划分!A:B,2,FALSE)</f>
        <v>西北</v>
      </c>
      <c r="C128" s="18" t="str">
        <f>VLOOKUP(E128,电网区域划分!A:B,2,FALSE)</f>
        <v>西北</v>
      </c>
      <c r="D128" t="s">
        <v>435</v>
      </c>
      <c r="E128" t="s">
        <v>146</v>
      </c>
      <c r="F128" s="18" t="s">
        <v>523</v>
      </c>
      <c r="G128" t="s">
        <v>567</v>
      </c>
      <c r="J128" s="51" t="str">
        <f t="shared" si="3"/>
        <v/>
      </c>
      <c r="K128">
        <v>1125601</v>
      </c>
      <c r="L128">
        <v>1203339</v>
      </c>
      <c r="M128">
        <v>844403</v>
      </c>
      <c r="N128">
        <v>711288</v>
      </c>
      <c r="O128">
        <v>573112</v>
      </c>
      <c r="P128" s="17">
        <v>1514173</v>
      </c>
    </row>
    <row r="129" spans="1:16">
      <c r="A129" s="18">
        <v>10</v>
      </c>
      <c r="B129" s="18" t="str">
        <f>VLOOKUP(D129,电网区域划分!A:B,2,FALSE)</f>
        <v>西北</v>
      </c>
      <c r="C129" s="18" t="str">
        <f>VLOOKUP(E129,电网区域划分!A:B,2,FALSE)</f>
        <v>西北</v>
      </c>
      <c r="D129" t="s">
        <v>435</v>
      </c>
      <c r="E129" t="s">
        <v>224</v>
      </c>
      <c r="F129" s="18" t="s">
        <v>523</v>
      </c>
      <c r="G129" t="s">
        <v>567</v>
      </c>
      <c r="J129" s="51" t="str">
        <f t="shared" si="3"/>
        <v/>
      </c>
      <c r="K129">
        <v>605177</v>
      </c>
      <c r="L129">
        <v>690635</v>
      </c>
      <c r="M129">
        <v>1633967</v>
      </c>
      <c r="N129">
        <v>1821343</v>
      </c>
      <c r="O129">
        <v>1297373</v>
      </c>
      <c r="P129" s="17">
        <v>1431745</v>
      </c>
    </row>
    <row r="130" spans="1:16">
      <c r="A130" s="18">
        <v>12</v>
      </c>
      <c r="B130" s="18" t="str">
        <f>VLOOKUP(D130,电网区域划分!A:B,2,FALSE)</f>
        <v>西北</v>
      </c>
      <c r="C130" s="18" t="str">
        <f>VLOOKUP(E130,电网区域划分!A:B,2,FALSE)</f>
        <v>西北</v>
      </c>
      <c r="D130" t="s">
        <v>435</v>
      </c>
      <c r="E130" t="s">
        <v>430</v>
      </c>
      <c r="F130" s="18" t="s">
        <v>523</v>
      </c>
      <c r="H130" t="s">
        <v>569</v>
      </c>
      <c r="J130" s="51" t="str">
        <f t="shared" ref="J130:J161" si="4">H130&amp;I130</f>
        <v>新疆-西北联网工程</v>
      </c>
      <c r="K130">
        <v>41397</v>
      </c>
      <c r="L130">
        <v>53640</v>
      </c>
      <c r="M130">
        <v>27645</v>
      </c>
      <c r="N130">
        <v>84537</v>
      </c>
      <c r="O130">
        <v>119246</v>
      </c>
      <c r="P130" s="17">
        <v>78849</v>
      </c>
    </row>
    <row r="131" spans="1:16">
      <c r="A131" s="18">
        <v>11</v>
      </c>
      <c r="B131" s="29" t="str">
        <f>VLOOKUP(D131,电网区域划分!A:B,2,FALSE)</f>
        <v>西北</v>
      </c>
      <c r="C131" s="29" t="str">
        <f>VLOOKUP(E131,电网区域划分!A:B,2,FALSE)</f>
        <v>西南</v>
      </c>
      <c r="D131" s="13" t="s">
        <v>435</v>
      </c>
      <c r="E131" s="13" t="s">
        <v>147</v>
      </c>
      <c r="F131" s="29" t="s">
        <v>524</v>
      </c>
      <c r="G131" s="13" t="s">
        <v>529</v>
      </c>
      <c r="H131" s="13"/>
      <c r="I131" s="13"/>
      <c r="J131" s="51" t="str">
        <f t="shared" si="4"/>
        <v/>
      </c>
      <c r="K131" s="13">
        <v>6496</v>
      </c>
      <c r="L131" s="13">
        <v>14268</v>
      </c>
      <c r="M131" s="13">
        <v>7524</v>
      </c>
      <c r="N131" s="13">
        <v>33043</v>
      </c>
      <c r="O131" s="13">
        <v>39398</v>
      </c>
      <c r="P131" s="33">
        <v>44358</v>
      </c>
    </row>
    <row r="132" spans="1:16">
      <c r="A132" s="18">
        <v>87</v>
      </c>
      <c r="B132" s="41" t="str">
        <f>VLOOKUP(D132,电网区域划分!A:B,2,FALSE)</f>
        <v>西北</v>
      </c>
      <c r="C132" s="41" t="str">
        <f>VLOOKUP(E132,电网区域划分!A:B,2,FALSE)</f>
        <v>华北</v>
      </c>
      <c r="D132" s="31" t="s">
        <v>415</v>
      </c>
      <c r="E132" s="31" t="s">
        <v>410</v>
      </c>
      <c r="F132" s="41" t="s">
        <v>524</v>
      </c>
      <c r="G132" s="31" t="s">
        <v>529</v>
      </c>
      <c r="H132" s="31"/>
      <c r="I132" s="31"/>
      <c r="J132" s="51" t="str">
        <f t="shared" si="4"/>
        <v/>
      </c>
      <c r="K132" s="31"/>
      <c r="L132" s="31"/>
      <c r="M132" s="31">
        <v>138828</v>
      </c>
      <c r="N132" s="31">
        <v>1668561</v>
      </c>
      <c r="O132" s="31">
        <v>2650400</v>
      </c>
      <c r="P132" s="42">
        <v>2212074</v>
      </c>
    </row>
    <row r="133" spans="1:16">
      <c r="A133" s="18">
        <v>90</v>
      </c>
      <c r="B133" s="29" t="str">
        <f>VLOOKUP(D133,电网区域划分!A:B,2,FALSE)</f>
        <v>西北</v>
      </c>
      <c r="C133" s="29" t="str">
        <f>VLOOKUP(E133,电网区域划分!A:B,2,FALSE)</f>
        <v>华东</v>
      </c>
      <c r="D133" s="13" t="s">
        <v>415</v>
      </c>
      <c r="E133" s="13" t="s">
        <v>251</v>
      </c>
      <c r="F133" s="29" t="s">
        <v>524</v>
      </c>
      <c r="G133" s="13"/>
      <c r="H133" s="13" t="s">
        <v>429</v>
      </c>
      <c r="I133" s="13"/>
      <c r="J133" s="51" t="str">
        <f t="shared" si="4"/>
        <v>灵绍直流</v>
      </c>
      <c r="K133" s="13">
        <v>727815</v>
      </c>
      <c r="L133" s="13">
        <v>2012593</v>
      </c>
      <c r="M133" s="13">
        <v>3777452</v>
      </c>
      <c r="N133" s="13">
        <v>4148760</v>
      </c>
      <c r="O133" s="13">
        <v>4982996</v>
      </c>
      <c r="P133" s="33">
        <v>5041369</v>
      </c>
    </row>
    <row r="134" spans="1:16">
      <c r="A134" s="18">
        <v>86</v>
      </c>
      <c r="B134" s="18" t="str">
        <f>VLOOKUP(D134,电网区域划分!A:B,2,FALSE)</f>
        <v>西北</v>
      </c>
      <c r="C134" s="18" t="str">
        <f>VLOOKUP(E134,电网区域划分!A:B,2,FALSE)</f>
        <v>西北</v>
      </c>
      <c r="D134" t="s">
        <v>415</v>
      </c>
      <c r="E134" t="s">
        <v>435</v>
      </c>
      <c r="F134" s="18" t="s">
        <v>523</v>
      </c>
      <c r="G134" t="s">
        <v>576</v>
      </c>
      <c r="J134" s="51" t="str">
        <f t="shared" si="4"/>
        <v/>
      </c>
      <c r="K134">
        <v>164330</v>
      </c>
      <c r="L134">
        <v>183204</v>
      </c>
      <c r="M134">
        <v>224988</v>
      </c>
      <c r="N134">
        <v>127382</v>
      </c>
      <c r="O134">
        <v>80324</v>
      </c>
      <c r="P134" s="17">
        <v>266966</v>
      </c>
    </row>
    <row r="135" spans="1:16">
      <c r="A135" s="18">
        <v>89</v>
      </c>
      <c r="B135" s="18" t="str">
        <f>VLOOKUP(D135,电网区域划分!A:B,2,FALSE)</f>
        <v>西北</v>
      </c>
      <c r="C135" s="18" t="str">
        <f>VLOOKUP(E135,电网区域划分!A:B,2,FALSE)</f>
        <v>西北</v>
      </c>
      <c r="D135" t="s">
        <v>415</v>
      </c>
      <c r="E135" t="s">
        <v>224</v>
      </c>
      <c r="F135" s="18" t="s">
        <v>523</v>
      </c>
      <c r="G135" t="s">
        <v>576</v>
      </c>
      <c r="J135" s="51" t="str">
        <f t="shared" si="4"/>
        <v/>
      </c>
      <c r="K135">
        <v>27849</v>
      </c>
      <c r="L135">
        <v>54697</v>
      </c>
      <c r="M135">
        <v>94361</v>
      </c>
      <c r="N135">
        <v>69451</v>
      </c>
      <c r="O135">
        <v>76611</v>
      </c>
      <c r="P135" s="17">
        <v>70065</v>
      </c>
    </row>
    <row r="136" spans="1:16">
      <c r="A136" s="18">
        <v>91</v>
      </c>
      <c r="B136" s="18" t="str">
        <f>VLOOKUP(D136,电网区域划分!A:B,2,FALSE)</f>
        <v>西北</v>
      </c>
      <c r="C136" s="18" t="str">
        <f>VLOOKUP(E136,电网区域划分!A:B,2,FALSE)</f>
        <v>西北</v>
      </c>
      <c r="D136" t="s">
        <v>146</v>
      </c>
      <c r="E136" t="s">
        <v>435</v>
      </c>
      <c r="F136" s="18" t="s">
        <v>523</v>
      </c>
      <c r="G136" t="s">
        <v>576</v>
      </c>
      <c r="H136" t="s">
        <v>569</v>
      </c>
      <c r="J136" s="51" t="str">
        <f t="shared" si="4"/>
        <v>新疆-西北联网工程</v>
      </c>
      <c r="K136">
        <v>261494</v>
      </c>
      <c r="L136">
        <v>451014</v>
      </c>
      <c r="M136">
        <v>1459213</v>
      </c>
      <c r="N136">
        <v>2339256</v>
      </c>
      <c r="O136">
        <v>2266774</v>
      </c>
      <c r="P136" s="17">
        <v>1350822</v>
      </c>
    </row>
    <row r="137" spans="1:16">
      <c r="A137" s="18">
        <v>94</v>
      </c>
      <c r="B137" s="18" t="str">
        <f>VLOOKUP(D137,电网区域划分!A:B,2,FALSE)</f>
        <v>西北</v>
      </c>
      <c r="C137" s="18" t="str">
        <f>VLOOKUP(E137,电网区域划分!A:B,2,FALSE)</f>
        <v>西北</v>
      </c>
      <c r="D137" t="s">
        <v>146</v>
      </c>
      <c r="E137" t="s">
        <v>430</v>
      </c>
      <c r="F137" s="18" t="s">
        <v>523</v>
      </c>
      <c r="G137" t="s">
        <v>576</v>
      </c>
      <c r="H137" t="s">
        <v>569</v>
      </c>
      <c r="J137" s="51" t="str">
        <f t="shared" si="4"/>
        <v>新疆-西北联网工程</v>
      </c>
      <c r="L137">
        <v>5788</v>
      </c>
      <c r="M137">
        <v>7016</v>
      </c>
      <c r="N137">
        <v>7396</v>
      </c>
      <c r="O137">
        <v>4707</v>
      </c>
      <c r="P137" s="17">
        <v>4087</v>
      </c>
    </row>
    <row r="138" spans="1:16">
      <c r="A138" s="18">
        <v>93</v>
      </c>
      <c r="B138" s="29" t="str">
        <f>VLOOKUP(D138,电网区域划分!A:B,2,FALSE)</f>
        <v>西北</v>
      </c>
      <c r="C138" s="29" t="str">
        <f>VLOOKUP(E138,电网区域划分!A:B,2,FALSE)</f>
        <v>西南</v>
      </c>
      <c r="D138" s="13" t="s">
        <v>146</v>
      </c>
      <c r="E138" s="13" t="s">
        <v>444</v>
      </c>
      <c r="F138" s="29" t="s">
        <v>524</v>
      </c>
      <c r="G138" s="13"/>
      <c r="H138" s="13" t="s">
        <v>547</v>
      </c>
      <c r="I138" s="13"/>
      <c r="J138" s="51" t="str">
        <f t="shared" si="4"/>
        <v>柴拉直流</v>
      </c>
      <c r="K138" s="13">
        <v>71850</v>
      </c>
      <c r="L138" s="13">
        <v>90181</v>
      </c>
      <c r="M138" s="13">
        <v>105478</v>
      </c>
      <c r="N138" s="13">
        <v>105741</v>
      </c>
      <c r="O138" s="13">
        <v>117160</v>
      </c>
      <c r="P138" s="33">
        <v>99976</v>
      </c>
    </row>
    <row r="139" spans="1:16">
      <c r="A139" s="18">
        <v>114</v>
      </c>
      <c r="B139" s="41" t="str">
        <f>VLOOKUP(D139,电网区域划分!A:B,2,FALSE)</f>
        <v>西北</v>
      </c>
      <c r="C139" s="41" t="str">
        <f>VLOOKUP(E139,电网区域划分!A:B,2,FALSE)</f>
        <v>华北</v>
      </c>
      <c r="D139" s="31" t="s">
        <v>224</v>
      </c>
      <c r="E139" s="31" t="s">
        <v>397</v>
      </c>
      <c r="F139" s="41" t="s">
        <v>524</v>
      </c>
      <c r="G139" s="31"/>
      <c r="H139" s="31"/>
      <c r="I139" s="31"/>
      <c r="J139" s="51" t="str">
        <f t="shared" si="4"/>
        <v/>
      </c>
      <c r="K139" s="31"/>
      <c r="L139" s="31"/>
      <c r="M139" s="31"/>
      <c r="N139" s="31">
        <v>1351236</v>
      </c>
      <c r="O139" s="31">
        <v>1863703</v>
      </c>
      <c r="P139" s="42">
        <v>1733997</v>
      </c>
    </row>
    <row r="140" spans="1:16">
      <c r="A140" s="18">
        <v>116</v>
      </c>
      <c r="B140" s="41" t="str">
        <f>VLOOKUP(D140,电网区域划分!A:B,2,FALSE)</f>
        <v>西北</v>
      </c>
      <c r="C140" s="41" t="str">
        <f>VLOOKUP(E140,电网区域划分!A:B,2,FALSE)</f>
        <v>华北</v>
      </c>
      <c r="D140" s="31" t="s">
        <v>224</v>
      </c>
      <c r="E140" s="31" t="s">
        <v>405</v>
      </c>
      <c r="F140" s="41" t="s">
        <v>524</v>
      </c>
      <c r="G140" s="31"/>
      <c r="H140" s="31"/>
      <c r="I140" s="31"/>
      <c r="J140" s="51" t="str">
        <f t="shared" si="4"/>
        <v/>
      </c>
      <c r="K140" s="31">
        <v>18</v>
      </c>
      <c r="L140" s="31">
        <v>22</v>
      </c>
      <c r="M140" s="31"/>
      <c r="N140" s="31"/>
      <c r="O140" s="31"/>
      <c r="P140" s="39"/>
    </row>
    <row r="141" spans="1:16">
      <c r="A141" s="18">
        <v>111</v>
      </c>
      <c r="B141" s="41" t="str">
        <f>VLOOKUP(D141,电网区域划分!A:B,2,FALSE)</f>
        <v>西北</v>
      </c>
      <c r="C141" s="41" t="str">
        <f>VLOOKUP(E141,电网区域划分!A:B,2,FALSE)</f>
        <v>华中</v>
      </c>
      <c r="D141" s="31" t="s">
        <v>224</v>
      </c>
      <c r="E141" s="31" t="s">
        <v>222</v>
      </c>
      <c r="F141" s="41" t="s">
        <v>524</v>
      </c>
      <c r="G141" s="31"/>
      <c r="H141" s="31" t="s">
        <v>531</v>
      </c>
      <c r="I141" s="31"/>
      <c r="J141" s="51" t="str">
        <f t="shared" si="4"/>
        <v>灵宝直流I回II回</v>
      </c>
      <c r="K141" s="31">
        <v>61433</v>
      </c>
      <c r="L141" s="31">
        <v>59016</v>
      </c>
      <c r="M141" s="31">
        <v>45800</v>
      </c>
      <c r="N141" s="31">
        <v>61851</v>
      </c>
      <c r="O141" s="31">
        <v>22935</v>
      </c>
      <c r="P141" s="42">
        <v>5239</v>
      </c>
    </row>
    <row r="142" spans="1:16">
      <c r="A142" s="18">
        <v>112</v>
      </c>
      <c r="B142" s="29" t="str">
        <f>VLOOKUP(D142,电网区域划分!A:B,2,FALSE)</f>
        <v>西北</v>
      </c>
      <c r="C142" s="29" t="str">
        <f>VLOOKUP(E142,电网区域划分!A:B,2,FALSE)</f>
        <v>华中</v>
      </c>
      <c r="D142" s="13" t="s">
        <v>224</v>
      </c>
      <c r="E142" s="13" t="s">
        <v>144</v>
      </c>
      <c r="F142" s="29" t="s">
        <v>524</v>
      </c>
      <c r="G142" s="13" t="s">
        <v>558</v>
      </c>
      <c r="H142" s="13"/>
      <c r="I142" s="13"/>
      <c r="J142" s="51" t="str">
        <f t="shared" si="4"/>
        <v/>
      </c>
      <c r="K142" s="13">
        <v>21268</v>
      </c>
      <c r="L142" s="13">
        <v>9888</v>
      </c>
      <c r="M142" s="13">
        <v>20824</v>
      </c>
      <c r="N142" s="13">
        <v>16636</v>
      </c>
      <c r="O142" s="13">
        <v>7530</v>
      </c>
      <c r="P142" s="33">
        <v>9145</v>
      </c>
    </row>
    <row r="143" spans="1:16">
      <c r="A143" s="18">
        <v>115</v>
      </c>
      <c r="B143" s="41" t="str">
        <f>VLOOKUP(D143,电网区域划分!A:B,2,FALSE)</f>
        <v>西北</v>
      </c>
      <c r="C143" s="41" t="str">
        <f>VLOOKUP(E143,电网区域划分!A:B,2,FALSE)</f>
        <v>华中</v>
      </c>
      <c r="D143" s="31" t="s">
        <v>224</v>
      </c>
      <c r="E143" s="31" t="s">
        <v>399</v>
      </c>
      <c r="F143" s="41" t="s">
        <v>524</v>
      </c>
      <c r="G143" s="31"/>
      <c r="H143" s="31"/>
      <c r="I143" s="31"/>
      <c r="J143" s="51" t="str">
        <f t="shared" si="4"/>
        <v/>
      </c>
      <c r="K143" s="31">
        <v>725506</v>
      </c>
      <c r="L143" s="31">
        <v>881856</v>
      </c>
      <c r="M143" s="31">
        <v>900455</v>
      </c>
      <c r="N143" s="31">
        <v>938541</v>
      </c>
      <c r="O143" s="31">
        <v>911236</v>
      </c>
      <c r="P143" s="42">
        <v>785195</v>
      </c>
    </row>
    <row r="144" spans="1:16">
      <c r="A144" s="18">
        <v>109</v>
      </c>
      <c r="B144" s="18" t="str">
        <f>VLOOKUP(D144,电网区域划分!A:B,2,FALSE)</f>
        <v>西北</v>
      </c>
      <c r="C144" s="18" t="str">
        <f>VLOOKUP(E144,电网区域划分!A:B,2,FALSE)</f>
        <v>西北</v>
      </c>
      <c r="D144" t="s">
        <v>224</v>
      </c>
      <c r="E144" t="s">
        <v>435</v>
      </c>
      <c r="F144" s="18" t="s">
        <v>523</v>
      </c>
      <c r="J144" s="51" t="str">
        <f t="shared" si="4"/>
        <v/>
      </c>
      <c r="K144">
        <v>399147</v>
      </c>
      <c r="L144">
        <v>442875</v>
      </c>
      <c r="M144">
        <v>145637</v>
      </c>
      <c r="N144">
        <v>81452</v>
      </c>
      <c r="O144">
        <v>309653</v>
      </c>
      <c r="P144" s="17">
        <v>325469</v>
      </c>
    </row>
    <row r="145" spans="1:16">
      <c r="A145" s="18">
        <v>117</v>
      </c>
      <c r="B145" s="29" t="str">
        <f>VLOOKUP(D145,电网区域划分!A:B,2,FALSE)</f>
        <v>西北</v>
      </c>
      <c r="C145" s="29" t="str">
        <f>VLOOKUP(E145,电网区域划分!A:B,2,FALSE)</f>
        <v>西南</v>
      </c>
      <c r="D145" s="13" t="s">
        <v>224</v>
      </c>
      <c r="E145" s="13" t="s">
        <v>147</v>
      </c>
      <c r="F145" s="29" t="s">
        <v>524</v>
      </c>
      <c r="G145" s="13"/>
      <c r="H145" s="13" t="s">
        <v>559</v>
      </c>
      <c r="I145" s="13"/>
      <c r="J145" s="51" t="str">
        <f t="shared" si="4"/>
        <v>德宝直流</v>
      </c>
      <c r="K145" s="13">
        <v>308141</v>
      </c>
      <c r="L145" s="13">
        <v>489124</v>
      </c>
      <c r="M145" s="13">
        <v>932734</v>
      </c>
      <c r="N145" s="13">
        <v>981771</v>
      </c>
      <c r="O145" s="13">
        <v>1035573</v>
      </c>
      <c r="P145" s="33">
        <v>1170821</v>
      </c>
    </row>
    <row r="146" spans="1:16">
      <c r="A146" s="18">
        <v>139</v>
      </c>
      <c r="B146" s="29" t="str">
        <f>VLOOKUP(D146,电网区域划分!A:B,2,FALSE)</f>
        <v>西北</v>
      </c>
      <c r="C146" s="29" t="s">
        <v>640</v>
      </c>
      <c r="D146" s="13" t="s">
        <v>430</v>
      </c>
      <c r="E146" s="13" t="s">
        <v>141</v>
      </c>
      <c r="F146" s="29" t="s">
        <v>526</v>
      </c>
      <c r="G146" s="13"/>
      <c r="H146" s="13"/>
      <c r="I146" s="13"/>
      <c r="J146" s="51" t="str">
        <f t="shared" si="4"/>
        <v/>
      </c>
      <c r="K146" s="66">
        <v>651</v>
      </c>
      <c r="L146" s="66">
        <v>522</v>
      </c>
      <c r="M146" s="66">
        <v>685</v>
      </c>
      <c r="N146" s="66">
        <v>684</v>
      </c>
      <c r="O146" s="66">
        <v>749</v>
      </c>
      <c r="P146" s="67">
        <v>946</v>
      </c>
    </row>
    <row r="147" spans="1:16">
      <c r="A147" s="18">
        <v>137</v>
      </c>
      <c r="B147" s="18" t="str">
        <f>VLOOKUP(D147,电网区域划分!A:B,2,FALSE)</f>
        <v>西北</v>
      </c>
      <c r="C147" s="18" t="str">
        <f>VLOOKUP(E147,电网区域划分!A:B,2,FALSE)</f>
        <v>西北</v>
      </c>
      <c r="D147" t="s">
        <v>430</v>
      </c>
      <c r="E147" t="s">
        <v>435</v>
      </c>
      <c r="F147" s="18" t="s">
        <v>523</v>
      </c>
      <c r="H147" t="s">
        <v>569</v>
      </c>
      <c r="J147" s="51" t="str">
        <f t="shared" si="4"/>
        <v>新疆-西北联网工程</v>
      </c>
      <c r="K147" s="49">
        <v>379785</v>
      </c>
      <c r="L147" s="49">
        <v>802123</v>
      </c>
      <c r="M147" s="49">
        <v>1197147</v>
      </c>
      <c r="N147" s="49">
        <v>1147587</v>
      </c>
      <c r="O147" s="49">
        <v>1117637</v>
      </c>
      <c r="P147" s="73">
        <v>1623226</v>
      </c>
    </row>
    <row r="148" spans="1:16">
      <c r="A148" s="18">
        <v>126</v>
      </c>
      <c r="B148" s="29" t="str">
        <f>VLOOKUP(D148,电网区域划分!A:B,2,FALSE)</f>
        <v>西南</v>
      </c>
      <c r="C148" s="29" t="str">
        <f>VLOOKUP(E148,电网区域划分!A:B,2,FALSE)</f>
        <v>南方</v>
      </c>
      <c r="D148" s="13" t="s">
        <v>147</v>
      </c>
      <c r="E148" s="13" t="s">
        <v>434</v>
      </c>
      <c r="F148" s="29" t="s">
        <v>524</v>
      </c>
      <c r="G148" s="13" t="s">
        <v>529</v>
      </c>
      <c r="H148" s="13"/>
      <c r="I148" s="13"/>
      <c r="J148" s="51" t="str">
        <f t="shared" si="4"/>
        <v/>
      </c>
      <c r="K148" s="66"/>
      <c r="L148" s="66">
        <v>518</v>
      </c>
      <c r="M148" s="66">
        <v>350</v>
      </c>
      <c r="N148" s="66">
        <v>1291</v>
      </c>
      <c r="O148" s="66">
        <v>7397</v>
      </c>
      <c r="P148" s="70"/>
    </row>
    <row r="149" spans="1:16">
      <c r="A149" s="18">
        <v>125</v>
      </c>
      <c r="B149" s="29" t="str">
        <f>VLOOKUP(D149,电网区域划分!A:B,2,FALSE)</f>
        <v>西南</v>
      </c>
      <c r="C149" s="29" t="str">
        <f>VLOOKUP(E149,电网区域划分!A:B,2,FALSE)</f>
        <v>西北</v>
      </c>
      <c r="D149" s="13" t="s">
        <v>147</v>
      </c>
      <c r="E149" s="13" t="s">
        <v>435</v>
      </c>
      <c r="F149" s="29" t="s">
        <v>524</v>
      </c>
      <c r="G149" s="13" t="s">
        <v>529</v>
      </c>
      <c r="H149" s="13"/>
      <c r="I149" s="13"/>
      <c r="J149" s="51" t="str">
        <f t="shared" si="4"/>
        <v/>
      </c>
      <c r="K149" s="66">
        <v>145</v>
      </c>
      <c r="L149" s="66"/>
      <c r="M149" s="66"/>
      <c r="N149" s="66"/>
      <c r="O149" s="66"/>
      <c r="P149" s="71"/>
    </row>
    <row r="150" spans="1:16">
      <c r="A150" s="18">
        <v>129</v>
      </c>
      <c r="B150" s="29" t="str">
        <f>VLOOKUP(D150,电网区域划分!A:B,2,FALSE)</f>
        <v>西南</v>
      </c>
      <c r="C150" s="29" t="str">
        <f>VLOOKUP(E150,电网区域划分!A:B,2,FALSE)</f>
        <v>西北</v>
      </c>
      <c r="D150" s="13" t="s">
        <v>147</v>
      </c>
      <c r="E150" s="13" t="s">
        <v>224</v>
      </c>
      <c r="F150" s="29" t="s">
        <v>524</v>
      </c>
      <c r="G150" s="13"/>
      <c r="H150" s="22" t="s">
        <v>559</v>
      </c>
      <c r="I150" s="22"/>
      <c r="J150" s="51" t="str">
        <f t="shared" si="4"/>
        <v>德宝直流</v>
      </c>
      <c r="K150" s="66">
        <v>460239</v>
      </c>
      <c r="L150" s="66">
        <v>708538</v>
      </c>
      <c r="M150" s="66">
        <v>876151</v>
      </c>
      <c r="N150" s="66">
        <v>538438</v>
      </c>
      <c r="O150" s="66">
        <v>776245</v>
      </c>
      <c r="P150" s="67">
        <v>543609</v>
      </c>
    </row>
    <row r="151" spans="1:16">
      <c r="A151" s="18">
        <v>131</v>
      </c>
      <c r="B151" s="18" t="str">
        <f>VLOOKUP(D151,电网区域划分!A:B,2,FALSE)</f>
        <v>西南</v>
      </c>
      <c r="C151" s="18" t="str">
        <f>VLOOKUP(E151,电网区域划分!A:B,2,FALSE)</f>
        <v>西南</v>
      </c>
      <c r="D151" t="s">
        <v>147</v>
      </c>
      <c r="E151" t="s">
        <v>444</v>
      </c>
      <c r="F151" s="18" t="s">
        <v>523</v>
      </c>
      <c r="G151" t="s">
        <v>576</v>
      </c>
      <c r="J151" s="51" t="str">
        <f t="shared" si="4"/>
        <v/>
      </c>
      <c r="K151" s="49">
        <v>700</v>
      </c>
      <c r="L151" s="49">
        <v>921</v>
      </c>
      <c r="M151" s="49">
        <v>2204</v>
      </c>
      <c r="N151" s="49">
        <v>10439</v>
      </c>
      <c r="O151" s="49">
        <v>22331</v>
      </c>
      <c r="P151" s="72">
        <v>42446</v>
      </c>
    </row>
    <row r="152" spans="1:16">
      <c r="A152" s="18">
        <v>133</v>
      </c>
      <c r="B152" s="18" t="str">
        <f>VLOOKUP(D152,电网区域划分!A:B,2,FALSE)</f>
        <v>西南</v>
      </c>
      <c r="C152" s="18" t="str">
        <f>VLOOKUP(E152,电网区域划分!A:B,2,FALSE)</f>
        <v>西南</v>
      </c>
      <c r="D152" t="s">
        <v>147</v>
      </c>
      <c r="E152" t="s">
        <v>227</v>
      </c>
      <c r="F152" s="18" t="s">
        <v>523</v>
      </c>
      <c r="G152" t="s">
        <v>576</v>
      </c>
      <c r="J152" s="51" t="str">
        <f t="shared" si="4"/>
        <v/>
      </c>
      <c r="K152" s="49">
        <v>1932915</v>
      </c>
      <c r="L152" s="49">
        <v>2575186</v>
      </c>
      <c r="M152" s="49">
        <v>3075397</v>
      </c>
      <c r="N152" s="49">
        <v>3199232</v>
      </c>
      <c r="O152" s="49">
        <v>3328511</v>
      </c>
      <c r="P152" s="73">
        <v>2907240</v>
      </c>
    </row>
    <row r="153" spans="1:16">
      <c r="A153" s="18">
        <v>134</v>
      </c>
      <c r="B153" s="29" t="str">
        <f>VLOOKUP(D153,电网区域划分!A:B,2,FALSE)</f>
        <v>西南</v>
      </c>
      <c r="C153" s="29" t="str">
        <f>VLOOKUP(E153,电网区域划分!A:B,2,FALSE)</f>
        <v>西北</v>
      </c>
      <c r="D153" s="13" t="s">
        <v>444</v>
      </c>
      <c r="E153" s="13" t="s">
        <v>146</v>
      </c>
      <c r="F153" s="29" t="s">
        <v>524</v>
      </c>
      <c r="G153" s="13"/>
      <c r="H153" s="13" t="s">
        <v>547</v>
      </c>
      <c r="I153" s="13"/>
      <c r="J153" s="51" t="str">
        <f t="shared" si="4"/>
        <v>柴拉直流</v>
      </c>
      <c r="K153" s="66">
        <v>71732</v>
      </c>
      <c r="L153" s="66">
        <v>69121</v>
      </c>
      <c r="M153" s="66">
        <v>67154</v>
      </c>
      <c r="N153" s="66">
        <v>86055</v>
      </c>
      <c r="O153" s="66">
        <v>100773</v>
      </c>
      <c r="P153" s="67">
        <v>156519</v>
      </c>
    </row>
    <row r="154" spans="1:16">
      <c r="A154" s="18">
        <v>135</v>
      </c>
      <c r="B154" s="18" t="str">
        <f>VLOOKUP(D154,电网区域划分!A:B,2,FALSE)</f>
        <v>西南</v>
      </c>
      <c r="C154" s="18" t="str">
        <f>VLOOKUP(E154,电网区域划分!A:B,2,FALSE)</f>
        <v>西南</v>
      </c>
      <c r="D154" t="s">
        <v>444</v>
      </c>
      <c r="E154" t="s">
        <v>147</v>
      </c>
      <c r="F154" s="18" t="s">
        <v>523</v>
      </c>
      <c r="G154" t="s">
        <v>576</v>
      </c>
      <c r="J154" s="51" t="str">
        <f t="shared" si="4"/>
        <v/>
      </c>
      <c r="K154" s="49">
        <v>19119</v>
      </c>
      <c r="L154" s="49">
        <v>23615</v>
      </c>
      <c r="M154" s="49">
        <v>21126</v>
      </c>
      <c r="N154" s="49">
        <v>87029</v>
      </c>
      <c r="O154" s="49">
        <v>80588</v>
      </c>
      <c r="P154" s="74">
        <v>98893</v>
      </c>
    </row>
    <row r="155" spans="1:16">
      <c r="A155" s="18">
        <v>156</v>
      </c>
      <c r="B155" s="29" t="str">
        <f>VLOOKUP(D155,电网区域划分!A:B,2,FALSE)</f>
        <v>西南</v>
      </c>
      <c r="C155" s="29" t="str">
        <f>VLOOKUP(E155,电网区域划分!A:B,2,FALSE)</f>
        <v>华中</v>
      </c>
      <c r="D155" s="13" t="s">
        <v>227</v>
      </c>
      <c r="E155" s="13" t="s">
        <v>144</v>
      </c>
      <c r="F155" s="29" t="s">
        <v>524</v>
      </c>
      <c r="G155" s="13"/>
      <c r="H155" s="13" t="s">
        <v>535</v>
      </c>
      <c r="I155" s="13"/>
      <c r="J155" s="51" t="str">
        <f t="shared" si="4"/>
        <v>渝鄂直流背靠背</v>
      </c>
      <c r="K155" s="13">
        <v>127300</v>
      </c>
      <c r="L155" s="13">
        <v>430339</v>
      </c>
      <c r="M155" s="13">
        <v>419466</v>
      </c>
      <c r="N155" s="13">
        <v>436967</v>
      </c>
      <c r="O155" s="13">
        <v>436452</v>
      </c>
      <c r="P155" s="34">
        <v>327549</v>
      </c>
    </row>
    <row r="156" spans="1:16">
      <c r="A156" s="18">
        <v>157</v>
      </c>
      <c r="B156" s="29" t="str">
        <f>VLOOKUP(D156,电网区域划分!A:B,2,FALSE)</f>
        <v>西南</v>
      </c>
      <c r="C156" s="29" t="str">
        <f>VLOOKUP(E156,电网区域划分!A:B,2,FALSE)</f>
        <v>华中</v>
      </c>
      <c r="D156" s="13" t="s">
        <v>227</v>
      </c>
      <c r="E156" s="13" t="s">
        <v>433</v>
      </c>
      <c r="F156" s="29" t="s">
        <v>524</v>
      </c>
      <c r="G156" s="13" t="s">
        <v>529</v>
      </c>
      <c r="H156" s="13"/>
      <c r="I156" s="13"/>
      <c r="J156" s="51" t="str">
        <f t="shared" si="4"/>
        <v/>
      </c>
      <c r="K156" s="13">
        <v>153986</v>
      </c>
      <c r="L156" s="13">
        <v>138678</v>
      </c>
      <c r="M156" s="13">
        <v>93898</v>
      </c>
      <c r="N156" s="13">
        <v>55289</v>
      </c>
      <c r="O156" s="13">
        <v>75827</v>
      </c>
      <c r="P156" s="33">
        <v>99297</v>
      </c>
    </row>
    <row r="157" spans="1:16">
      <c r="A157" s="18">
        <v>155</v>
      </c>
      <c r="B157" s="29" t="str">
        <f>VLOOKUP(D157,电网区域划分!A:B,2,FALSE)</f>
        <v>西南</v>
      </c>
      <c r="C157" s="29" t="str">
        <f>VLOOKUP(E157,电网区域划分!A:B,2,FALSE)</f>
        <v>南方</v>
      </c>
      <c r="D157" s="13" t="s">
        <v>227</v>
      </c>
      <c r="E157" s="13" t="s">
        <v>434</v>
      </c>
      <c r="F157" s="29" t="s">
        <v>524</v>
      </c>
      <c r="G157" s="13" t="s">
        <v>529</v>
      </c>
      <c r="H157" s="13"/>
      <c r="I157" s="13"/>
      <c r="J157" s="51" t="str">
        <f t="shared" si="4"/>
        <v/>
      </c>
      <c r="K157" s="13">
        <v>11</v>
      </c>
      <c r="L157" s="13"/>
      <c r="M157" s="13">
        <v>693</v>
      </c>
      <c r="N157" s="13">
        <v>1808</v>
      </c>
      <c r="O157" s="13">
        <v>3392</v>
      </c>
      <c r="P157" s="34">
        <v>253</v>
      </c>
    </row>
    <row r="158" spans="1:16">
      <c r="A158" s="18">
        <v>158</v>
      </c>
      <c r="B158" s="18" t="str">
        <f>VLOOKUP(D158,电网区域划分!A:B,2,FALSE)</f>
        <v>西南</v>
      </c>
      <c r="C158" s="18" t="str">
        <f>VLOOKUP(E158,电网区域划分!A:B,2,FALSE)</f>
        <v>西南</v>
      </c>
      <c r="D158" t="s">
        <v>227</v>
      </c>
      <c r="E158" t="s">
        <v>147</v>
      </c>
      <c r="F158" s="18" t="s">
        <v>523</v>
      </c>
      <c r="G158" t="s">
        <v>567</v>
      </c>
      <c r="J158" s="51" t="str">
        <f t="shared" si="4"/>
        <v/>
      </c>
      <c r="K158">
        <v>153617</v>
      </c>
      <c r="L158">
        <v>140983</v>
      </c>
      <c r="M158">
        <v>118191</v>
      </c>
      <c r="N158">
        <v>99106</v>
      </c>
      <c r="O158">
        <v>115844</v>
      </c>
      <c r="P158" s="17">
        <v>459001</v>
      </c>
    </row>
  </sheetData>
  <autoFilter ref="A1:P1" xr:uid="{0E4E3EB9-DA2B-4752-83B6-FF37463FFDA0}">
    <sortState xmlns:xlrd2="http://schemas.microsoft.com/office/spreadsheetml/2017/richdata2" ref="A2:P158">
      <sortCondition ref="I1"/>
    </sortState>
  </autoFilter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6C09-737A-4CF7-A1EE-3FF59D8AEDF9}">
  <dimension ref="A1:B37"/>
  <sheetViews>
    <sheetView topLeftCell="A19" workbookViewId="0">
      <selection activeCell="F33" sqref="F33"/>
    </sheetView>
  </sheetViews>
  <sheetFormatPr defaultRowHeight="15.75"/>
  <sheetData>
    <row r="1" spans="1:2">
      <c r="A1" t="s">
        <v>519</v>
      </c>
      <c r="B1" t="s">
        <v>520</v>
      </c>
    </row>
    <row r="2" spans="1:2">
      <c r="A2" s="22" t="s">
        <v>473</v>
      </c>
      <c r="B2" s="22" t="s">
        <v>254</v>
      </c>
    </row>
    <row r="3" spans="1:2">
      <c r="A3" s="22" t="s">
        <v>468</v>
      </c>
      <c r="B3" s="22" t="s">
        <v>254</v>
      </c>
    </row>
    <row r="4" spans="1:2">
      <c r="A4" s="22" t="s">
        <v>518</v>
      </c>
      <c r="B4" s="22" t="s">
        <v>254</v>
      </c>
    </row>
    <row r="5" spans="1:2">
      <c r="A5" s="22" t="s">
        <v>414</v>
      </c>
      <c r="B5" s="22" t="s">
        <v>398</v>
      </c>
    </row>
    <row r="6" spans="1:2">
      <c r="A6" s="22" t="s">
        <v>469</v>
      </c>
      <c r="B6" s="22" t="s">
        <v>62</v>
      </c>
    </row>
    <row r="7" spans="1:2">
      <c r="A7" s="22" t="s">
        <v>465</v>
      </c>
      <c r="B7" s="22" t="s">
        <v>62</v>
      </c>
    </row>
    <row r="8" spans="1:2">
      <c r="A8" s="22" t="s">
        <v>456</v>
      </c>
      <c r="B8" s="22" t="s">
        <v>62</v>
      </c>
    </row>
    <row r="9" spans="1:2">
      <c r="A9" s="22" t="s">
        <v>471</v>
      </c>
      <c r="B9" s="22" t="s">
        <v>62</v>
      </c>
    </row>
    <row r="10" spans="1:2">
      <c r="A10" s="22" t="s">
        <v>457</v>
      </c>
      <c r="B10" s="22" t="s">
        <v>62</v>
      </c>
    </row>
    <row r="11" spans="1:2">
      <c r="A11" s="22" t="s">
        <v>216</v>
      </c>
      <c r="B11" s="22" t="s">
        <v>397</v>
      </c>
    </row>
    <row r="12" spans="1:2">
      <c r="A12" s="22" t="s">
        <v>403</v>
      </c>
      <c r="B12" s="22" t="s">
        <v>397</v>
      </c>
    </row>
    <row r="13" spans="1:2">
      <c r="A13" s="22" t="s">
        <v>500</v>
      </c>
      <c r="B13" s="22" t="s">
        <v>460</v>
      </c>
    </row>
    <row r="14" spans="1:2">
      <c r="A14" s="22" t="s">
        <v>484</v>
      </c>
      <c r="B14" s="22" t="s">
        <v>460</v>
      </c>
    </row>
    <row r="15" spans="1:2">
      <c r="A15" s="22" t="s">
        <v>461</v>
      </c>
      <c r="B15" s="22" t="s">
        <v>460</v>
      </c>
    </row>
    <row r="16" spans="1:2">
      <c r="A16" s="22" t="s">
        <v>475</v>
      </c>
      <c r="B16" s="22" t="s">
        <v>460</v>
      </c>
    </row>
    <row r="17" spans="1:2">
      <c r="A17" s="22" t="s">
        <v>479</v>
      </c>
      <c r="B17" s="22" t="s">
        <v>460</v>
      </c>
    </row>
    <row r="18" spans="1:2">
      <c r="A18" s="22" t="s">
        <v>488</v>
      </c>
      <c r="B18" s="22" t="s">
        <v>116</v>
      </c>
    </row>
    <row r="19" spans="1:2">
      <c r="A19" s="22" t="s">
        <v>476</v>
      </c>
      <c r="B19" s="22" t="s">
        <v>116</v>
      </c>
    </row>
    <row r="20" spans="1:2">
      <c r="A20" s="22" t="s">
        <v>490</v>
      </c>
      <c r="B20" s="22" t="s">
        <v>116</v>
      </c>
    </row>
    <row r="21" spans="1:2">
      <c r="A21" s="22" t="s">
        <v>501</v>
      </c>
      <c r="B21" s="22" t="s">
        <v>116</v>
      </c>
    </row>
    <row r="22" spans="1:2">
      <c r="A22" s="22" t="s">
        <v>494</v>
      </c>
      <c r="B22" s="22" t="s">
        <v>116</v>
      </c>
    </row>
    <row r="23" spans="1:2">
      <c r="A23" s="22" t="s">
        <v>485</v>
      </c>
      <c r="B23" s="22" t="s">
        <v>483</v>
      </c>
    </row>
    <row r="24" spans="1:2">
      <c r="A24" s="22" t="s">
        <v>496</v>
      </c>
      <c r="B24" s="22" t="s">
        <v>483</v>
      </c>
    </row>
    <row r="25" spans="1:2">
      <c r="A25" s="22" t="s">
        <v>495</v>
      </c>
      <c r="B25" s="22" t="s">
        <v>483</v>
      </c>
    </row>
    <row r="26" spans="1:2">
      <c r="A26" s="22" t="s">
        <v>497</v>
      </c>
      <c r="B26" s="22" t="s">
        <v>483</v>
      </c>
    </row>
    <row r="27" spans="1:2">
      <c r="A27" s="22" t="s">
        <v>440</v>
      </c>
      <c r="B27" s="22" t="s">
        <v>517</v>
      </c>
    </row>
    <row r="28" spans="1:2">
      <c r="A28" s="22" t="s">
        <v>507</v>
      </c>
      <c r="B28" s="22" t="s">
        <v>483</v>
      </c>
    </row>
    <row r="29" spans="1:2">
      <c r="A29" s="22" t="s">
        <v>491</v>
      </c>
      <c r="B29" s="22" t="s">
        <v>191</v>
      </c>
    </row>
    <row r="30" spans="1:2">
      <c r="A30" s="22" t="s">
        <v>462</v>
      </c>
      <c r="B30" s="22" t="s">
        <v>191</v>
      </c>
    </row>
    <row r="31" spans="1:2">
      <c r="A31" s="22" t="s">
        <v>492</v>
      </c>
      <c r="B31" s="22" t="s">
        <v>191</v>
      </c>
    </row>
    <row r="32" spans="1:2">
      <c r="A32" s="22" t="s">
        <v>457</v>
      </c>
      <c r="B32" s="22" t="s">
        <v>191</v>
      </c>
    </row>
    <row r="33" spans="1:2">
      <c r="A33" s="22" t="s">
        <v>463</v>
      </c>
      <c r="B33" s="22" t="s">
        <v>191</v>
      </c>
    </row>
    <row r="34" spans="1:2">
      <c r="A34" s="22" t="s">
        <v>489</v>
      </c>
      <c r="B34" s="22" t="s">
        <v>191</v>
      </c>
    </row>
    <row r="35" spans="1:2">
      <c r="A35" s="22" t="s">
        <v>477</v>
      </c>
      <c r="B35" s="22" t="s">
        <v>173</v>
      </c>
    </row>
    <row r="36" spans="1:2">
      <c r="A36" s="22" t="s">
        <v>444</v>
      </c>
      <c r="B36" s="22" t="s">
        <v>516</v>
      </c>
    </row>
    <row r="37" spans="1:2">
      <c r="A37" s="22" t="s">
        <v>493</v>
      </c>
      <c r="B37" s="22" t="s">
        <v>173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D14C-FCB7-451B-AD65-1C92A7BE3F02}">
  <dimension ref="A1:J42"/>
  <sheetViews>
    <sheetView workbookViewId="0">
      <selection activeCell="A26" sqref="A26"/>
    </sheetView>
  </sheetViews>
  <sheetFormatPr defaultRowHeight="15.75"/>
  <cols>
    <col min="1" max="1" width="27.25" bestFit="1" customWidth="1"/>
    <col min="2" max="2" width="14.25" customWidth="1"/>
  </cols>
  <sheetData>
    <row r="1" spans="1:10"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</row>
    <row r="2" spans="1:10">
      <c r="A2" t="s">
        <v>549</v>
      </c>
      <c r="B2" t="s">
        <v>553</v>
      </c>
      <c r="C2">
        <v>210</v>
      </c>
      <c r="D2">
        <v>1060000</v>
      </c>
      <c r="E2">
        <v>1220000</v>
      </c>
      <c r="F2">
        <v>1120000</v>
      </c>
      <c r="G2">
        <v>1163269</v>
      </c>
      <c r="H2">
        <v>1141639</v>
      </c>
      <c r="I2">
        <v>1067137</v>
      </c>
    </row>
    <row r="3" spans="1:10">
      <c r="A3" t="s">
        <v>556</v>
      </c>
      <c r="B3" t="s">
        <v>552</v>
      </c>
      <c r="C3">
        <v>120</v>
      </c>
      <c r="D3">
        <v>700000</v>
      </c>
      <c r="E3">
        <v>540000</v>
      </c>
      <c r="F3">
        <v>690000</v>
      </c>
      <c r="G3">
        <v>656777</v>
      </c>
      <c r="H3">
        <v>656969</v>
      </c>
      <c r="I3">
        <v>565179</v>
      </c>
    </row>
    <row r="4" spans="1:10">
      <c r="A4" t="s">
        <v>551</v>
      </c>
      <c r="B4" t="s">
        <v>554</v>
      </c>
      <c r="C4">
        <v>176</v>
      </c>
      <c r="D4">
        <v>750000</v>
      </c>
      <c r="E4">
        <v>820000</v>
      </c>
      <c r="F4">
        <v>680000</v>
      </c>
      <c r="G4">
        <v>744947</v>
      </c>
      <c r="H4">
        <v>742702</v>
      </c>
      <c r="I4">
        <v>782061</v>
      </c>
    </row>
    <row r="5" spans="1:10">
      <c r="A5" t="s">
        <v>550</v>
      </c>
      <c r="B5" t="s">
        <v>555</v>
      </c>
      <c r="C5">
        <v>200</v>
      </c>
      <c r="D5">
        <v>890000</v>
      </c>
      <c r="E5">
        <v>990000</v>
      </c>
      <c r="F5">
        <v>1080000</v>
      </c>
      <c r="G5">
        <v>934919</v>
      </c>
      <c r="H5">
        <v>812015</v>
      </c>
      <c r="I5">
        <v>906718</v>
      </c>
    </row>
    <row r="7" spans="1:10">
      <c r="A7" t="s">
        <v>669</v>
      </c>
      <c r="D7">
        <f>D2+D3</f>
        <v>1760000</v>
      </c>
      <c r="E7">
        <f t="shared" ref="E7:I7" si="0">E2+E3</f>
        <v>1760000</v>
      </c>
      <c r="F7">
        <f t="shared" si="0"/>
        <v>1810000</v>
      </c>
      <c r="G7">
        <f t="shared" si="0"/>
        <v>1820046</v>
      </c>
      <c r="H7">
        <f t="shared" si="0"/>
        <v>1798608</v>
      </c>
      <c r="I7">
        <f t="shared" si="0"/>
        <v>1632316</v>
      </c>
    </row>
    <row r="8" spans="1:10">
      <c r="A8" t="s">
        <v>668</v>
      </c>
      <c r="D8" s="13">
        <v>1617747</v>
      </c>
      <c r="E8" s="13">
        <v>1615220</v>
      </c>
      <c r="G8" s="13">
        <v>1669233</v>
      </c>
      <c r="I8" s="30">
        <v>1491255</v>
      </c>
      <c r="J8">
        <f>(D7+E7+G7+I7)/(D8+E8+G8+I8)</f>
        <v>1.0905468170183414</v>
      </c>
    </row>
    <row r="9" spans="1:10">
      <c r="A9" t="s">
        <v>670</v>
      </c>
      <c r="F9">
        <f>F7/J8</f>
        <v>1659717.8330671873</v>
      </c>
      <c r="H9">
        <f>H7/J8</f>
        <v>1649271.6974018274</v>
      </c>
    </row>
    <row r="12" spans="1:10">
      <c r="A12" t="s">
        <v>580</v>
      </c>
      <c r="B12" t="s">
        <v>582</v>
      </c>
      <c r="C12">
        <v>120</v>
      </c>
      <c r="D12">
        <v>520000</v>
      </c>
      <c r="E12">
        <v>550000</v>
      </c>
      <c r="F12">
        <v>430000</v>
      </c>
      <c r="G12">
        <v>244558</v>
      </c>
    </row>
    <row r="13" spans="1:10">
      <c r="A13" t="s">
        <v>579</v>
      </c>
      <c r="B13" t="s">
        <v>581</v>
      </c>
      <c r="C13">
        <v>252</v>
      </c>
      <c r="D13">
        <v>1250000</v>
      </c>
      <c r="E13">
        <v>1230000</v>
      </c>
      <c r="F13">
        <v>1340000</v>
      </c>
      <c r="G13">
        <v>1210475</v>
      </c>
      <c r="H13">
        <v>1154153</v>
      </c>
      <c r="I13">
        <v>1134438</v>
      </c>
    </row>
    <row r="15" spans="1:10">
      <c r="A15" t="s">
        <v>165</v>
      </c>
      <c r="D15">
        <v>2030150</v>
      </c>
      <c r="E15">
        <v>1933220</v>
      </c>
      <c r="F15">
        <v>1929871</v>
      </c>
      <c r="G15">
        <v>1697559</v>
      </c>
      <c r="H15">
        <v>1696938</v>
      </c>
      <c r="I15">
        <v>2205891</v>
      </c>
    </row>
    <row r="17" spans="1:9">
      <c r="A17" t="s">
        <v>583</v>
      </c>
      <c r="C17">
        <v>120</v>
      </c>
      <c r="D17">
        <v>450000</v>
      </c>
      <c r="E17">
        <v>550000</v>
      </c>
      <c r="F17">
        <v>600000</v>
      </c>
      <c r="G17">
        <v>552152</v>
      </c>
      <c r="H17">
        <v>592537</v>
      </c>
      <c r="I17">
        <v>687157</v>
      </c>
    </row>
    <row r="18" spans="1:9">
      <c r="A18" t="s">
        <v>584</v>
      </c>
      <c r="C18">
        <v>100</v>
      </c>
      <c r="D18">
        <v>320000</v>
      </c>
      <c r="E18">
        <v>490000</v>
      </c>
      <c r="F18">
        <v>550000</v>
      </c>
      <c r="G18">
        <v>502150</v>
      </c>
      <c r="H18">
        <v>301284</v>
      </c>
      <c r="I18">
        <v>468983</v>
      </c>
    </row>
    <row r="19" spans="1:9">
      <c r="A19" t="s">
        <v>585</v>
      </c>
      <c r="C19">
        <v>100</v>
      </c>
      <c r="D19">
        <v>430000</v>
      </c>
      <c r="E19">
        <v>400000</v>
      </c>
      <c r="F19">
        <v>420000</v>
      </c>
      <c r="G19">
        <v>375358</v>
      </c>
      <c r="H19">
        <v>423613</v>
      </c>
      <c r="I19">
        <v>366794</v>
      </c>
    </row>
    <row r="21" spans="1:9">
      <c r="A21" t="s">
        <v>166</v>
      </c>
      <c r="D21">
        <v>1866465</v>
      </c>
      <c r="E21">
        <v>1784674</v>
      </c>
      <c r="F21">
        <v>1794210</v>
      </c>
      <c r="G21">
        <v>1454666</v>
      </c>
    </row>
    <row r="24" spans="1:9">
      <c r="A24" t="s">
        <v>627</v>
      </c>
    </row>
    <row r="25" spans="1:9">
      <c r="A25" s="59" t="s">
        <v>626</v>
      </c>
    </row>
    <row r="27" spans="1:9">
      <c r="A27" s="50" t="s">
        <v>629</v>
      </c>
    </row>
    <row r="28" spans="1:9">
      <c r="A28" s="59" t="s">
        <v>628</v>
      </c>
    </row>
    <row r="30" spans="1:9">
      <c r="A30" t="s">
        <v>630</v>
      </c>
    </row>
    <row r="33" spans="1:10">
      <c r="A33" t="s">
        <v>633</v>
      </c>
      <c r="C33">
        <v>240</v>
      </c>
      <c r="D33">
        <v>1470000</v>
      </c>
      <c r="E33">
        <v>1520000</v>
      </c>
      <c r="F33">
        <v>1650000</v>
      </c>
      <c r="G33">
        <v>1475033</v>
      </c>
      <c r="H33">
        <v>1363082</v>
      </c>
      <c r="I33">
        <v>1465874</v>
      </c>
    </row>
    <row r="34" spans="1:10">
      <c r="A34" t="s">
        <v>635</v>
      </c>
      <c r="C34">
        <v>132</v>
      </c>
      <c r="H34">
        <v>34830</v>
      </c>
      <c r="I34">
        <v>793981</v>
      </c>
    </row>
    <row r="35" spans="1:10">
      <c r="A35" t="s">
        <v>634</v>
      </c>
      <c r="C35">
        <v>120</v>
      </c>
      <c r="D35">
        <v>770000</v>
      </c>
      <c r="E35">
        <v>760000</v>
      </c>
      <c r="F35">
        <v>840000</v>
      </c>
      <c r="G35">
        <v>726267</v>
      </c>
      <c r="H35">
        <v>639200</v>
      </c>
      <c r="I35">
        <v>661779</v>
      </c>
    </row>
    <row r="36" spans="1:10">
      <c r="A36" t="s">
        <v>636</v>
      </c>
      <c r="C36">
        <v>132</v>
      </c>
      <c r="H36">
        <v>32717</v>
      </c>
      <c r="I36">
        <v>678746</v>
      </c>
    </row>
    <row r="38" spans="1:10">
      <c r="D38">
        <f>SUM(D33:D36)</f>
        <v>2240000</v>
      </c>
      <c r="E38">
        <f t="shared" ref="E38:I38" si="1">SUM(E33:E36)</f>
        <v>2280000</v>
      </c>
      <c r="F38">
        <f t="shared" si="1"/>
        <v>2490000</v>
      </c>
      <c r="G38">
        <f t="shared" si="1"/>
        <v>2201300</v>
      </c>
      <c r="H38">
        <f t="shared" si="1"/>
        <v>2069829</v>
      </c>
      <c r="I38">
        <f t="shared" si="1"/>
        <v>3600380</v>
      </c>
    </row>
    <row r="39" spans="1:10">
      <c r="A39" t="s">
        <v>238</v>
      </c>
      <c r="D39" s="31">
        <v>2060562</v>
      </c>
      <c r="E39" s="31">
        <v>2103574</v>
      </c>
      <c r="F39" s="31">
        <v>2287306</v>
      </c>
      <c r="G39" s="31">
        <v>2018242</v>
      </c>
      <c r="H39" s="31">
        <v>1889370</v>
      </c>
      <c r="I39" s="42">
        <v>3335394</v>
      </c>
    </row>
    <row r="40" spans="1:10">
      <c r="J40">
        <f>SUM(D38:I38)/SUM(D39:I39)</f>
        <v>1.0866819166424233</v>
      </c>
    </row>
    <row r="42" spans="1:10">
      <c r="A42" t="s">
        <v>637</v>
      </c>
      <c r="C42">
        <v>200</v>
      </c>
      <c r="I42">
        <v>597140</v>
      </c>
    </row>
  </sheetData>
  <phoneticPr fontId="3" type="noConversion"/>
  <conditionalFormatting sqref="D2:I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25" r:id="rId1" display="https://new.qq.com/rain/a/20211212A0185D00" xr:uid="{10093559-013D-4985-96C3-CF010ED2D27B}"/>
    <hyperlink ref="A28" r:id="rId2" display="https://www.sohu.com/a/632198370_314909" xr:uid="{76FD0FB5-C1BD-49D8-BD04-55CDDAAD87BA}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2749-D409-427D-947D-79FB9040D2A1}">
  <dimension ref="A1:AC193"/>
  <sheetViews>
    <sheetView zoomScale="60" zoomScaleNormal="89" workbookViewId="0">
      <selection activeCell="A6" sqref="A6"/>
    </sheetView>
  </sheetViews>
  <sheetFormatPr defaultColWidth="8.25" defaultRowHeight="15.75"/>
  <cols>
    <col min="1" max="1" width="8.75" style="79" customWidth="1"/>
    <col min="2" max="16" width="8.75" style="77" customWidth="1"/>
    <col min="17" max="18" width="8.75" style="78" customWidth="1"/>
    <col min="19" max="19" width="8.25" style="77"/>
    <col min="20" max="21" width="8.875" style="58" customWidth="1"/>
    <col min="22" max="28" width="9.25" style="57"/>
    <col min="29" max="16384" width="8.25" style="77"/>
  </cols>
  <sheetData>
    <row r="1" spans="1:29" s="90" customFormat="1" ht="42.75">
      <c r="A1" s="92" t="s">
        <v>587</v>
      </c>
      <c r="B1" s="86" t="s">
        <v>0</v>
      </c>
      <c r="C1" s="92" t="s">
        <v>588</v>
      </c>
      <c r="D1" s="86" t="s">
        <v>623</v>
      </c>
      <c r="E1" s="86" t="s">
        <v>659</v>
      </c>
      <c r="F1" s="86" t="s">
        <v>658</v>
      </c>
      <c r="G1" s="86" t="s">
        <v>625</v>
      </c>
      <c r="H1" s="86" t="s">
        <v>657</v>
      </c>
      <c r="I1" s="86" t="s">
        <v>631</v>
      </c>
      <c r="J1" s="86" t="s">
        <v>632</v>
      </c>
      <c r="K1" s="92" t="s">
        <v>590</v>
      </c>
      <c r="L1" s="92" t="s">
        <v>591</v>
      </c>
      <c r="M1" s="92" t="s">
        <v>592</v>
      </c>
      <c r="N1" s="92" t="s">
        <v>656</v>
      </c>
      <c r="O1" s="92" t="s">
        <v>655</v>
      </c>
      <c r="P1" s="92" t="s">
        <v>593</v>
      </c>
      <c r="Q1" s="91" t="s">
        <v>653</v>
      </c>
      <c r="R1" s="91" t="s">
        <v>654</v>
      </c>
      <c r="T1" s="93" t="s">
        <v>587</v>
      </c>
      <c r="U1" s="94" t="s">
        <v>0</v>
      </c>
      <c r="V1" s="109" t="s">
        <v>650</v>
      </c>
      <c r="W1" s="109" t="s">
        <v>646</v>
      </c>
      <c r="X1" s="109" t="s">
        <v>647</v>
      </c>
      <c r="Y1" s="109" t="s">
        <v>648</v>
      </c>
      <c r="Z1" s="109" t="s">
        <v>649</v>
      </c>
      <c r="AA1" s="109" t="s">
        <v>651</v>
      </c>
      <c r="AB1" s="109" t="s">
        <v>652</v>
      </c>
      <c r="AC1" s="92" t="s">
        <v>588</v>
      </c>
    </row>
    <row r="2" spans="1:29">
      <c r="A2" s="82">
        <v>2016</v>
      </c>
      <c r="B2" s="81" t="s">
        <v>1</v>
      </c>
      <c r="C2" s="81">
        <v>60228</v>
      </c>
      <c r="D2" s="81">
        <v>39462</v>
      </c>
      <c r="E2" s="81">
        <v>1862</v>
      </c>
      <c r="F2" s="81">
        <v>21</v>
      </c>
      <c r="G2" s="81">
        <v>28</v>
      </c>
      <c r="H2" s="81">
        <v>1234</v>
      </c>
      <c r="I2" s="81">
        <v>315</v>
      </c>
      <c r="J2" s="81">
        <v>351</v>
      </c>
      <c r="K2" s="81">
        <v>11748</v>
      </c>
      <c r="L2" s="81">
        <v>2132</v>
      </c>
      <c r="M2" s="81">
        <v>2409</v>
      </c>
      <c r="N2" s="81">
        <v>611.29999999999995</v>
      </c>
      <c r="O2" s="81">
        <v>53.7</v>
      </c>
      <c r="P2" s="81">
        <v>1.2</v>
      </c>
      <c r="Q2" s="80">
        <v>61.85</v>
      </c>
      <c r="R2" s="80">
        <v>-189.07</v>
      </c>
      <c r="T2" s="96">
        <v>2016</v>
      </c>
      <c r="U2" s="97" t="s">
        <v>1</v>
      </c>
      <c r="V2" s="95">
        <f>K2</f>
        <v>11748</v>
      </c>
      <c r="W2" s="95">
        <f>D2</f>
        <v>39462</v>
      </c>
      <c r="X2" s="95">
        <f>E2</f>
        <v>1862</v>
      </c>
      <c r="Y2" s="95">
        <f>G2</f>
        <v>28</v>
      </c>
      <c r="Z2" s="95">
        <f>F2+H2+I2+J2</f>
        <v>1921</v>
      </c>
      <c r="AA2" s="95">
        <f>L2+M2+N2+P2</f>
        <v>5153.5</v>
      </c>
      <c r="AB2" s="95">
        <f>O2</f>
        <v>53.7</v>
      </c>
      <c r="AC2" s="80">
        <f>SUM(V2:AB2)</f>
        <v>60228.2</v>
      </c>
    </row>
    <row r="3" spans="1:29">
      <c r="A3" s="82">
        <v>2016</v>
      </c>
      <c r="B3" s="81" t="s">
        <v>81</v>
      </c>
      <c r="C3" s="81">
        <v>2253</v>
      </c>
      <c r="D3" s="81">
        <v>1997</v>
      </c>
      <c r="E3" s="81">
        <v>6</v>
      </c>
      <c r="F3" s="81">
        <v>0</v>
      </c>
      <c r="G3" s="81"/>
      <c r="H3" s="81">
        <v>76</v>
      </c>
      <c r="I3" s="81">
        <v>17</v>
      </c>
      <c r="J3" s="81">
        <v>38</v>
      </c>
      <c r="K3" s="81">
        <v>63</v>
      </c>
      <c r="L3" s="81"/>
      <c r="M3" s="81">
        <v>34</v>
      </c>
      <c r="N3" s="81">
        <v>16.7</v>
      </c>
      <c r="O3" s="81">
        <v>4.3</v>
      </c>
      <c r="P3" s="81"/>
      <c r="Q3" s="80">
        <v>42.422199999999997</v>
      </c>
      <c r="R3" s="80">
        <v>-500.13290000000001</v>
      </c>
      <c r="T3" s="96">
        <v>2016</v>
      </c>
      <c r="U3" s="97" t="s">
        <v>81</v>
      </c>
      <c r="V3" s="95">
        <f t="shared" ref="V3:V66" si="0">K3</f>
        <v>63</v>
      </c>
      <c r="W3" s="95">
        <f t="shared" ref="W3:W66" si="1">D3</f>
        <v>1997</v>
      </c>
      <c r="X3" s="95">
        <f t="shared" ref="X3:X66" si="2">E3</f>
        <v>6</v>
      </c>
      <c r="Y3" s="95">
        <f t="shared" ref="Y3:Y66" si="3">G3</f>
        <v>0</v>
      </c>
      <c r="Z3" s="95">
        <f t="shared" ref="Z3:Z66" si="4">F3+H3+I3+J3</f>
        <v>131</v>
      </c>
      <c r="AA3" s="95">
        <f t="shared" ref="AA3:AA66" si="5">L3+M3+N3+P3</f>
        <v>50.7</v>
      </c>
      <c r="AB3" s="95">
        <f t="shared" ref="AB3:AB66" si="6">O3</f>
        <v>4.3</v>
      </c>
      <c r="AC3" s="80">
        <f t="shared" ref="AC3:AC66" si="7">SUM(V3:AB3)</f>
        <v>2252</v>
      </c>
    </row>
    <row r="4" spans="1:29">
      <c r="A4" s="82">
        <v>2016</v>
      </c>
      <c r="B4" s="81" t="s">
        <v>58</v>
      </c>
      <c r="C4" s="81">
        <v>436</v>
      </c>
      <c r="D4" s="81">
        <v>34</v>
      </c>
      <c r="E4" s="81">
        <v>370</v>
      </c>
      <c r="F4" s="81">
        <v>1</v>
      </c>
      <c r="G4" s="81">
        <v>6</v>
      </c>
      <c r="H4" s="81">
        <v>1</v>
      </c>
      <c r="I4" s="81">
        <v>7</v>
      </c>
      <c r="J4" s="81">
        <v>0</v>
      </c>
      <c r="K4" s="81">
        <v>12</v>
      </c>
      <c r="L4" s="81"/>
      <c r="M4" s="81">
        <v>3</v>
      </c>
      <c r="N4" s="81">
        <v>9.9999999999999978E-2</v>
      </c>
      <c r="O4" s="81">
        <v>0.9</v>
      </c>
      <c r="P4" s="81"/>
      <c r="Q4" s="80">
        <v>594.90800000000002</v>
      </c>
      <c r="R4" s="80">
        <v>-10.2593</v>
      </c>
      <c r="T4" s="96">
        <v>2016</v>
      </c>
      <c r="U4" s="97" t="s">
        <v>58</v>
      </c>
      <c r="V4" s="95">
        <f t="shared" si="0"/>
        <v>12</v>
      </c>
      <c r="W4" s="95">
        <f t="shared" si="1"/>
        <v>34</v>
      </c>
      <c r="X4" s="95">
        <f t="shared" si="2"/>
        <v>370</v>
      </c>
      <c r="Y4" s="95">
        <f t="shared" si="3"/>
        <v>6</v>
      </c>
      <c r="Z4" s="95">
        <f t="shared" si="4"/>
        <v>9</v>
      </c>
      <c r="AA4" s="95">
        <f t="shared" si="5"/>
        <v>3.1</v>
      </c>
      <c r="AB4" s="95">
        <f t="shared" si="6"/>
        <v>0.9</v>
      </c>
      <c r="AC4" s="80">
        <f t="shared" si="7"/>
        <v>435</v>
      </c>
    </row>
    <row r="5" spans="1:29">
      <c r="A5" s="82">
        <v>2016</v>
      </c>
      <c r="B5" s="81" t="s">
        <v>83</v>
      </c>
      <c r="C5" s="81">
        <v>2005</v>
      </c>
      <c r="D5" s="81">
        <v>781</v>
      </c>
      <c r="E5" s="81">
        <v>67</v>
      </c>
      <c r="F5" s="81">
        <v>0</v>
      </c>
      <c r="G5" s="81">
        <v>1</v>
      </c>
      <c r="H5" s="81">
        <v>45</v>
      </c>
      <c r="I5" s="81">
        <v>19</v>
      </c>
      <c r="J5" s="81">
        <v>3</v>
      </c>
      <c r="K5" s="81">
        <v>631</v>
      </c>
      <c r="L5" s="81">
        <v>407</v>
      </c>
      <c r="M5" s="81">
        <v>50</v>
      </c>
      <c r="N5" s="81">
        <v>0.6</v>
      </c>
      <c r="O5" s="81">
        <v>0.4</v>
      </c>
      <c r="P5" s="81"/>
      <c r="Q5" s="80">
        <v>6.33</v>
      </c>
      <c r="R5" s="80">
        <v>-42.36</v>
      </c>
      <c r="T5" s="96">
        <v>2016</v>
      </c>
      <c r="U5" s="97" t="s">
        <v>83</v>
      </c>
      <c r="V5" s="95">
        <f t="shared" si="0"/>
        <v>631</v>
      </c>
      <c r="W5" s="95">
        <f t="shared" si="1"/>
        <v>781</v>
      </c>
      <c r="X5" s="95">
        <f t="shared" si="2"/>
        <v>67</v>
      </c>
      <c r="Y5" s="95">
        <f t="shared" si="3"/>
        <v>1</v>
      </c>
      <c r="Z5" s="95">
        <f t="shared" si="4"/>
        <v>67</v>
      </c>
      <c r="AA5" s="95">
        <f t="shared" si="5"/>
        <v>457.6</v>
      </c>
      <c r="AB5" s="95">
        <f t="shared" si="6"/>
        <v>0.4</v>
      </c>
      <c r="AC5" s="80">
        <f t="shared" si="7"/>
        <v>2005</v>
      </c>
    </row>
    <row r="6" spans="1:29">
      <c r="A6" s="82">
        <v>2016</v>
      </c>
      <c r="B6" s="81" t="s">
        <v>107</v>
      </c>
      <c r="C6" s="81">
        <v>1209</v>
      </c>
      <c r="D6" s="81">
        <v>694</v>
      </c>
      <c r="E6" s="81">
        <v>0</v>
      </c>
      <c r="F6" s="81">
        <v>0</v>
      </c>
      <c r="G6" s="81"/>
      <c r="H6" s="81">
        <v>3</v>
      </c>
      <c r="I6" s="81">
        <v>1</v>
      </c>
      <c r="J6" s="81">
        <v>1</v>
      </c>
      <c r="K6" s="81">
        <v>314</v>
      </c>
      <c r="L6" s="81"/>
      <c r="M6" s="81">
        <v>136</v>
      </c>
      <c r="N6" s="81">
        <v>59.7</v>
      </c>
      <c r="O6" s="81">
        <v>0.3</v>
      </c>
      <c r="P6" s="81"/>
      <c r="Q6" s="80">
        <v>119.2</v>
      </c>
      <c r="R6" s="80">
        <v>-262.45999999999998</v>
      </c>
      <c r="T6" s="96">
        <v>2016</v>
      </c>
      <c r="U6" s="97" t="s">
        <v>107</v>
      </c>
      <c r="V6" s="95">
        <f t="shared" si="0"/>
        <v>314</v>
      </c>
      <c r="W6" s="95">
        <f t="shared" si="1"/>
        <v>694</v>
      </c>
      <c r="X6" s="95">
        <f t="shared" si="2"/>
        <v>0</v>
      </c>
      <c r="Y6" s="95">
        <f t="shared" si="3"/>
        <v>0</v>
      </c>
      <c r="Z6" s="95">
        <f t="shared" si="4"/>
        <v>5</v>
      </c>
      <c r="AA6" s="95">
        <f t="shared" si="5"/>
        <v>195.7</v>
      </c>
      <c r="AB6" s="95">
        <f t="shared" si="6"/>
        <v>0.3</v>
      </c>
      <c r="AC6" s="80">
        <f t="shared" si="7"/>
        <v>1209</v>
      </c>
    </row>
    <row r="7" spans="1:29">
      <c r="A7" s="82">
        <v>2016</v>
      </c>
      <c r="B7" s="81" t="s">
        <v>93</v>
      </c>
      <c r="C7" s="81">
        <v>4036</v>
      </c>
      <c r="D7" s="81">
        <v>2297</v>
      </c>
      <c r="E7" s="81">
        <v>487</v>
      </c>
      <c r="F7" s="81">
        <v>2</v>
      </c>
      <c r="G7" s="81">
        <v>12</v>
      </c>
      <c r="H7" s="81">
        <v>6</v>
      </c>
      <c r="I7" s="81">
        <v>35</v>
      </c>
      <c r="J7" s="81">
        <v>11</v>
      </c>
      <c r="K7" s="81">
        <v>423</v>
      </c>
      <c r="L7" s="81">
        <v>705</v>
      </c>
      <c r="M7" s="81">
        <v>50</v>
      </c>
      <c r="N7" s="81">
        <v>2.2000000000000002</v>
      </c>
      <c r="O7" s="81">
        <v>5.8</v>
      </c>
      <c r="P7" s="81">
        <v>0.2</v>
      </c>
      <c r="Q7" s="80">
        <v>1506.06</v>
      </c>
      <c r="R7" s="80">
        <v>-158.94</v>
      </c>
      <c r="T7" s="96">
        <v>2016</v>
      </c>
      <c r="U7" s="97" t="s">
        <v>93</v>
      </c>
      <c r="V7" s="95">
        <f t="shared" si="0"/>
        <v>423</v>
      </c>
      <c r="W7" s="95">
        <f t="shared" si="1"/>
        <v>2297</v>
      </c>
      <c r="X7" s="95">
        <f t="shared" si="2"/>
        <v>487</v>
      </c>
      <c r="Y7" s="95">
        <f t="shared" si="3"/>
        <v>12</v>
      </c>
      <c r="Z7" s="95">
        <f t="shared" si="4"/>
        <v>54</v>
      </c>
      <c r="AA7" s="95">
        <f t="shared" si="5"/>
        <v>757.40000000000009</v>
      </c>
      <c r="AB7" s="95">
        <f t="shared" si="6"/>
        <v>5.8</v>
      </c>
      <c r="AC7" s="80">
        <f t="shared" si="7"/>
        <v>4036.2000000000003</v>
      </c>
    </row>
    <row r="8" spans="1:29">
      <c r="A8" s="82">
        <v>2016</v>
      </c>
      <c r="B8" s="81" t="s">
        <v>101</v>
      </c>
      <c r="C8" s="81">
        <v>1276</v>
      </c>
      <c r="D8" s="81">
        <v>360</v>
      </c>
      <c r="E8" s="81">
        <v>1</v>
      </c>
      <c r="F8" s="81">
        <v>0</v>
      </c>
      <c r="G8" s="81"/>
      <c r="H8" s="81">
        <v>167</v>
      </c>
      <c r="I8" s="81">
        <v>3</v>
      </c>
      <c r="J8" s="81">
        <v>27</v>
      </c>
      <c r="K8" s="81">
        <v>600</v>
      </c>
      <c r="L8" s="81">
        <v>103</v>
      </c>
      <c r="M8" s="81">
        <v>13</v>
      </c>
      <c r="N8" s="81">
        <v>1</v>
      </c>
      <c r="O8" s="81">
        <v>0</v>
      </c>
      <c r="P8" s="81"/>
      <c r="Q8" s="80">
        <v>103.13</v>
      </c>
      <c r="R8" s="80">
        <v>-89.99</v>
      </c>
      <c r="T8" s="96">
        <v>2016</v>
      </c>
      <c r="U8" s="97" t="s">
        <v>101</v>
      </c>
      <c r="V8" s="95">
        <f t="shared" si="0"/>
        <v>600</v>
      </c>
      <c r="W8" s="95">
        <f t="shared" si="1"/>
        <v>360</v>
      </c>
      <c r="X8" s="95">
        <f t="shared" si="2"/>
        <v>1</v>
      </c>
      <c r="Y8" s="95">
        <f t="shared" si="3"/>
        <v>0</v>
      </c>
      <c r="Z8" s="95">
        <f t="shared" si="4"/>
        <v>197</v>
      </c>
      <c r="AA8" s="95">
        <f t="shared" si="5"/>
        <v>117</v>
      </c>
      <c r="AB8" s="95">
        <f t="shared" si="6"/>
        <v>0</v>
      </c>
      <c r="AC8" s="80">
        <f t="shared" si="7"/>
        <v>1275</v>
      </c>
    </row>
    <row r="9" spans="1:29">
      <c r="A9" s="82">
        <v>2016</v>
      </c>
      <c r="B9" s="81" t="s">
        <v>103</v>
      </c>
      <c r="C9" s="81">
        <v>1955</v>
      </c>
      <c r="D9" s="81">
        <v>1167</v>
      </c>
      <c r="E9" s="81">
        <v>0</v>
      </c>
      <c r="F9" s="81">
        <v>0</v>
      </c>
      <c r="G9" s="81"/>
      <c r="H9" s="81">
        <v>1</v>
      </c>
      <c r="I9" s="81">
        <v>1</v>
      </c>
      <c r="J9" s="81">
        <v>3</v>
      </c>
      <c r="K9" s="81">
        <v>727</v>
      </c>
      <c r="L9" s="81"/>
      <c r="M9" s="81">
        <v>55</v>
      </c>
      <c r="N9" s="81">
        <v>1</v>
      </c>
      <c r="O9" s="81">
        <v>0</v>
      </c>
      <c r="P9" s="81"/>
      <c r="Q9" s="80">
        <v>0</v>
      </c>
      <c r="R9" s="80">
        <v>-713.28639999999996</v>
      </c>
      <c r="T9" s="96">
        <v>2016</v>
      </c>
      <c r="U9" s="97" t="s">
        <v>103</v>
      </c>
      <c r="V9" s="95">
        <f t="shared" si="0"/>
        <v>727</v>
      </c>
      <c r="W9" s="95">
        <f t="shared" si="1"/>
        <v>1167</v>
      </c>
      <c r="X9" s="95">
        <f t="shared" si="2"/>
        <v>0</v>
      </c>
      <c r="Y9" s="95">
        <f t="shared" si="3"/>
        <v>0</v>
      </c>
      <c r="Z9" s="95">
        <f t="shared" si="4"/>
        <v>5</v>
      </c>
      <c r="AA9" s="95">
        <f t="shared" si="5"/>
        <v>56</v>
      </c>
      <c r="AB9" s="95">
        <f t="shared" si="6"/>
        <v>0</v>
      </c>
      <c r="AC9" s="80">
        <f t="shared" si="7"/>
        <v>1955</v>
      </c>
    </row>
    <row r="10" spans="1:29">
      <c r="A10" s="82">
        <v>2016</v>
      </c>
      <c r="B10" s="81" t="s">
        <v>105</v>
      </c>
      <c r="C10" s="81">
        <v>288</v>
      </c>
      <c r="D10" s="81">
        <v>176</v>
      </c>
      <c r="E10" s="81">
        <v>10</v>
      </c>
      <c r="F10" s="81">
        <v>0</v>
      </c>
      <c r="G10" s="81"/>
      <c r="H10" s="81">
        <v>6</v>
      </c>
      <c r="I10" s="81">
        <v>5</v>
      </c>
      <c r="J10" s="81">
        <v>0</v>
      </c>
      <c r="K10" s="81">
        <v>23</v>
      </c>
      <c r="L10" s="81">
        <v>60</v>
      </c>
      <c r="M10" s="81">
        <v>6</v>
      </c>
      <c r="N10" s="81">
        <v>2.8</v>
      </c>
      <c r="O10" s="81">
        <v>0.2</v>
      </c>
      <c r="P10" s="81"/>
      <c r="Q10" s="80">
        <v>0.48</v>
      </c>
      <c r="R10" s="80">
        <v>-0.94</v>
      </c>
      <c r="T10" s="96">
        <v>2016</v>
      </c>
      <c r="U10" s="97" t="s">
        <v>105</v>
      </c>
      <c r="V10" s="95">
        <f t="shared" si="0"/>
        <v>23</v>
      </c>
      <c r="W10" s="95">
        <f t="shared" si="1"/>
        <v>176</v>
      </c>
      <c r="X10" s="95">
        <f t="shared" si="2"/>
        <v>10</v>
      </c>
      <c r="Y10" s="95">
        <f t="shared" si="3"/>
        <v>0</v>
      </c>
      <c r="Z10" s="95">
        <f t="shared" si="4"/>
        <v>11</v>
      </c>
      <c r="AA10" s="95">
        <f t="shared" si="5"/>
        <v>68.8</v>
      </c>
      <c r="AB10" s="95">
        <f t="shared" si="6"/>
        <v>0.2</v>
      </c>
      <c r="AC10" s="80">
        <f t="shared" si="7"/>
        <v>289</v>
      </c>
    </row>
    <row r="11" spans="1:29">
      <c r="A11" s="82">
        <v>2016</v>
      </c>
      <c r="B11" s="81" t="s">
        <v>61</v>
      </c>
      <c r="C11" s="81">
        <v>2476</v>
      </c>
      <c r="D11" s="81">
        <v>2092</v>
      </c>
      <c r="E11" s="81">
        <v>0</v>
      </c>
      <c r="F11" s="81">
        <v>0</v>
      </c>
      <c r="G11" s="81"/>
      <c r="H11" s="81">
        <v>77</v>
      </c>
      <c r="I11" s="81">
        <v>7</v>
      </c>
      <c r="J11" s="81">
        <v>19</v>
      </c>
      <c r="K11" s="81">
        <v>24</v>
      </c>
      <c r="L11" s="81"/>
      <c r="M11" s="81">
        <v>216</v>
      </c>
      <c r="N11" s="81">
        <v>38.799999999999997</v>
      </c>
      <c r="O11" s="81">
        <v>1.2</v>
      </c>
      <c r="P11" s="81"/>
      <c r="Q11" s="80">
        <v>633.92999999999995</v>
      </c>
      <c r="R11" s="80">
        <v>0</v>
      </c>
      <c r="T11" s="96">
        <v>2016</v>
      </c>
      <c r="U11" s="97" t="s">
        <v>61</v>
      </c>
      <c r="V11" s="95">
        <f t="shared" si="0"/>
        <v>24</v>
      </c>
      <c r="W11" s="95">
        <f t="shared" si="1"/>
        <v>2092</v>
      </c>
      <c r="X11" s="95">
        <f t="shared" si="2"/>
        <v>0</v>
      </c>
      <c r="Y11" s="95">
        <f t="shared" si="3"/>
        <v>0</v>
      </c>
      <c r="Z11" s="95">
        <f t="shared" si="4"/>
        <v>103</v>
      </c>
      <c r="AA11" s="95">
        <f t="shared" si="5"/>
        <v>254.8</v>
      </c>
      <c r="AB11" s="95">
        <f t="shared" si="6"/>
        <v>1.2</v>
      </c>
      <c r="AC11" s="80">
        <f t="shared" si="7"/>
        <v>2475</v>
      </c>
    </row>
    <row r="12" spans="1:29">
      <c r="A12" s="82">
        <v>2016</v>
      </c>
      <c r="B12" s="81" t="s">
        <v>88</v>
      </c>
      <c r="C12" s="81">
        <v>2596</v>
      </c>
      <c r="D12" s="81">
        <v>2403</v>
      </c>
      <c r="E12" s="81">
        <v>34</v>
      </c>
      <c r="F12" s="81">
        <v>0</v>
      </c>
      <c r="G12" s="81"/>
      <c r="H12" s="81">
        <v>15</v>
      </c>
      <c r="I12" s="81">
        <v>4</v>
      </c>
      <c r="J12" s="81">
        <v>18</v>
      </c>
      <c r="K12" s="81">
        <v>93</v>
      </c>
      <c r="L12" s="81"/>
      <c r="M12" s="81">
        <v>18</v>
      </c>
      <c r="N12" s="81">
        <v>11.3</v>
      </c>
      <c r="O12" s="81">
        <v>0.7</v>
      </c>
      <c r="P12" s="81"/>
      <c r="Q12" s="80">
        <v>577.39</v>
      </c>
      <c r="R12" s="80">
        <v>-14.59</v>
      </c>
      <c r="T12" s="96">
        <v>2016</v>
      </c>
      <c r="U12" s="97" t="s">
        <v>88</v>
      </c>
      <c r="V12" s="95">
        <f t="shared" si="0"/>
        <v>93</v>
      </c>
      <c r="W12" s="95">
        <f t="shared" si="1"/>
        <v>2403</v>
      </c>
      <c r="X12" s="95">
        <f t="shared" si="2"/>
        <v>34</v>
      </c>
      <c r="Y12" s="95">
        <f t="shared" si="3"/>
        <v>0</v>
      </c>
      <c r="Z12" s="95">
        <f t="shared" si="4"/>
        <v>37</v>
      </c>
      <c r="AA12" s="95">
        <f t="shared" si="5"/>
        <v>29.3</v>
      </c>
      <c r="AB12" s="95">
        <f t="shared" si="6"/>
        <v>0.7</v>
      </c>
      <c r="AC12" s="80">
        <f t="shared" si="7"/>
        <v>2597</v>
      </c>
    </row>
    <row r="13" spans="1:29">
      <c r="A13" s="82">
        <v>2016</v>
      </c>
      <c r="B13" s="81" t="s">
        <v>72</v>
      </c>
      <c r="C13" s="81">
        <v>919</v>
      </c>
      <c r="D13" s="81">
        <v>761</v>
      </c>
      <c r="E13" s="81">
        <v>3</v>
      </c>
      <c r="F13" s="81">
        <v>0</v>
      </c>
      <c r="G13" s="81">
        <v>0</v>
      </c>
      <c r="H13" s="81">
        <v>4</v>
      </c>
      <c r="I13" s="81">
        <v>2</v>
      </c>
      <c r="J13" s="81">
        <v>37</v>
      </c>
      <c r="K13" s="81">
        <v>23</v>
      </c>
      <c r="L13" s="81"/>
      <c r="M13" s="81">
        <v>88</v>
      </c>
      <c r="N13" s="81">
        <v>0.8</v>
      </c>
      <c r="O13" s="81">
        <v>0.2</v>
      </c>
      <c r="P13" s="81"/>
      <c r="Q13" s="80">
        <v>102.65</v>
      </c>
      <c r="R13" s="80">
        <v>-125.34</v>
      </c>
      <c r="T13" s="96">
        <v>2016</v>
      </c>
      <c r="U13" s="97" t="s">
        <v>72</v>
      </c>
      <c r="V13" s="95">
        <f t="shared" si="0"/>
        <v>23</v>
      </c>
      <c r="W13" s="95">
        <f t="shared" si="1"/>
        <v>761</v>
      </c>
      <c r="X13" s="95">
        <f t="shared" si="2"/>
        <v>3</v>
      </c>
      <c r="Y13" s="95">
        <f t="shared" si="3"/>
        <v>0</v>
      </c>
      <c r="Z13" s="95">
        <f t="shared" si="4"/>
        <v>43</v>
      </c>
      <c r="AA13" s="95">
        <f t="shared" si="5"/>
        <v>88.8</v>
      </c>
      <c r="AB13" s="95">
        <f t="shared" si="6"/>
        <v>0.2</v>
      </c>
      <c r="AC13" s="80">
        <f t="shared" si="7"/>
        <v>919</v>
      </c>
    </row>
    <row r="14" spans="1:29">
      <c r="A14" s="82">
        <v>2016</v>
      </c>
      <c r="B14" s="81" t="s">
        <v>87</v>
      </c>
      <c r="C14" s="81">
        <v>2494</v>
      </c>
      <c r="D14" s="81">
        <v>928</v>
      </c>
      <c r="E14" s="81">
        <v>28</v>
      </c>
      <c r="F14" s="81">
        <v>0</v>
      </c>
      <c r="G14" s="81"/>
      <c r="H14" s="81">
        <v>58</v>
      </c>
      <c r="I14" s="81">
        <v>12</v>
      </c>
      <c r="J14" s="81">
        <v>22</v>
      </c>
      <c r="K14" s="81">
        <v>1399</v>
      </c>
      <c r="L14" s="81"/>
      <c r="M14" s="81">
        <v>35</v>
      </c>
      <c r="N14" s="81">
        <v>10.4</v>
      </c>
      <c r="O14" s="81">
        <v>0.6</v>
      </c>
      <c r="P14" s="81"/>
      <c r="Q14" s="80">
        <v>307.79000000000002</v>
      </c>
      <c r="R14" s="80">
        <v>-815.41079999999999</v>
      </c>
      <c r="T14" s="96">
        <v>2016</v>
      </c>
      <c r="U14" s="97" t="s">
        <v>87</v>
      </c>
      <c r="V14" s="95">
        <f t="shared" si="0"/>
        <v>1399</v>
      </c>
      <c r="W14" s="95">
        <f t="shared" si="1"/>
        <v>928</v>
      </c>
      <c r="X14" s="95">
        <f t="shared" si="2"/>
        <v>28</v>
      </c>
      <c r="Y14" s="95">
        <f t="shared" si="3"/>
        <v>0</v>
      </c>
      <c r="Z14" s="95">
        <f t="shared" si="4"/>
        <v>92</v>
      </c>
      <c r="AA14" s="95">
        <f t="shared" si="5"/>
        <v>45.4</v>
      </c>
      <c r="AB14" s="95">
        <f t="shared" si="6"/>
        <v>0.6</v>
      </c>
      <c r="AC14" s="80">
        <f t="shared" si="7"/>
        <v>2493</v>
      </c>
    </row>
    <row r="15" spans="1:29">
      <c r="A15" s="82">
        <v>2016</v>
      </c>
      <c r="B15" s="81" t="s">
        <v>91</v>
      </c>
      <c r="C15" s="81">
        <v>1334</v>
      </c>
      <c r="D15" s="81">
        <v>614</v>
      </c>
      <c r="E15" s="81">
        <v>0</v>
      </c>
      <c r="F15" s="81">
        <v>6</v>
      </c>
      <c r="G15" s="81">
        <v>3</v>
      </c>
      <c r="H15" s="81">
        <v>96</v>
      </c>
      <c r="I15" s="81">
        <v>4</v>
      </c>
      <c r="J15" s="81">
        <v>9</v>
      </c>
      <c r="K15" s="81">
        <v>560</v>
      </c>
      <c r="L15" s="81"/>
      <c r="M15" s="81">
        <v>39</v>
      </c>
      <c r="N15" s="81">
        <v>0.7</v>
      </c>
      <c r="O15" s="81">
        <v>1.3</v>
      </c>
      <c r="P15" s="81"/>
      <c r="Q15" s="80">
        <v>290.43336399999998</v>
      </c>
      <c r="R15" s="80">
        <v>-92.53</v>
      </c>
      <c r="T15" s="96">
        <v>2016</v>
      </c>
      <c r="U15" s="97" t="s">
        <v>91</v>
      </c>
      <c r="V15" s="95">
        <f t="shared" si="0"/>
        <v>560</v>
      </c>
      <c r="W15" s="95">
        <f t="shared" si="1"/>
        <v>614</v>
      </c>
      <c r="X15" s="95">
        <f t="shared" si="2"/>
        <v>0</v>
      </c>
      <c r="Y15" s="95">
        <f t="shared" si="3"/>
        <v>3</v>
      </c>
      <c r="Z15" s="95">
        <f t="shared" si="4"/>
        <v>115</v>
      </c>
      <c r="AA15" s="95">
        <f t="shared" si="5"/>
        <v>39.700000000000003</v>
      </c>
      <c r="AB15" s="95">
        <f t="shared" si="6"/>
        <v>1.3</v>
      </c>
      <c r="AC15" s="80">
        <f t="shared" si="7"/>
        <v>1333</v>
      </c>
    </row>
    <row r="16" spans="1:29">
      <c r="A16" s="82">
        <v>2016</v>
      </c>
      <c r="B16" s="81" t="s">
        <v>71</v>
      </c>
      <c r="C16" s="81">
        <v>743</v>
      </c>
      <c r="D16" s="81">
        <v>550</v>
      </c>
      <c r="E16" s="81">
        <v>0</v>
      </c>
      <c r="F16" s="81">
        <v>0</v>
      </c>
      <c r="G16" s="81"/>
      <c r="H16" s="81">
        <v>11</v>
      </c>
      <c r="I16" s="81">
        <v>4</v>
      </c>
      <c r="J16" s="81">
        <v>23</v>
      </c>
      <c r="K16" s="81">
        <v>85</v>
      </c>
      <c r="L16" s="81"/>
      <c r="M16" s="81">
        <v>67</v>
      </c>
      <c r="N16" s="81">
        <v>2.8</v>
      </c>
      <c r="O16" s="81">
        <v>0.2</v>
      </c>
      <c r="P16" s="81"/>
      <c r="Q16" s="80">
        <v>129.13</v>
      </c>
      <c r="R16" s="80">
        <v>-204.5</v>
      </c>
      <c r="T16" s="96">
        <v>2016</v>
      </c>
      <c r="U16" s="97" t="s">
        <v>71</v>
      </c>
      <c r="V16" s="95">
        <f t="shared" si="0"/>
        <v>85</v>
      </c>
      <c r="W16" s="95">
        <f t="shared" si="1"/>
        <v>550</v>
      </c>
      <c r="X16" s="95">
        <f t="shared" si="2"/>
        <v>0</v>
      </c>
      <c r="Y16" s="95">
        <f t="shared" si="3"/>
        <v>0</v>
      </c>
      <c r="Z16" s="95">
        <f t="shared" si="4"/>
        <v>38</v>
      </c>
      <c r="AA16" s="95">
        <f t="shared" si="5"/>
        <v>69.8</v>
      </c>
      <c r="AB16" s="95">
        <f t="shared" si="6"/>
        <v>0.2</v>
      </c>
      <c r="AC16" s="80">
        <f t="shared" si="7"/>
        <v>743</v>
      </c>
    </row>
    <row r="17" spans="1:29">
      <c r="A17" s="82">
        <v>2016</v>
      </c>
      <c r="B17" s="81" t="s">
        <v>64</v>
      </c>
      <c r="C17" s="81">
        <v>4754</v>
      </c>
      <c r="D17" s="81">
        <v>3923</v>
      </c>
      <c r="E17" s="81">
        <v>307</v>
      </c>
      <c r="F17" s="81">
        <v>1</v>
      </c>
      <c r="G17" s="81"/>
      <c r="H17" s="81">
        <v>127</v>
      </c>
      <c r="I17" s="81">
        <v>50</v>
      </c>
      <c r="J17" s="81">
        <v>30</v>
      </c>
      <c r="K17" s="81">
        <v>17</v>
      </c>
      <c r="L17" s="81">
        <v>153</v>
      </c>
      <c r="M17" s="81">
        <v>98</v>
      </c>
      <c r="N17" s="81">
        <v>36.9</v>
      </c>
      <c r="O17" s="81">
        <v>10.1</v>
      </c>
      <c r="P17" s="81"/>
      <c r="Q17" s="80">
        <v>877.41</v>
      </c>
      <c r="R17" s="80">
        <v>-127.83</v>
      </c>
      <c r="T17" s="96">
        <v>2016</v>
      </c>
      <c r="U17" s="97" t="s">
        <v>64</v>
      </c>
      <c r="V17" s="95">
        <f t="shared" si="0"/>
        <v>17</v>
      </c>
      <c r="W17" s="95">
        <f t="shared" si="1"/>
        <v>3923</v>
      </c>
      <c r="X17" s="95">
        <f t="shared" si="2"/>
        <v>307</v>
      </c>
      <c r="Y17" s="95">
        <f t="shared" si="3"/>
        <v>0</v>
      </c>
      <c r="Z17" s="95">
        <f t="shared" si="4"/>
        <v>208</v>
      </c>
      <c r="AA17" s="95">
        <f t="shared" si="5"/>
        <v>287.89999999999998</v>
      </c>
      <c r="AB17" s="95">
        <f t="shared" si="6"/>
        <v>10.1</v>
      </c>
      <c r="AC17" s="80">
        <f t="shared" si="7"/>
        <v>4753</v>
      </c>
    </row>
    <row r="18" spans="1:29">
      <c r="A18" s="82">
        <v>2016</v>
      </c>
      <c r="B18" s="81" t="s">
        <v>86</v>
      </c>
      <c r="C18" s="81">
        <v>1085</v>
      </c>
      <c r="D18" s="81">
        <v>745</v>
      </c>
      <c r="E18" s="81">
        <v>4</v>
      </c>
      <c r="F18" s="81">
        <v>0</v>
      </c>
      <c r="G18" s="81"/>
      <c r="H18" s="81">
        <v>94</v>
      </c>
      <c r="I18" s="81">
        <v>2</v>
      </c>
      <c r="J18" s="81">
        <v>11</v>
      </c>
      <c r="K18" s="81">
        <v>199</v>
      </c>
      <c r="L18" s="81"/>
      <c r="M18" s="81">
        <v>19</v>
      </c>
      <c r="N18" s="81">
        <v>8.3000000000000007</v>
      </c>
      <c r="O18" s="81">
        <v>2.7</v>
      </c>
      <c r="P18" s="81"/>
      <c r="Q18" s="80">
        <v>97.1</v>
      </c>
      <c r="R18" s="80">
        <v>0</v>
      </c>
      <c r="T18" s="96">
        <v>2016</v>
      </c>
      <c r="U18" s="97" t="s">
        <v>86</v>
      </c>
      <c r="V18" s="95">
        <f t="shared" si="0"/>
        <v>199</v>
      </c>
      <c r="W18" s="95">
        <f t="shared" si="1"/>
        <v>745</v>
      </c>
      <c r="X18" s="95">
        <f t="shared" si="2"/>
        <v>4</v>
      </c>
      <c r="Y18" s="95">
        <f t="shared" si="3"/>
        <v>0</v>
      </c>
      <c r="Z18" s="95">
        <f t="shared" si="4"/>
        <v>107</v>
      </c>
      <c r="AA18" s="95">
        <f t="shared" si="5"/>
        <v>27.3</v>
      </c>
      <c r="AB18" s="95">
        <f t="shared" si="6"/>
        <v>2.7</v>
      </c>
      <c r="AC18" s="80">
        <f t="shared" si="7"/>
        <v>1085</v>
      </c>
    </row>
    <row r="19" spans="1:29">
      <c r="A19" s="82">
        <v>2016</v>
      </c>
      <c r="B19" s="81" t="s">
        <v>70</v>
      </c>
      <c r="C19" s="81">
        <v>1733</v>
      </c>
      <c r="D19" s="81">
        <v>1306</v>
      </c>
      <c r="E19" s="81">
        <v>1</v>
      </c>
      <c r="F19" s="81">
        <v>0</v>
      </c>
      <c r="G19" s="81">
        <v>5</v>
      </c>
      <c r="H19" s="81">
        <v>28</v>
      </c>
      <c r="I19" s="81">
        <v>2</v>
      </c>
      <c r="J19" s="81">
        <v>3</v>
      </c>
      <c r="K19" s="81">
        <v>56</v>
      </c>
      <c r="L19" s="81">
        <v>200</v>
      </c>
      <c r="M19" s="81">
        <v>129</v>
      </c>
      <c r="N19" s="81">
        <v>2.7</v>
      </c>
      <c r="O19" s="81">
        <v>1.3</v>
      </c>
      <c r="P19" s="81"/>
      <c r="Q19" s="80">
        <v>592.08000000000004</v>
      </c>
      <c r="R19" s="80">
        <v>-287.73</v>
      </c>
      <c r="T19" s="96">
        <v>2016</v>
      </c>
      <c r="U19" s="97" t="s">
        <v>70</v>
      </c>
      <c r="V19" s="95">
        <f t="shared" si="0"/>
        <v>56</v>
      </c>
      <c r="W19" s="95">
        <f t="shared" si="1"/>
        <v>1306</v>
      </c>
      <c r="X19" s="95">
        <f t="shared" si="2"/>
        <v>1</v>
      </c>
      <c r="Y19" s="95">
        <f t="shared" si="3"/>
        <v>5</v>
      </c>
      <c r="Z19" s="95">
        <f t="shared" si="4"/>
        <v>33</v>
      </c>
      <c r="AA19" s="95">
        <f t="shared" si="5"/>
        <v>331.7</v>
      </c>
      <c r="AB19" s="95">
        <f t="shared" si="6"/>
        <v>1.3</v>
      </c>
      <c r="AC19" s="80">
        <f t="shared" si="7"/>
        <v>1734</v>
      </c>
    </row>
    <row r="20" spans="1:29">
      <c r="A20" s="82">
        <v>2016</v>
      </c>
      <c r="B20" s="81" t="s">
        <v>69</v>
      </c>
      <c r="C20" s="81">
        <v>3950</v>
      </c>
      <c r="D20" s="81">
        <v>3364</v>
      </c>
      <c r="E20" s="81">
        <v>0</v>
      </c>
      <c r="F20" s="81">
        <v>0</v>
      </c>
      <c r="G20" s="81"/>
      <c r="H20" s="81">
        <v>3</v>
      </c>
      <c r="I20" s="81">
        <v>1</v>
      </c>
      <c r="J20" s="81">
        <v>7</v>
      </c>
      <c r="K20" s="81">
        <v>27</v>
      </c>
      <c r="L20" s="81"/>
      <c r="M20" s="81">
        <v>464</v>
      </c>
      <c r="N20" s="81">
        <v>83</v>
      </c>
      <c r="O20" s="81">
        <v>0</v>
      </c>
      <c r="P20" s="81"/>
      <c r="Q20" s="80">
        <v>12.604699999999999</v>
      </c>
      <c r="R20" s="80">
        <v>-1357.28333903</v>
      </c>
      <c r="T20" s="96">
        <v>2016</v>
      </c>
      <c r="U20" s="97" t="s">
        <v>69</v>
      </c>
      <c r="V20" s="95">
        <f t="shared" si="0"/>
        <v>27</v>
      </c>
      <c r="W20" s="95">
        <f t="shared" si="1"/>
        <v>3364</v>
      </c>
      <c r="X20" s="95">
        <f t="shared" si="2"/>
        <v>0</v>
      </c>
      <c r="Y20" s="95">
        <f t="shared" si="3"/>
        <v>0</v>
      </c>
      <c r="Z20" s="95">
        <f t="shared" si="4"/>
        <v>11</v>
      </c>
      <c r="AA20" s="95">
        <f t="shared" si="5"/>
        <v>547</v>
      </c>
      <c r="AB20" s="95">
        <f t="shared" si="6"/>
        <v>0</v>
      </c>
      <c r="AC20" s="80">
        <f t="shared" si="7"/>
        <v>3949</v>
      </c>
    </row>
    <row r="21" spans="1:29">
      <c r="A21" s="82">
        <v>2016</v>
      </c>
      <c r="B21" s="81" t="s">
        <v>73</v>
      </c>
      <c r="C21" s="81">
        <v>1187</v>
      </c>
      <c r="D21" s="81">
        <v>943</v>
      </c>
      <c r="E21" s="81">
        <v>15</v>
      </c>
      <c r="F21" s="81">
        <v>0</v>
      </c>
      <c r="G21" s="81"/>
      <c r="H21" s="81">
        <v>28</v>
      </c>
      <c r="I21" s="81">
        <v>2</v>
      </c>
      <c r="J21" s="81">
        <v>1</v>
      </c>
      <c r="K21" s="81">
        <v>14</v>
      </c>
      <c r="L21" s="81"/>
      <c r="M21" s="81">
        <v>129</v>
      </c>
      <c r="N21" s="81">
        <v>53.1</v>
      </c>
      <c r="O21" s="81">
        <v>1.9</v>
      </c>
      <c r="P21" s="81"/>
      <c r="Q21" s="80">
        <v>84.188100000000006</v>
      </c>
      <c r="R21" s="80">
        <v>-384.5668</v>
      </c>
      <c r="T21" s="96">
        <v>2016</v>
      </c>
      <c r="U21" s="97" t="s">
        <v>73</v>
      </c>
      <c r="V21" s="95">
        <f t="shared" si="0"/>
        <v>14</v>
      </c>
      <c r="W21" s="95">
        <f t="shared" si="1"/>
        <v>943</v>
      </c>
      <c r="X21" s="95">
        <f t="shared" si="2"/>
        <v>15</v>
      </c>
      <c r="Y21" s="95">
        <f t="shared" si="3"/>
        <v>0</v>
      </c>
      <c r="Z21" s="95">
        <f t="shared" si="4"/>
        <v>31</v>
      </c>
      <c r="AA21" s="95">
        <f t="shared" si="5"/>
        <v>182.1</v>
      </c>
      <c r="AB21" s="95">
        <f t="shared" si="6"/>
        <v>1.9</v>
      </c>
      <c r="AC21" s="80">
        <f t="shared" si="7"/>
        <v>1187</v>
      </c>
    </row>
    <row r="22" spans="1:29">
      <c r="A22" s="82">
        <v>2016</v>
      </c>
      <c r="B22" s="81" t="s">
        <v>115</v>
      </c>
      <c r="C22" s="81">
        <v>553</v>
      </c>
      <c r="D22" s="81">
        <v>150</v>
      </c>
      <c r="E22" s="81">
        <v>1</v>
      </c>
      <c r="F22" s="81">
        <v>0</v>
      </c>
      <c r="G22" s="81">
        <v>0</v>
      </c>
      <c r="H22" s="81">
        <v>0</v>
      </c>
      <c r="I22" s="81">
        <v>0</v>
      </c>
      <c r="J22" s="81">
        <v>0</v>
      </c>
      <c r="K22" s="81">
        <v>302</v>
      </c>
      <c r="L22" s="81"/>
      <c r="M22" s="81">
        <v>10</v>
      </c>
      <c r="N22" s="81">
        <v>90</v>
      </c>
      <c r="O22" s="81">
        <v>0</v>
      </c>
      <c r="P22" s="81"/>
      <c r="Q22" s="80">
        <v>118.24979999999999</v>
      </c>
      <c r="R22" s="80">
        <v>-33.334400000000002</v>
      </c>
      <c r="T22" s="96">
        <v>2016</v>
      </c>
      <c r="U22" s="97" t="s">
        <v>115</v>
      </c>
      <c r="V22" s="95">
        <f t="shared" si="0"/>
        <v>302</v>
      </c>
      <c r="W22" s="95">
        <f t="shared" si="1"/>
        <v>150</v>
      </c>
      <c r="X22" s="95">
        <f t="shared" si="2"/>
        <v>1</v>
      </c>
      <c r="Y22" s="95">
        <f t="shared" si="3"/>
        <v>0</v>
      </c>
      <c r="Z22" s="95">
        <f t="shared" si="4"/>
        <v>0</v>
      </c>
      <c r="AA22" s="95">
        <f t="shared" si="5"/>
        <v>100</v>
      </c>
      <c r="AB22" s="95">
        <f t="shared" si="6"/>
        <v>0</v>
      </c>
      <c r="AC22" s="80">
        <f t="shared" si="7"/>
        <v>553</v>
      </c>
    </row>
    <row r="23" spans="1:29">
      <c r="A23" s="82">
        <v>2016</v>
      </c>
      <c r="B23" s="81" t="s">
        <v>31</v>
      </c>
      <c r="C23" s="81">
        <v>4863</v>
      </c>
      <c r="D23" s="81">
        <v>4455</v>
      </c>
      <c r="E23" s="81">
        <v>0</v>
      </c>
      <c r="F23" s="81">
        <v>3</v>
      </c>
      <c r="G23" s="81"/>
      <c r="H23" s="81">
        <v>127</v>
      </c>
      <c r="I23" s="81">
        <v>27</v>
      </c>
      <c r="J23" s="81">
        <v>59</v>
      </c>
      <c r="K23" s="81">
        <v>14</v>
      </c>
      <c r="L23" s="81"/>
      <c r="M23" s="81">
        <v>147</v>
      </c>
      <c r="N23" s="81">
        <v>26</v>
      </c>
      <c r="O23" s="81">
        <v>5</v>
      </c>
      <c r="P23" s="81"/>
      <c r="Q23" s="80">
        <v>528.01790000000005</v>
      </c>
      <c r="R23" s="80">
        <v>-296.230705</v>
      </c>
      <c r="T23" s="96">
        <v>2016</v>
      </c>
      <c r="U23" s="97" t="s">
        <v>31</v>
      </c>
      <c r="V23" s="95">
        <f t="shared" si="0"/>
        <v>14</v>
      </c>
      <c r="W23" s="95">
        <f t="shared" si="1"/>
        <v>4455</v>
      </c>
      <c r="X23" s="95">
        <f t="shared" si="2"/>
        <v>0</v>
      </c>
      <c r="Y23" s="95">
        <f t="shared" si="3"/>
        <v>0</v>
      </c>
      <c r="Z23" s="95">
        <f t="shared" si="4"/>
        <v>216</v>
      </c>
      <c r="AA23" s="95">
        <f t="shared" si="5"/>
        <v>173</v>
      </c>
      <c r="AB23" s="95">
        <f t="shared" si="6"/>
        <v>5</v>
      </c>
      <c r="AC23" s="80">
        <f t="shared" si="7"/>
        <v>4863</v>
      </c>
    </row>
    <row r="24" spans="1:29">
      <c r="A24" s="82">
        <v>2016</v>
      </c>
      <c r="B24" s="81" t="s">
        <v>63</v>
      </c>
      <c r="C24" s="81">
        <v>2511</v>
      </c>
      <c r="D24" s="81">
        <v>2191</v>
      </c>
      <c r="E24" s="81">
        <v>90</v>
      </c>
      <c r="F24" s="81">
        <v>5</v>
      </c>
      <c r="G24" s="81"/>
      <c r="H24" s="81">
        <v>5</v>
      </c>
      <c r="I24" s="81">
        <v>7</v>
      </c>
      <c r="J24" s="81">
        <v>11</v>
      </c>
      <c r="K24" s="81">
        <v>39</v>
      </c>
      <c r="L24" s="81"/>
      <c r="M24" s="81">
        <v>135</v>
      </c>
      <c r="N24" s="81">
        <v>25.4</v>
      </c>
      <c r="O24" s="81">
        <v>1.6</v>
      </c>
      <c r="P24" s="81"/>
      <c r="Q24" s="80">
        <v>88.74</v>
      </c>
      <c r="R24" s="80">
        <v>-802.07</v>
      </c>
      <c r="T24" s="96">
        <v>2016</v>
      </c>
      <c r="U24" s="97" t="s">
        <v>63</v>
      </c>
      <c r="V24" s="95">
        <f t="shared" si="0"/>
        <v>39</v>
      </c>
      <c r="W24" s="95">
        <f t="shared" si="1"/>
        <v>2191</v>
      </c>
      <c r="X24" s="95">
        <f t="shared" si="2"/>
        <v>90</v>
      </c>
      <c r="Y24" s="95">
        <f t="shared" si="3"/>
        <v>0</v>
      </c>
      <c r="Z24" s="95">
        <f t="shared" si="4"/>
        <v>28</v>
      </c>
      <c r="AA24" s="95">
        <f t="shared" si="5"/>
        <v>160.4</v>
      </c>
      <c r="AB24" s="95">
        <f t="shared" si="6"/>
        <v>1.6</v>
      </c>
      <c r="AC24" s="80">
        <f t="shared" si="7"/>
        <v>2510</v>
      </c>
    </row>
    <row r="25" spans="1:29">
      <c r="A25" s="82">
        <v>2016</v>
      </c>
      <c r="B25" s="81" t="s">
        <v>65</v>
      </c>
      <c r="C25" s="81">
        <v>1464</v>
      </c>
      <c r="D25" s="81">
        <v>1331</v>
      </c>
      <c r="E25" s="81">
        <v>0</v>
      </c>
      <c r="F25" s="81">
        <v>0</v>
      </c>
      <c r="G25" s="81"/>
      <c r="H25" s="81">
        <v>15</v>
      </c>
      <c r="I25" s="81">
        <v>0</v>
      </c>
      <c r="J25" s="81">
        <v>0</v>
      </c>
      <c r="K25" s="81">
        <v>69</v>
      </c>
      <c r="L25" s="81"/>
      <c r="M25" s="81">
        <v>28</v>
      </c>
      <c r="N25" s="81">
        <v>20</v>
      </c>
      <c r="O25" s="81">
        <v>0</v>
      </c>
      <c r="P25" s="81"/>
      <c r="Q25" s="80">
        <v>129.52000000000001</v>
      </c>
      <c r="R25" s="80">
        <v>-357.61</v>
      </c>
      <c r="T25" s="96">
        <v>2016</v>
      </c>
      <c r="U25" s="97" t="s">
        <v>65</v>
      </c>
      <c r="V25" s="95">
        <f t="shared" si="0"/>
        <v>69</v>
      </c>
      <c r="W25" s="95">
        <f t="shared" si="1"/>
        <v>1331</v>
      </c>
      <c r="X25" s="95">
        <f t="shared" si="2"/>
        <v>0</v>
      </c>
      <c r="Y25" s="95">
        <f t="shared" si="3"/>
        <v>0</v>
      </c>
      <c r="Z25" s="95">
        <f t="shared" si="4"/>
        <v>15</v>
      </c>
      <c r="AA25" s="95">
        <f t="shared" si="5"/>
        <v>48</v>
      </c>
      <c r="AB25" s="95">
        <f t="shared" si="6"/>
        <v>0</v>
      </c>
      <c r="AC25" s="80">
        <f t="shared" si="7"/>
        <v>1463</v>
      </c>
    </row>
    <row r="26" spans="1:29">
      <c r="A26" s="82">
        <v>2016</v>
      </c>
      <c r="B26" s="81" t="s">
        <v>76</v>
      </c>
      <c r="C26" s="81">
        <v>832</v>
      </c>
      <c r="D26" s="81">
        <v>663</v>
      </c>
      <c r="E26" s="81">
        <v>101</v>
      </c>
      <c r="F26" s="81">
        <v>1</v>
      </c>
      <c r="G26" s="81">
        <v>1</v>
      </c>
      <c r="H26" s="81">
        <v>37</v>
      </c>
      <c r="I26" s="81">
        <v>14</v>
      </c>
      <c r="J26" s="81">
        <v>0</v>
      </c>
      <c r="K26" s="81"/>
      <c r="L26" s="81"/>
      <c r="M26" s="81">
        <v>14</v>
      </c>
      <c r="N26" s="81">
        <v>0</v>
      </c>
      <c r="O26" s="81">
        <v>1.1000000000000001</v>
      </c>
      <c r="P26" s="81"/>
      <c r="Q26" s="80">
        <v>713.41</v>
      </c>
      <c r="R26" s="80">
        <v>-59.72</v>
      </c>
      <c r="T26" s="96">
        <v>2016</v>
      </c>
      <c r="U26" s="97" t="s">
        <v>76</v>
      </c>
      <c r="V26" s="95">
        <f t="shared" si="0"/>
        <v>0</v>
      </c>
      <c r="W26" s="95">
        <f t="shared" si="1"/>
        <v>663</v>
      </c>
      <c r="X26" s="95">
        <f t="shared" si="2"/>
        <v>101</v>
      </c>
      <c r="Y26" s="95">
        <f t="shared" si="3"/>
        <v>1</v>
      </c>
      <c r="Z26" s="95">
        <f t="shared" si="4"/>
        <v>52</v>
      </c>
      <c r="AA26" s="95">
        <f t="shared" si="5"/>
        <v>14</v>
      </c>
      <c r="AB26" s="95">
        <f t="shared" si="6"/>
        <v>1.1000000000000001</v>
      </c>
      <c r="AC26" s="80">
        <f t="shared" si="7"/>
        <v>832.1</v>
      </c>
    </row>
    <row r="27" spans="1:29">
      <c r="A27" s="82">
        <v>2016</v>
      </c>
      <c r="B27" s="81" t="s">
        <v>106</v>
      </c>
      <c r="C27" s="81">
        <v>3370</v>
      </c>
      <c r="D27" s="81">
        <v>273</v>
      </c>
      <c r="E27" s="81">
        <v>22</v>
      </c>
      <c r="F27" s="81">
        <v>0</v>
      </c>
      <c r="G27" s="81"/>
      <c r="H27" s="81">
        <v>40</v>
      </c>
      <c r="I27" s="81">
        <v>12</v>
      </c>
      <c r="J27" s="81">
        <v>2</v>
      </c>
      <c r="K27" s="81">
        <v>2989</v>
      </c>
      <c r="L27" s="81"/>
      <c r="M27" s="81">
        <v>21</v>
      </c>
      <c r="N27" s="81">
        <v>10.7</v>
      </c>
      <c r="O27" s="81">
        <v>0.3</v>
      </c>
      <c r="P27" s="81"/>
      <c r="Q27" s="80">
        <v>47.52</v>
      </c>
      <c r="R27" s="80">
        <v>-1316.34</v>
      </c>
      <c r="T27" s="96">
        <v>2016</v>
      </c>
      <c r="U27" s="97" t="s">
        <v>106</v>
      </c>
      <c r="V27" s="95">
        <f t="shared" si="0"/>
        <v>2989</v>
      </c>
      <c r="W27" s="95">
        <f t="shared" si="1"/>
        <v>273</v>
      </c>
      <c r="X27" s="95">
        <f t="shared" si="2"/>
        <v>22</v>
      </c>
      <c r="Y27" s="95">
        <f t="shared" si="3"/>
        <v>0</v>
      </c>
      <c r="Z27" s="95">
        <f t="shared" si="4"/>
        <v>54</v>
      </c>
      <c r="AA27" s="95">
        <f t="shared" si="5"/>
        <v>31.7</v>
      </c>
      <c r="AB27" s="95">
        <f t="shared" si="6"/>
        <v>0.3</v>
      </c>
      <c r="AC27" s="80">
        <f t="shared" si="7"/>
        <v>3370</v>
      </c>
    </row>
    <row r="28" spans="1:29">
      <c r="A28" s="82">
        <v>2016</v>
      </c>
      <c r="B28" s="81" t="s">
        <v>60</v>
      </c>
      <c r="C28" s="81">
        <v>600</v>
      </c>
      <c r="D28" s="81">
        <v>476</v>
      </c>
      <c r="E28" s="81">
        <v>104</v>
      </c>
      <c r="F28" s="81">
        <v>0</v>
      </c>
      <c r="G28" s="81"/>
      <c r="H28" s="81">
        <v>6</v>
      </c>
      <c r="I28" s="81">
        <v>5</v>
      </c>
      <c r="J28" s="81">
        <v>0</v>
      </c>
      <c r="K28" s="81">
        <v>0.03</v>
      </c>
      <c r="L28" s="81"/>
      <c r="M28" s="81">
        <v>6</v>
      </c>
      <c r="N28" s="81">
        <v>2.2000000000000002</v>
      </c>
      <c r="O28" s="81">
        <v>0.8</v>
      </c>
      <c r="P28" s="81"/>
      <c r="Q28" s="80">
        <v>217.96</v>
      </c>
      <c r="R28" s="80">
        <v>-0.97</v>
      </c>
      <c r="T28" s="96">
        <v>2016</v>
      </c>
      <c r="U28" s="97" t="s">
        <v>60</v>
      </c>
      <c r="V28" s="95">
        <f t="shared" si="0"/>
        <v>0.03</v>
      </c>
      <c r="W28" s="95">
        <f t="shared" si="1"/>
        <v>476</v>
      </c>
      <c r="X28" s="95">
        <f t="shared" si="2"/>
        <v>104</v>
      </c>
      <c r="Y28" s="95">
        <f t="shared" si="3"/>
        <v>0</v>
      </c>
      <c r="Z28" s="95">
        <f t="shared" si="4"/>
        <v>11</v>
      </c>
      <c r="AA28" s="95">
        <f t="shared" si="5"/>
        <v>8.1999999999999993</v>
      </c>
      <c r="AB28" s="95">
        <f t="shared" si="6"/>
        <v>0.8</v>
      </c>
      <c r="AC28" s="80">
        <f t="shared" si="7"/>
        <v>600.03</v>
      </c>
    </row>
    <row r="29" spans="1:29">
      <c r="A29" s="82">
        <v>2016</v>
      </c>
      <c r="B29" s="81" t="s">
        <v>108</v>
      </c>
      <c r="C29" s="81">
        <v>51</v>
      </c>
      <c r="D29" s="81"/>
      <c r="E29" s="81">
        <v>0</v>
      </c>
      <c r="F29" s="81">
        <v>0</v>
      </c>
      <c r="G29" s="81">
        <v>0</v>
      </c>
      <c r="H29" s="81">
        <v>0</v>
      </c>
      <c r="I29" s="81">
        <v>0</v>
      </c>
      <c r="J29" s="81">
        <v>0</v>
      </c>
      <c r="K29" s="81">
        <v>46</v>
      </c>
      <c r="L29" s="81"/>
      <c r="M29" s="81">
        <v>0.14000000000000001</v>
      </c>
      <c r="N29" s="81">
        <v>4</v>
      </c>
      <c r="O29" s="81">
        <v>0</v>
      </c>
      <c r="P29" s="81">
        <v>1</v>
      </c>
      <c r="Q29" s="80"/>
      <c r="R29" s="80"/>
      <c r="T29" s="96">
        <v>2016</v>
      </c>
      <c r="U29" s="97" t="s">
        <v>108</v>
      </c>
      <c r="V29" s="95">
        <f t="shared" si="0"/>
        <v>46</v>
      </c>
      <c r="W29" s="95">
        <f t="shared" si="1"/>
        <v>0</v>
      </c>
      <c r="X29" s="95">
        <f t="shared" si="2"/>
        <v>0</v>
      </c>
      <c r="Y29" s="95">
        <f t="shared" si="3"/>
        <v>0</v>
      </c>
      <c r="Z29" s="95">
        <f t="shared" si="4"/>
        <v>0</v>
      </c>
      <c r="AA29" s="95">
        <f t="shared" si="5"/>
        <v>5.14</v>
      </c>
      <c r="AB29" s="95">
        <f t="shared" si="6"/>
        <v>0</v>
      </c>
      <c r="AC29" s="80">
        <f t="shared" si="7"/>
        <v>51.14</v>
      </c>
    </row>
    <row r="30" spans="1:29">
      <c r="A30" s="82">
        <v>2016</v>
      </c>
      <c r="B30" s="81" t="s">
        <v>90</v>
      </c>
      <c r="C30" s="81">
        <v>2693</v>
      </c>
      <c r="D30" s="81">
        <v>2149</v>
      </c>
      <c r="E30" s="81">
        <v>17</v>
      </c>
      <c r="F30" s="81">
        <v>0</v>
      </c>
      <c r="G30" s="81"/>
      <c r="H30" s="81">
        <v>26</v>
      </c>
      <c r="I30" s="81">
        <v>0</v>
      </c>
      <c r="J30" s="81">
        <v>2</v>
      </c>
      <c r="K30" s="81">
        <v>211</v>
      </c>
      <c r="L30" s="81"/>
      <c r="M30" s="81">
        <v>220</v>
      </c>
      <c r="N30" s="81">
        <v>67</v>
      </c>
      <c r="O30" s="81">
        <v>0</v>
      </c>
      <c r="P30" s="81"/>
      <c r="Q30" s="80">
        <v>4.04</v>
      </c>
      <c r="R30" s="80">
        <v>-360.59</v>
      </c>
      <c r="T30" s="96">
        <v>2016</v>
      </c>
      <c r="U30" s="97" t="s">
        <v>90</v>
      </c>
      <c r="V30" s="95">
        <f t="shared" si="0"/>
        <v>211</v>
      </c>
      <c r="W30" s="95">
        <f t="shared" si="1"/>
        <v>2149</v>
      </c>
      <c r="X30" s="95">
        <f t="shared" si="2"/>
        <v>17</v>
      </c>
      <c r="Y30" s="95">
        <f t="shared" si="3"/>
        <v>0</v>
      </c>
      <c r="Z30" s="95">
        <f t="shared" si="4"/>
        <v>28</v>
      </c>
      <c r="AA30" s="95">
        <f t="shared" si="5"/>
        <v>287</v>
      </c>
      <c r="AB30" s="95">
        <f t="shared" si="6"/>
        <v>0</v>
      </c>
      <c r="AC30" s="80">
        <f t="shared" si="7"/>
        <v>2692</v>
      </c>
    </row>
    <row r="31" spans="1:29">
      <c r="A31" s="82">
        <v>2016</v>
      </c>
      <c r="B31" s="81" t="s">
        <v>104</v>
      </c>
      <c r="C31" s="81">
        <v>2693</v>
      </c>
      <c r="D31" s="81">
        <v>170</v>
      </c>
      <c r="E31" s="81">
        <v>0</v>
      </c>
      <c r="F31" s="81">
        <v>0</v>
      </c>
      <c r="G31" s="81"/>
      <c r="H31" s="81">
        <v>75</v>
      </c>
      <c r="I31" s="81">
        <v>5</v>
      </c>
      <c r="J31" s="81">
        <v>2</v>
      </c>
      <c r="K31" s="81">
        <v>2268</v>
      </c>
      <c r="L31" s="81"/>
      <c r="M31" s="81">
        <v>149</v>
      </c>
      <c r="N31" s="81">
        <v>23</v>
      </c>
      <c r="O31" s="81">
        <v>0</v>
      </c>
      <c r="P31" s="81"/>
      <c r="Q31" s="80">
        <v>14.311655</v>
      </c>
      <c r="R31" s="80">
        <v>-1296.3351279999999</v>
      </c>
      <c r="T31" s="96">
        <v>2016</v>
      </c>
      <c r="U31" s="97" t="s">
        <v>104</v>
      </c>
      <c r="V31" s="95">
        <f t="shared" si="0"/>
        <v>2268</v>
      </c>
      <c r="W31" s="95">
        <f t="shared" si="1"/>
        <v>170</v>
      </c>
      <c r="X31" s="95">
        <f t="shared" si="2"/>
        <v>0</v>
      </c>
      <c r="Y31" s="95">
        <f t="shared" si="3"/>
        <v>0</v>
      </c>
      <c r="Z31" s="95">
        <f t="shared" si="4"/>
        <v>82</v>
      </c>
      <c r="AA31" s="95">
        <f t="shared" si="5"/>
        <v>172</v>
      </c>
      <c r="AB31" s="95">
        <f t="shared" si="6"/>
        <v>0</v>
      </c>
      <c r="AC31" s="80">
        <f t="shared" si="7"/>
        <v>2692</v>
      </c>
    </row>
    <row r="32" spans="1:29">
      <c r="A32" s="82">
        <v>2016</v>
      </c>
      <c r="B32" s="81" t="s">
        <v>77</v>
      </c>
      <c r="C32" s="81">
        <v>3190</v>
      </c>
      <c r="D32" s="81">
        <v>2098</v>
      </c>
      <c r="E32" s="81">
        <v>155</v>
      </c>
      <c r="F32" s="81">
        <v>1</v>
      </c>
      <c r="G32" s="81">
        <v>0</v>
      </c>
      <c r="H32" s="81">
        <v>42</v>
      </c>
      <c r="I32" s="81">
        <v>61</v>
      </c>
      <c r="J32" s="81">
        <v>9</v>
      </c>
      <c r="K32" s="81">
        <v>274</v>
      </c>
      <c r="L32" s="81">
        <v>504</v>
      </c>
      <c r="M32" s="81">
        <v>23</v>
      </c>
      <c r="N32" s="81">
        <v>9.1</v>
      </c>
      <c r="O32" s="81">
        <v>12.9</v>
      </c>
      <c r="P32" s="81">
        <v>0</v>
      </c>
      <c r="Q32" s="80">
        <v>784.34029999999996</v>
      </c>
      <c r="R32" s="80">
        <v>-108.7436</v>
      </c>
      <c r="T32" s="96">
        <v>2016</v>
      </c>
      <c r="U32" s="97" t="s">
        <v>77</v>
      </c>
      <c r="V32" s="95">
        <f t="shared" si="0"/>
        <v>274</v>
      </c>
      <c r="W32" s="95">
        <f t="shared" si="1"/>
        <v>2098</v>
      </c>
      <c r="X32" s="95">
        <f t="shared" si="2"/>
        <v>155</v>
      </c>
      <c r="Y32" s="95">
        <f t="shared" si="3"/>
        <v>0</v>
      </c>
      <c r="Z32" s="95">
        <f t="shared" si="4"/>
        <v>113</v>
      </c>
      <c r="AA32" s="95">
        <f t="shared" si="5"/>
        <v>536.1</v>
      </c>
      <c r="AB32" s="95">
        <f t="shared" si="6"/>
        <v>12.9</v>
      </c>
      <c r="AC32" s="80">
        <f t="shared" si="7"/>
        <v>3189</v>
      </c>
    </row>
    <row r="33" spans="1:29">
      <c r="A33" s="82">
        <v>2016</v>
      </c>
      <c r="B33" s="81" t="s">
        <v>92</v>
      </c>
      <c r="C33" s="81">
        <v>683</v>
      </c>
      <c r="D33" s="81">
        <v>371</v>
      </c>
      <c r="E33" s="81">
        <v>36</v>
      </c>
      <c r="F33" s="81">
        <v>0</v>
      </c>
      <c r="G33" s="81"/>
      <c r="H33" s="81">
        <v>16</v>
      </c>
      <c r="I33" s="81">
        <v>6</v>
      </c>
      <c r="J33" s="81">
        <v>2</v>
      </c>
      <c r="K33" s="81">
        <v>247</v>
      </c>
      <c r="L33" s="81"/>
      <c r="M33" s="81">
        <v>5</v>
      </c>
      <c r="N33" s="81">
        <v>0.02</v>
      </c>
      <c r="O33" s="81">
        <v>0</v>
      </c>
      <c r="P33" s="81"/>
      <c r="Q33" s="80">
        <v>249.9</v>
      </c>
      <c r="R33" s="80">
        <v>-31.56</v>
      </c>
      <c r="T33" s="96">
        <v>2016</v>
      </c>
      <c r="U33" s="97" t="s">
        <v>92</v>
      </c>
      <c r="V33" s="95">
        <f t="shared" si="0"/>
        <v>247</v>
      </c>
      <c r="W33" s="95">
        <f t="shared" si="1"/>
        <v>371</v>
      </c>
      <c r="X33" s="95">
        <f t="shared" si="2"/>
        <v>36</v>
      </c>
      <c r="Y33" s="95">
        <f t="shared" si="3"/>
        <v>0</v>
      </c>
      <c r="Z33" s="95">
        <f t="shared" si="4"/>
        <v>24</v>
      </c>
      <c r="AA33" s="95">
        <f t="shared" si="5"/>
        <v>5.0199999999999996</v>
      </c>
      <c r="AB33" s="95">
        <f t="shared" si="6"/>
        <v>0</v>
      </c>
      <c r="AC33" s="80">
        <f t="shared" si="7"/>
        <v>683.02</v>
      </c>
    </row>
    <row r="34" spans="1:29">
      <c r="A34" s="82">
        <v>2017</v>
      </c>
      <c r="B34" s="81" t="s">
        <v>81</v>
      </c>
      <c r="C34" s="81">
        <v>2470</v>
      </c>
      <c r="D34" s="89">
        <v>2151</v>
      </c>
      <c r="E34" s="81">
        <v>4</v>
      </c>
      <c r="F34" s="81">
        <v>1</v>
      </c>
      <c r="G34" s="84"/>
      <c r="H34" s="81">
        <v>86</v>
      </c>
      <c r="I34" s="81">
        <v>20</v>
      </c>
      <c r="J34" s="81">
        <v>49</v>
      </c>
      <c r="K34" s="81">
        <v>57</v>
      </c>
      <c r="L34" s="81"/>
      <c r="M34" s="81">
        <v>41</v>
      </c>
      <c r="N34" s="81">
        <v>44</v>
      </c>
      <c r="O34" s="81">
        <v>18</v>
      </c>
      <c r="P34" s="81"/>
      <c r="Q34" s="80">
        <v>35.67</v>
      </c>
      <c r="R34" s="80">
        <v>-584.45000000000005</v>
      </c>
      <c r="T34" s="96">
        <v>2017</v>
      </c>
      <c r="U34" s="97" t="s">
        <v>81</v>
      </c>
      <c r="V34" s="95">
        <f t="shared" si="0"/>
        <v>57</v>
      </c>
      <c r="W34" s="95">
        <f t="shared" si="1"/>
        <v>2151</v>
      </c>
      <c r="X34" s="95">
        <f t="shared" si="2"/>
        <v>4</v>
      </c>
      <c r="Y34" s="95">
        <f t="shared" si="3"/>
        <v>0</v>
      </c>
      <c r="Z34" s="95">
        <f t="shared" si="4"/>
        <v>156</v>
      </c>
      <c r="AA34" s="95">
        <f t="shared" si="5"/>
        <v>85</v>
      </c>
      <c r="AB34" s="95">
        <f t="shared" si="6"/>
        <v>18</v>
      </c>
      <c r="AC34" s="80">
        <f t="shared" si="7"/>
        <v>2471</v>
      </c>
    </row>
    <row r="35" spans="1:29">
      <c r="A35" s="82">
        <v>2017</v>
      </c>
      <c r="B35" s="81" t="s">
        <v>58</v>
      </c>
      <c r="C35" s="81">
        <v>394</v>
      </c>
      <c r="D35" s="89">
        <v>13</v>
      </c>
      <c r="E35" s="81">
        <v>346</v>
      </c>
      <c r="F35" s="81">
        <v>1</v>
      </c>
      <c r="G35" s="89">
        <v>4</v>
      </c>
      <c r="H35" s="81">
        <v>1</v>
      </c>
      <c r="I35" s="81">
        <v>12</v>
      </c>
      <c r="J35" s="81">
        <v>0</v>
      </c>
      <c r="K35" s="81">
        <v>11</v>
      </c>
      <c r="L35" s="81"/>
      <c r="M35" s="81">
        <v>3</v>
      </c>
      <c r="N35" s="81">
        <v>1</v>
      </c>
      <c r="O35" s="81">
        <v>1</v>
      </c>
      <c r="P35" s="81"/>
      <c r="Q35" s="80">
        <v>678.53</v>
      </c>
      <c r="R35" s="80">
        <v>-5.35</v>
      </c>
      <c r="T35" s="96">
        <v>2017</v>
      </c>
      <c r="U35" s="97" t="s">
        <v>58</v>
      </c>
      <c r="V35" s="95">
        <f t="shared" si="0"/>
        <v>11</v>
      </c>
      <c r="W35" s="95">
        <f t="shared" si="1"/>
        <v>13</v>
      </c>
      <c r="X35" s="95">
        <f t="shared" si="2"/>
        <v>346</v>
      </c>
      <c r="Y35" s="95">
        <f t="shared" si="3"/>
        <v>4</v>
      </c>
      <c r="Z35" s="95">
        <f t="shared" si="4"/>
        <v>14</v>
      </c>
      <c r="AA35" s="95">
        <f t="shared" si="5"/>
        <v>4</v>
      </c>
      <c r="AB35" s="95">
        <f t="shared" si="6"/>
        <v>1</v>
      </c>
      <c r="AC35" s="80">
        <f t="shared" si="7"/>
        <v>393</v>
      </c>
    </row>
    <row r="36" spans="1:29">
      <c r="A36" s="82">
        <v>2017</v>
      </c>
      <c r="B36" s="81" t="s">
        <v>83</v>
      </c>
      <c r="C36" s="81">
        <v>2186</v>
      </c>
      <c r="D36" s="89">
        <v>1007</v>
      </c>
      <c r="E36" s="81">
        <v>59.8</v>
      </c>
      <c r="F36" s="81">
        <v>0.2</v>
      </c>
      <c r="G36" s="89">
        <v>0.04</v>
      </c>
      <c r="H36" s="81">
        <v>48</v>
      </c>
      <c r="I36" s="81">
        <v>21</v>
      </c>
      <c r="J36" s="81">
        <v>3</v>
      </c>
      <c r="K36" s="81">
        <v>416</v>
      </c>
      <c r="L36" s="81">
        <v>560</v>
      </c>
      <c r="M36" s="81">
        <v>65</v>
      </c>
      <c r="N36" s="81">
        <v>6</v>
      </c>
      <c r="O36" s="81">
        <v>0</v>
      </c>
      <c r="P36" s="81"/>
      <c r="Q36" s="80">
        <v>2.4900000000000002</v>
      </c>
      <c r="R36" s="80">
        <v>-75.34</v>
      </c>
      <c r="T36" s="96">
        <v>2017</v>
      </c>
      <c r="U36" s="97" t="s">
        <v>83</v>
      </c>
      <c r="V36" s="95">
        <f t="shared" si="0"/>
        <v>416</v>
      </c>
      <c r="W36" s="95">
        <f t="shared" si="1"/>
        <v>1007</v>
      </c>
      <c r="X36" s="95">
        <f t="shared" si="2"/>
        <v>59.8</v>
      </c>
      <c r="Y36" s="95">
        <f t="shared" si="3"/>
        <v>0.04</v>
      </c>
      <c r="Z36" s="95">
        <f t="shared" si="4"/>
        <v>72.2</v>
      </c>
      <c r="AA36" s="95">
        <f t="shared" si="5"/>
        <v>631</v>
      </c>
      <c r="AB36" s="95">
        <f t="shared" si="6"/>
        <v>0</v>
      </c>
      <c r="AC36" s="80">
        <f t="shared" si="7"/>
        <v>2186.04</v>
      </c>
    </row>
    <row r="37" spans="1:29">
      <c r="A37" s="82">
        <v>2017</v>
      </c>
      <c r="B37" s="81" t="s">
        <v>107</v>
      </c>
      <c r="C37" s="81">
        <v>1342</v>
      </c>
      <c r="D37" s="89">
        <v>696</v>
      </c>
      <c r="E37" s="81">
        <v>0.1</v>
      </c>
      <c r="F37" s="81">
        <v>0</v>
      </c>
      <c r="G37" s="84"/>
      <c r="H37" s="81">
        <v>6</v>
      </c>
      <c r="I37" s="81">
        <v>3</v>
      </c>
      <c r="J37" s="81">
        <v>2</v>
      </c>
      <c r="K37" s="81">
        <v>374</v>
      </c>
      <c r="L37" s="81"/>
      <c r="M37" s="81">
        <v>188</v>
      </c>
      <c r="N37" s="81">
        <v>72</v>
      </c>
      <c r="O37" s="81">
        <v>1</v>
      </c>
      <c r="P37" s="81"/>
      <c r="Q37" s="80">
        <v>186.77</v>
      </c>
      <c r="R37" s="80">
        <v>-364.23</v>
      </c>
      <c r="T37" s="96">
        <v>2017</v>
      </c>
      <c r="U37" s="97" t="s">
        <v>107</v>
      </c>
      <c r="V37" s="95">
        <f t="shared" si="0"/>
        <v>374</v>
      </c>
      <c r="W37" s="95">
        <f t="shared" si="1"/>
        <v>696</v>
      </c>
      <c r="X37" s="95">
        <f t="shared" si="2"/>
        <v>0.1</v>
      </c>
      <c r="Y37" s="95">
        <f t="shared" si="3"/>
        <v>0</v>
      </c>
      <c r="Z37" s="95">
        <f t="shared" si="4"/>
        <v>11</v>
      </c>
      <c r="AA37" s="95">
        <f t="shared" si="5"/>
        <v>260</v>
      </c>
      <c r="AB37" s="95">
        <f t="shared" si="6"/>
        <v>1</v>
      </c>
      <c r="AC37" s="80">
        <f t="shared" si="7"/>
        <v>1342.1</v>
      </c>
    </row>
    <row r="38" spans="1:29">
      <c r="A38" s="82">
        <v>2017</v>
      </c>
      <c r="B38" s="81" t="s">
        <v>93</v>
      </c>
      <c r="C38" s="81">
        <v>4348</v>
      </c>
      <c r="D38" s="89">
        <v>2578</v>
      </c>
      <c r="E38" s="81">
        <v>510</v>
      </c>
      <c r="F38" s="81">
        <v>5</v>
      </c>
      <c r="G38" s="84">
        <v>13</v>
      </c>
      <c r="H38" s="81">
        <v>1</v>
      </c>
      <c r="I38" s="81">
        <v>42</v>
      </c>
      <c r="J38" s="81">
        <v>15</v>
      </c>
      <c r="K38" s="81">
        <v>301</v>
      </c>
      <c r="L38" s="81">
        <v>800</v>
      </c>
      <c r="M38" s="81">
        <v>62</v>
      </c>
      <c r="N38" s="81">
        <v>12</v>
      </c>
      <c r="O38" s="81">
        <v>8</v>
      </c>
      <c r="P38" s="81">
        <v>0</v>
      </c>
      <c r="Q38" s="80">
        <v>3060.44</v>
      </c>
      <c r="R38" s="80">
        <v>-1638.28</v>
      </c>
      <c r="T38" s="96">
        <v>2017</v>
      </c>
      <c r="U38" s="97" t="s">
        <v>93</v>
      </c>
      <c r="V38" s="95">
        <f t="shared" si="0"/>
        <v>301</v>
      </c>
      <c r="W38" s="95">
        <f t="shared" si="1"/>
        <v>2578</v>
      </c>
      <c r="X38" s="95">
        <f t="shared" si="2"/>
        <v>510</v>
      </c>
      <c r="Y38" s="95">
        <f t="shared" si="3"/>
        <v>13</v>
      </c>
      <c r="Z38" s="95">
        <f t="shared" si="4"/>
        <v>63</v>
      </c>
      <c r="AA38" s="95">
        <f t="shared" si="5"/>
        <v>874</v>
      </c>
      <c r="AB38" s="95">
        <f t="shared" si="6"/>
        <v>8</v>
      </c>
      <c r="AC38" s="80">
        <f t="shared" si="7"/>
        <v>4347</v>
      </c>
    </row>
    <row r="39" spans="1:29">
      <c r="A39" s="82">
        <v>2017</v>
      </c>
      <c r="B39" s="81" t="s">
        <v>101</v>
      </c>
      <c r="C39" s="81">
        <v>1345</v>
      </c>
      <c r="D39" s="89">
        <v>444</v>
      </c>
      <c r="E39" s="81">
        <v>1</v>
      </c>
      <c r="F39" s="81">
        <v>1</v>
      </c>
      <c r="G39" s="84"/>
      <c r="H39" s="81">
        <v>97</v>
      </c>
      <c r="I39" s="81">
        <v>5</v>
      </c>
      <c r="J39" s="81">
        <v>27</v>
      </c>
      <c r="K39" s="81">
        <v>614</v>
      </c>
      <c r="L39" s="81">
        <v>127</v>
      </c>
      <c r="M39" s="81">
        <v>25</v>
      </c>
      <c r="N39" s="81">
        <v>3</v>
      </c>
      <c r="O39" s="81">
        <v>1</v>
      </c>
      <c r="P39" s="81"/>
      <c r="Q39" s="80">
        <v>144.13999999999999</v>
      </c>
      <c r="R39" s="80">
        <v>-102.9</v>
      </c>
      <c r="T39" s="96">
        <v>2017</v>
      </c>
      <c r="U39" s="97" t="s">
        <v>101</v>
      </c>
      <c r="V39" s="95">
        <f t="shared" si="0"/>
        <v>614</v>
      </c>
      <c r="W39" s="95">
        <f t="shared" si="1"/>
        <v>444</v>
      </c>
      <c r="X39" s="95">
        <f t="shared" si="2"/>
        <v>1</v>
      </c>
      <c r="Y39" s="95">
        <f t="shared" si="3"/>
        <v>0</v>
      </c>
      <c r="Z39" s="95">
        <f t="shared" si="4"/>
        <v>130</v>
      </c>
      <c r="AA39" s="95">
        <f t="shared" si="5"/>
        <v>155</v>
      </c>
      <c r="AB39" s="95">
        <f t="shared" si="6"/>
        <v>1</v>
      </c>
      <c r="AC39" s="80">
        <f t="shared" si="7"/>
        <v>1345</v>
      </c>
    </row>
    <row r="40" spans="1:29">
      <c r="A40" s="82">
        <v>2017</v>
      </c>
      <c r="B40" s="81" t="s">
        <v>103</v>
      </c>
      <c r="C40" s="81">
        <v>2012</v>
      </c>
      <c r="D40" s="89">
        <v>1201</v>
      </c>
      <c r="E40" s="81">
        <v>0</v>
      </c>
      <c r="F40" s="81">
        <v>0</v>
      </c>
      <c r="G40" s="84"/>
      <c r="H40" s="81">
        <v>3</v>
      </c>
      <c r="I40" s="81">
        <v>2</v>
      </c>
      <c r="J40" s="81">
        <v>4</v>
      </c>
      <c r="K40" s="81">
        <v>733</v>
      </c>
      <c r="L40" s="81"/>
      <c r="M40" s="81">
        <v>63</v>
      </c>
      <c r="N40" s="81">
        <v>6</v>
      </c>
      <c r="O40" s="81">
        <v>0</v>
      </c>
      <c r="P40" s="81"/>
      <c r="Q40" s="80">
        <v>0</v>
      </c>
      <c r="R40" s="80">
        <v>-627.34</v>
      </c>
      <c r="T40" s="96">
        <v>2017</v>
      </c>
      <c r="U40" s="97" t="s">
        <v>103</v>
      </c>
      <c r="V40" s="95">
        <f t="shared" si="0"/>
        <v>733</v>
      </c>
      <c r="W40" s="95">
        <f t="shared" si="1"/>
        <v>1201</v>
      </c>
      <c r="X40" s="95">
        <f t="shared" si="2"/>
        <v>0</v>
      </c>
      <c r="Y40" s="95">
        <f t="shared" si="3"/>
        <v>0</v>
      </c>
      <c r="Z40" s="95">
        <f t="shared" si="4"/>
        <v>9</v>
      </c>
      <c r="AA40" s="95">
        <f t="shared" si="5"/>
        <v>69</v>
      </c>
      <c r="AB40" s="95">
        <f t="shared" si="6"/>
        <v>0</v>
      </c>
      <c r="AC40" s="80">
        <f t="shared" si="7"/>
        <v>2012</v>
      </c>
    </row>
    <row r="41" spans="1:29">
      <c r="A41" s="82">
        <v>2017</v>
      </c>
      <c r="B41" s="81" t="s">
        <v>105</v>
      </c>
      <c r="C41" s="81">
        <v>305</v>
      </c>
      <c r="D41" s="89">
        <v>173</v>
      </c>
      <c r="E41" s="81">
        <v>10.8</v>
      </c>
      <c r="F41" s="81">
        <v>0.2</v>
      </c>
      <c r="G41" s="84"/>
      <c r="H41" s="81">
        <v>6</v>
      </c>
      <c r="I41" s="81">
        <v>5</v>
      </c>
      <c r="J41" s="81">
        <v>0</v>
      </c>
      <c r="K41" s="81">
        <v>26</v>
      </c>
      <c r="L41" s="81">
        <v>75</v>
      </c>
      <c r="M41" s="81">
        <v>6</v>
      </c>
      <c r="N41" s="81">
        <v>2.8</v>
      </c>
      <c r="O41" s="81">
        <v>0.2</v>
      </c>
      <c r="P41" s="81"/>
      <c r="Q41" s="80">
        <v>0.23</v>
      </c>
      <c r="R41" s="80">
        <v>-0.76</v>
      </c>
      <c r="T41" s="96">
        <v>2017</v>
      </c>
      <c r="U41" s="97" t="s">
        <v>105</v>
      </c>
      <c r="V41" s="95">
        <f t="shared" si="0"/>
        <v>26</v>
      </c>
      <c r="W41" s="95">
        <f t="shared" si="1"/>
        <v>173</v>
      </c>
      <c r="X41" s="95">
        <f t="shared" si="2"/>
        <v>10.8</v>
      </c>
      <c r="Y41" s="95">
        <f t="shared" si="3"/>
        <v>0</v>
      </c>
      <c r="Z41" s="95">
        <f t="shared" si="4"/>
        <v>11.2</v>
      </c>
      <c r="AA41" s="95">
        <f t="shared" si="5"/>
        <v>83.8</v>
      </c>
      <c r="AB41" s="95">
        <f t="shared" si="6"/>
        <v>0.2</v>
      </c>
      <c r="AC41" s="80">
        <f t="shared" si="7"/>
        <v>305</v>
      </c>
    </row>
    <row r="42" spans="1:29">
      <c r="A42" s="82">
        <v>2017</v>
      </c>
      <c r="B42" s="81" t="s">
        <v>61</v>
      </c>
      <c r="C42" s="81">
        <v>2657</v>
      </c>
      <c r="D42" s="89">
        <v>2194</v>
      </c>
      <c r="E42" s="81">
        <v>0.2</v>
      </c>
      <c r="F42" s="81">
        <v>0.2</v>
      </c>
      <c r="G42" s="84"/>
      <c r="H42" s="81">
        <v>68</v>
      </c>
      <c r="I42" s="81">
        <v>10</v>
      </c>
      <c r="J42" s="81">
        <v>23</v>
      </c>
      <c r="K42" s="81">
        <v>20</v>
      </c>
      <c r="L42" s="81"/>
      <c r="M42" s="81">
        <v>263</v>
      </c>
      <c r="N42" s="81">
        <v>66</v>
      </c>
      <c r="O42" s="81">
        <v>11</v>
      </c>
      <c r="P42" s="81"/>
      <c r="Q42" s="80">
        <v>1207.92</v>
      </c>
      <c r="R42" s="80">
        <v>-436.32</v>
      </c>
      <c r="T42" s="96">
        <v>2017</v>
      </c>
      <c r="U42" s="97" t="s">
        <v>61</v>
      </c>
      <c r="V42" s="95">
        <f t="shared" si="0"/>
        <v>20</v>
      </c>
      <c r="W42" s="95">
        <f t="shared" si="1"/>
        <v>2194</v>
      </c>
      <c r="X42" s="95">
        <f t="shared" si="2"/>
        <v>0.2</v>
      </c>
      <c r="Y42" s="95">
        <f t="shared" si="3"/>
        <v>0</v>
      </c>
      <c r="Z42" s="95">
        <f t="shared" si="4"/>
        <v>101.2</v>
      </c>
      <c r="AA42" s="95">
        <f t="shared" si="5"/>
        <v>329</v>
      </c>
      <c r="AB42" s="95">
        <f t="shared" si="6"/>
        <v>11</v>
      </c>
      <c r="AC42" s="80">
        <f t="shared" si="7"/>
        <v>2655.3999999999996</v>
      </c>
    </row>
    <row r="43" spans="1:29">
      <c r="A43" s="82">
        <v>2017</v>
      </c>
      <c r="B43" s="81" t="s">
        <v>88</v>
      </c>
      <c r="C43" s="81">
        <v>2703</v>
      </c>
      <c r="D43" s="89">
        <v>2457</v>
      </c>
      <c r="E43" s="81">
        <v>30.8</v>
      </c>
      <c r="F43" s="81">
        <v>0.2</v>
      </c>
      <c r="G43" s="84"/>
      <c r="H43" s="81">
        <v>17</v>
      </c>
      <c r="I43" s="81">
        <v>3</v>
      </c>
      <c r="J43" s="81">
        <v>20</v>
      </c>
      <c r="K43" s="81">
        <v>100</v>
      </c>
      <c r="L43" s="81"/>
      <c r="M43" s="81">
        <v>30</v>
      </c>
      <c r="N43" s="81">
        <v>40</v>
      </c>
      <c r="O43" s="81">
        <v>4</v>
      </c>
      <c r="P43" s="81"/>
      <c r="Q43" s="80">
        <v>564.54999999999995</v>
      </c>
      <c r="R43" s="80">
        <v>-31.06</v>
      </c>
      <c r="T43" s="96">
        <v>2017</v>
      </c>
      <c r="U43" s="97" t="s">
        <v>88</v>
      </c>
      <c r="V43" s="95">
        <f t="shared" si="0"/>
        <v>100</v>
      </c>
      <c r="W43" s="95">
        <f t="shared" si="1"/>
        <v>2457</v>
      </c>
      <c r="X43" s="95">
        <f t="shared" si="2"/>
        <v>30.8</v>
      </c>
      <c r="Y43" s="95">
        <f t="shared" si="3"/>
        <v>0</v>
      </c>
      <c r="Z43" s="95">
        <f t="shared" si="4"/>
        <v>40.200000000000003</v>
      </c>
      <c r="AA43" s="95">
        <f t="shared" si="5"/>
        <v>70</v>
      </c>
      <c r="AB43" s="95">
        <f t="shared" si="6"/>
        <v>4</v>
      </c>
      <c r="AC43" s="80">
        <f t="shared" si="7"/>
        <v>2702</v>
      </c>
    </row>
    <row r="44" spans="1:29">
      <c r="A44" s="82">
        <v>2017</v>
      </c>
      <c r="B44" s="81" t="s">
        <v>72</v>
      </c>
      <c r="C44" s="81">
        <v>954</v>
      </c>
      <c r="D44" s="89">
        <v>762</v>
      </c>
      <c r="E44" s="81">
        <v>1.93</v>
      </c>
      <c r="F44" s="81">
        <v>7.0000000000000007E-2</v>
      </c>
      <c r="G44" s="84">
        <v>0.3</v>
      </c>
      <c r="H44" s="81">
        <v>4</v>
      </c>
      <c r="I44" s="81">
        <v>3</v>
      </c>
      <c r="J44" s="81">
        <v>44</v>
      </c>
      <c r="K44" s="81">
        <v>25</v>
      </c>
      <c r="L44" s="81"/>
      <c r="M44" s="81">
        <v>108</v>
      </c>
      <c r="N44" s="81">
        <v>5</v>
      </c>
      <c r="O44" s="81">
        <v>1</v>
      </c>
      <c r="P44" s="81"/>
      <c r="Q44" s="80">
        <v>106.78</v>
      </c>
      <c r="R44" s="80">
        <v>-132.54</v>
      </c>
      <c r="T44" s="96">
        <v>2017</v>
      </c>
      <c r="U44" s="97" t="s">
        <v>72</v>
      </c>
      <c r="V44" s="95">
        <f t="shared" si="0"/>
        <v>25</v>
      </c>
      <c r="W44" s="95">
        <f t="shared" si="1"/>
        <v>762</v>
      </c>
      <c r="X44" s="95">
        <f t="shared" si="2"/>
        <v>1.93</v>
      </c>
      <c r="Y44" s="95">
        <f t="shared" si="3"/>
        <v>0.3</v>
      </c>
      <c r="Z44" s="95">
        <f t="shared" si="4"/>
        <v>51.07</v>
      </c>
      <c r="AA44" s="95">
        <f t="shared" si="5"/>
        <v>113</v>
      </c>
      <c r="AB44" s="95">
        <f t="shared" si="6"/>
        <v>1</v>
      </c>
      <c r="AC44" s="80">
        <f t="shared" si="7"/>
        <v>954.3</v>
      </c>
    </row>
    <row r="45" spans="1:29">
      <c r="A45" s="82">
        <v>2017</v>
      </c>
      <c r="B45" s="81" t="s">
        <v>87</v>
      </c>
      <c r="C45" s="81">
        <v>2646</v>
      </c>
      <c r="D45" s="89">
        <v>945</v>
      </c>
      <c r="E45" s="81">
        <v>27.7</v>
      </c>
      <c r="F45" s="81">
        <v>0.3</v>
      </c>
      <c r="G45" s="84"/>
      <c r="H45" s="81">
        <v>65</v>
      </c>
      <c r="I45" s="81">
        <v>13</v>
      </c>
      <c r="J45" s="81">
        <v>24</v>
      </c>
      <c r="K45" s="81">
        <v>1494</v>
      </c>
      <c r="L45" s="81"/>
      <c r="M45" s="81">
        <v>48</v>
      </c>
      <c r="N45" s="81">
        <v>23</v>
      </c>
      <c r="O45" s="81">
        <v>5</v>
      </c>
      <c r="P45" s="81"/>
      <c r="Q45" s="80">
        <v>304.67</v>
      </c>
      <c r="R45" s="80">
        <v>-867.5</v>
      </c>
      <c r="T45" s="96">
        <v>2017</v>
      </c>
      <c r="U45" s="97" t="s">
        <v>87</v>
      </c>
      <c r="V45" s="95">
        <f t="shared" si="0"/>
        <v>1494</v>
      </c>
      <c r="W45" s="95">
        <f t="shared" si="1"/>
        <v>945</v>
      </c>
      <c r="X45" s="95">
        <f t="shared" si="2"/>
        <v>27.7</v>
      </c>
      <c r="Y45" s="95">
        <f t="shared" si="3"/>
        <v>0</v>
      </c>
      <c r="Z45" s="95">
        <f t="shared" si="4"/>
        <v>102.3</v>
      </c>
      <c r="AA45" s="95">
        <f t="shared" si="5"/>
        <v>71</v>
      </c>
      <c r="AB45" s="95">
        <f t="shared" si="6"/>
        <v>5</v>
      </c>
      <c r="AC45" s="80">
        <f t="shared" si="7"/>
        <v>2645</v>
      </c>
    </row>
    <row r="46" spans="1:29">
      <c r="A46" s="82">
        <v>2017</v>
      </c>
      <c r="B46" s="81" t="s">
        <v>91</v>
      </c>
      <c r="C46" s="81">
        <v>1340</v>
      </c>
      <c r="D46" s="89">
        <v>667</v>
      </c>
      <c r="E46" s="81">
        <v>0</v>
      </c>
      <c r="F46" s="81">
        <v>1</v>
      </c>
      <c r="G46" s="89">
        <v>3</v>
      </c>
      <c r="H46" s="81">
        <v>94</v>
      </c>
      <c r="I46" s="81">
        <v>5</v>
      </c>
      <c r="J46" s="81">
        <v>16</v>
      </c>
      <c r="K46" s="81">
        <v>498</v>
      </c>
      <c r="L46" s="81"/>
      <c r="M46" s="81">
        <v>50</v>
      </c>
      <c r="N46" s="81">
        <v>2</v>
      </c>
      <c r="O46" s="81">
        <v>4</v>
      </c>
      <c r="P46" s="81"/>
      <c r="Q46" s="80">
        <v>223.52</v>
      </c>
      <c r="R46" s="80">
        <v>-76.680000000000007</v>
      </c>
      <c r="T46" s="96">
        <v>2017</v>
      </c>
      <c r="U46" s="97" t="s">
        <v>91</v>
      </c>
      <c r="V46" s="95">
        <f t="shared" si="0"/>
        <v>498</v>
      </c>
      <c r="W46" s="95">
        <f t="shared" si="1"/>
        <v>667</v>
      </c>
      <c r="X46" s="95">
        <f t="shared" si="2"/>
        <v>0</v>
      </c>
      <c r="Y46" s="95">
        <f t="shared" si="3"/>
        <v>3</v>
      </c>
      <c r="Z46" s="95">
        <f t="shared" si="4"/>
        <v>116</v>
      </c>
      <c r="AA46" s="95">
        <f t="shared" si="5"/>
        <v>52</v>
      </c>
      <c r="AB46" s="95">
        <f t="shared" si="6"/>
        <v>4</v>
      </c>
      <c r="AC46" s="80">
        <f t="shared" si="7"/>
        <v>1340</v>
      </c>
    </row>
    <row r="47" spans="1:29">
      <c r="A47" s="82">
        <v>2017</v>
      </c>
      <c r="B47" s="81" t="s">
        <v>71</v>
      </c>
      <c r="C47" s="81">
        <v>783</v>
      </c>
      <c r="D47" s="89">
        <v>568</v>
      </c>
      <c r="E47" s="81">
        <v>0.1</v>
      </c>
      <c r="F47" s="81">
        <v>0</v>
      </c>
      <c r="G47" s="84"/>
      <c r="H47" s="81">
        <v>10</v>
      </c>
      <c r="I47" s="81">
        <v>5</v>
      </c>
      <c r="J47" s="81">
        <v>23</v>
      </c>
      <c r="K47" s="81">
        <v>77</v>
      </c>
      <c r="L47" s="81"/>
      <c r="M47" s="81">
        <v>87</v>
      </c>
      <c r="N47" s="81">
        <v>11</v>
      </c>
      <c r="O47" s="81">
        <v>2</v>
      </c>
      <c r="P47" s="81"/>
      <c r="Q47" s="80">
        <v>121.93</v>
      </c>
      <c r="R47" s="80">
        <v>-219.29</v>
      </c>
      <c r="T47" s="96">
        <v>2017</v>
      </c>
      <c r="U47" s="97" t="s">
        <v>71</v>
      </c>
      <c r="V47" s="95">
        <f t="shared" si="0"/>
        <v>77</v>
      </c>
      <c r="W47" s="95">
        <f t="shared" si="1"/>
        <v>568</v>
      </c>
      <c r="X47" s="95">
        <f t="shared" si="2"/>
        <v>0.1</v>
      </c>
      <c r="Y47" s="95">
        <f t="shared" si="3"/>
        <v>0</v>
      </c>
      <c r="Z47" s="95">
        <f t="shared" si="4"/>
        <v>38</v>
      </c>
      <c r="AA47" s="95">
        <f t="shared" si="5"/>
        <v>98</v>
      </c>
      <c r="AB47" s="95">
        <f t="shared" si="6"/>
        <v>2</v>
      </c>
      <c r="AC47" s="80">
        <f t="shared" si="7"/>
        <v>783.1</v>
      </c>
    </row>
    <row r="48" spans="1:29">
      <c r="A48" s="82">
        <v>2017</v>
      </c>
      <c r="B48" s="81" t="s">
        <v>64</v>
      </c>
      <c r="C48" s="81">
        <v>4885</v>
      </c>
      <c r="D48" s="89">
        <v>3823</v>
      </c>
      <c r="E48" s="81">
        <v>448</v>
      </c>
      <c r="F48" s="81">
        <v>1</v>
      </c>
      <c r="G48" s="84"/>
      <c r="H48" s="81">
        <v>119</v>
      </c>
      <c r="I48" s="81">
        <v>57</v>
      </c>
      <c r="J48" s="81">
        <v>33</v>
      </c>
      <c r="K48" s="81">
        <v>29</v>
      </c>
      <c r="L48" s="81">
        <v>173</v>
      </c>
      <c r="M48" s="81">
        <v>120</v>
      </c>
      <c r="N48" s="81">
        <v>62</v>
      </c>
      <c r="O48" s="81">
        <v>19</v>
      </c>
      <c r="P48" s="81"/>
      <c r="Q48" s="80">
        <v>1023.9</v>
      </c>
      <c r="R48" s="80">
        <v>-130.75</v>
      </c>
      <c r="T48" s="96">
        <v>2017</v>
      </c>
      <c r="U48" s="97" t="s">
        <v>64</v>
      </c>
      <c r="V48" s="95">
        <f t="shared" si="0"/>
        <v>29</v>
      </c>
      <c r="W48" s="95">
        <f t="shared" si="1"/>
        <v>3823</v>
      </c>
      <c r="X48" s="95">
        <f t="shared" si="2"/>
        <v>448</v>
      </c>
      <c r="Y48" s="95">
        <f t="shared" si="3"/>
        <v>0</v>
      </c>
      <c r="Z48" s="95">
        <f t="shared" si="4"/>
        <v>210</v>
      </c>
      <c r="AA48" s="95">
        <f t="shared" si="5"/>
        <v>355</v>
      </c>
      <c r="AB48" s="95">
        <f t="shared" si="6"/>
        <v>19</v>
      </c>
      <c r="AC48" s="80">
        <f t="shared" si="7"/>
        <v>4884</v>
      </c>
    </row>
    <row r="49" spans="1:29">
      <c r="A49" s="82">
        <v>2017</v>
      </c>
      <c r="B49" s="81" t="s">
        <v>86</v>
      </c>
      <c r="C49" s="81">
        <v>1186</v>
      </c>
      <c r="D49" s="89">
        <v>842</v>
      </c>
      <c r="E49" s="81">
        <v>4.8</v>
      </c>
      <c r="F49" s="81">
        <v>0.2</v>
      </c>
      <c r="G49" s="84"/>
      <c r="H49" s="81">
        <v>103</v>
      </c>
      <c r="I49" s="81">
        <v>3</v>
      </c>
      <c r="J49" s="81">
        <v>14</v>
      </c>
      <c r="K49" s="81">
        <v>157</v>
      </c>
      <c r="L49" s="81"/>
      <c r="M49" s="81">
        <v>31</v>
      </c>
      <c r="N49" s="81">
        <v>22</v>
      </c>
      <c r="O49" s="81">
        <v>8</v>
      </c>
      <c r="P49" s="81"/>
      <c r="Q49" s="80">
        <v>136.15</v>
      </c>
      <c r="R49" s="80">
        <v>0</v>
      </c>
      <c r="T49" s="96">
        <v>2017</v>
      </c>
      <c r="U49" s="97" t="s">
        <v>86</v>
      </c>
      <c r="V49" s="95">
        <f t="shared" si="0"/>
        <v>157</v>
      </c>
      <c r="W49" s="95">
        <f t="shared" si="1"/>
        <v>842</v>
      </c>
      <c r="X49" s="95">
        <f t="shared" si="2"/>
        <v>4.8</v>
      </c>
      <c r="Y49" s="95">
        <f t="shared" si="3"/>
        <v>0</v>
      </c>
      <c r="Z49" s="95">
        <f t="shared" si="4"/>
        <v>120.2</v>
      </c>
      <c r="AA49" s="95">
        <f t="shared" si="5"/>
        <v>53</v>
      </c>
      <c r="AB49" s="95">
        <f t="shared" si="6"/>
        <v>8</v>
      </c>
      <c r="AC49" s="80">
        <f t="shared" si="7"/>
        <v>1185</v>
      </c>
    </row>
    <row r="50" spans="1:29">
      <c r="A50" s="82">
        <v>2017</v>
      </c>
      <c r="B50" s="81" t="s">
        <v>70</v>
      </c>
      <c r="C50" s="81">
        <v>1791</v>
      </c>
      <c r="D50" s="89">
        <v>1306</v>
      </c>
      <c r="E50" s="81">
        <v>1</v>
      </c>
      <c r="F50" s="81">
        <v>0</v>
      </c>
      <c r="G50" s="89">
        <v>5</v>
      </c>
      <c r="H50" s="81">
        <v>29</v>
      </c>
      <c r="I50" s="81">
        <v>3</v>
      </c>
      <c r="J50" s="81">
        <v>4</v>
      </c>
      <c r="K50" s="81">
        <v>45</v>
      </c>
      <c r="L50" s="81">
        <v>236</v>
      </c>
      <c r="M50" s="81">
        <v>150</v>
      </c>
      <c r="N50" s="81">
        <v>9</v>
      </c>
      <c r="O50" s="81">
        <v>3</v>
      </c>
      <c r="P50" s="81"/>
      <c r="Q50" s="80">
        <v>650.20000000000005</v>
      </c>
      <c r="R50" s="80">
        <v>-306.11</v>
      </c>
      <c r="T50" s="96">
        <v>2017</v>
      </c>
      <c r="U50" s="97" t="s">
        <v>70</v>
      </c>
      <c r="V50" s="95">
        <f t="shared" si="0"/>
        <v>45</v>
      </c>
      <c r="W50" s="95">
        <f t="shared" si="1"/>
        <v>1306</v>
      </c>
      <c r="X50" s="95">
        <f t="shared" si="2"/>
        <v>1</v>
      </c>
      <c r="Y50" s="95">
        <f t="shared" si="3"/>
        <v>5</v>
      </c>
      <c r="Z50" s="95">
        <f t="shared" si="4"/>
        <v>36</v>
      </c>
      <c r="AA50" s="95">
        <f t="shared" si="5"/>
        <v>395</v>
      </c>
      <c r="AB50" s="95">
        <f t="shared" si="6"/>
        <v>3</v>
      </c>
      <c r="AC50" s="80">
        <f t="shared" si="7"/>
        <v>1791</v>
      </c>
    </row>
    <row r="51" spans="1:29">
      <c r="A51" s="82">
        <v>2017</v>
      </c>
      <c r="B51" s="81" t="s">
        <v>69</v>
      </c>
      <c r="C51" s="81">
        <v>4424</v>
      </c>
      <c r="D51" s="89">
        <v>3726</v>
      </c>
      <c r="E51" s="81">
        <v>0.45</v>
      </c>
      <c r="F51" s="81">
        <v>0.05</v>
      </c>
      <c r="G51" s="84"/>
      <c r="H51" s="81">
        <v>2</v>
      </c>
      <c r="I51" s="81">
        <v>1</v>
      </c>
      <c r="J51" s="81">
        <v>7</v>
      </c>
      <c r="K51" s="81">
        <v>24</v>
      </c>
      <c r="L51" s="81"/>
      <c r="M51" s="81">
        <v>551</v>
      </c>
      <c r="N51" s="81">
        <v>112.7</v>
      </c>
      <c r="O51" s="81">
        <v>0.3</v>
      </c>
      <c r="P51" s="81"/>
      <c r="Q51" s="80">
        <v>14.54</v>
      </c>
      <c r="R51" s="80">
        <v>-1558.61</v>
      </c>
      <c r="T51" s="96">
        <v>2017</v>
      </c>
      <c r="U51" s="97" t="s">
        <v>69</v>
      </c>
      <c r="V51" s="95">
        <f t="shared" si="0"/>
        <v>24</v>
      </c>
      <c r="W51" s="95">
        <f t="shared" si="1"/>
        <v>3726</v>
      </c>
      <c r="X51" s="95">
        <f t="shared" si="2"/>
        <v>0.45</v>
      </c>
      <c r="Y51" s="95">
        <f t="shared" si="3"/>
        <v>0</v>
      </c>
      <c r="Z51" s="95">
        <f t="shared" si="4"/>
        <v>10.050000000000001</v>
      </c>
      <c r="AA51" s="95">
        <f t="shared" si="5"/>
        <v>663.7</v>
      </c>
      <c r="AB51" s="95">
        <f t="shared" si="6"/>
        <v>0.3</v>
      </c>
      <c r="AC51" s="80">
        <f t="shared" si="7"/>
        <v>4424.5</v>
      </c>
    </row>
    <row r="52" spans="1:29">
      <c r="A52" s="82">
        <v>2017</v>
      </c>
      <c r="B52" s="81" t="s">
        <v>73</v>
      </c>
      <c r="C52" s="81">
        <v>1404</v>
      </c>
      <c r="D52" s="89">
        <v>1113</v>
      </c>
      <c r="E52" s="81">
        <v>11</v>
      </c>
      <c r="F52" s="81">
        <v>0</v>
      </c>
      <c r="G52" s="84"/>
      <c r="H52" s="81">
        <v>33</v>
      </c>
      <c r="I52" s="81">
        <v>1</v>
      </c>
      <c r="J52" s="81">
        <v>1</v>
      </c>
      <c r="K52" s="81">
        <v>16</v>
      </c>
      <c r="L52" s="81"/>
      <c r="M52" s="81">
        <v>155</v>
      </c>
      <c r="N52" s="81">
        <v>73</v>
      </c>
      <c r="O52" s="81">
        <v>3</v>
      </c>
      <c r="P52" s="81"/>
      <c r="Q52" s="80">
        <v>101.05</v>
      </c>
      <c r="R52" s="80">
        <v>-527.07000000000005</v>
      </c>
      <c r="T52" s="96">
        <v>2017</v>
      </c>
      <c r="U52" s="97" t="s">
        <v>73</v>
      </c>
      <c r="V52" s="95">
        <f t="shared" si="0"/>
        <v>16</v>
      </c>
      <c r="W52" s="95">
        <f t="shared" si="1"/>
        <v>1113</v>
      </c>
      <c r="X52" s="95">
        <f t="shared" si="2"/>
        <v>11</v>
      </c>
      <c r="Y52" s="95">
        <f t="shared" si="3"/>
        <v>0</v>
      </c>
      <c r="Z52" s="95">
        <f t="shared" si="4"/>
        <v>35</v>
      </c>
      <c r="AA52" s="95">
        <f t="shared" si="5"/>
        <v>228</v>
      </c>
      <c r="AB52" s="95">
        <f t="shared" si="6"/>
        <v>3</v>
      </c>
      <c r="AC52" s="80">
        <f t="shared" si="7"/>
        <v>1406</v>
      </c>
    </row>
    <row r="53" spans="1:29">
      <c r="A53" s="82">
        <v>2017</v>
      </c>
      <c r="B53" s="81" t="s">
        <v>115</v>
      </c>
      <c r="C53" s="81">
        <v>616</v>
      </c>
      <c r="D53" s="89">
        <v>152</v>
      </c>
      <c r="E53" s="81">
        <v>0</v>
      </c>
      <c r="F53" s="81">
        <v>0</v>
      </c>
      <c r="G53" s="84"/>
      <c r="H53" s="81">
        <v>0.8</v>
      </c>
      <c r="I53" s="81">
        <v>0.2</v>
      </c>
      <c r="J53" s="81">
        <v>0</v>
      </c>
      <c r="K53" s="81">
        <v>332</v>
      </c>
      <c r="L53" s="81"/>
      <c r="M53" s="81">
        <v>18</v>
      </c>
      <c r="N53" s="81">
        <v>112.7</v>
      </c>
      <c r="O53" s="81">
        <v>0.3</v>
      </c>
      <c r="P53" s="81"/>
      <c r="Q53" s="80">
        <v>115.13</v>
      </c>
      <c r="R53" s="80">
        <v>-54.7</v>
      </c>
      <c r="T53" s="96">
        <v>2017</v>
      </c>
      <c r="U53" s="97" t="s">
        <v>115</v>
      </c>
      <c r="V53" s="95">
        <f t="shared" si="0"/>
        <v>332</v>
      </c>
      <c r="W53" s="95">
        <f t="shared" si="1"/>
        <v>152</v>
      </c>
      <c r="X53" s="95">
        <f t="shared" si="2"/>
        <v>0</v>
      </c>
      <c r="Y53" s="95">
        <f t="shared" si="3"/>
        <v>0</v>
      </c>
      <c r="Z53" s="95">
        <f t="shared" si="4"/>
        <v>1</v>
      </c>
      <c r="AA53" s="95">
        <f t="shared" si="5"/>
        <v>130.69999999999999</v>
      </c>
      <c r="AB53" s="95">
        <f t="shared" si="6"/>
        <v>0.3</v>
      </c>
      <c r="AC53" s="80">
        <f t="shared" si="7"/>
        <v>616</v>
      </c>
    </row>
    <row r="54" spans="1:29">
      <c r="A54" s="82">
        <v>2017</v>
      </c>
      <c r="B54" s="81" t="s">
        <v>1</v>
      </c>
      <c r="C54" s="81">
        <v>64171</v>
      </c>
      <c r="D54" s="89">
        <v>41498</v>
      </c>
      <c r="E54" s="81">
        <v>2010</v>
      </c>
      <c r="F54" s="81">
        <v>18</v>
      </c>
      <c r="G54" s="89">
        <v>27</v>
      </c>
      <c r="H54" s="81">
        <v>1210</v>
      </c>
      <c r="I54" s="81">
        <v>380</v>
      </c>
      <c r="J54" s="81">
        <v>415</v>
      </c>
      <c r="K54" s="81">
        <v>11931</v>
      </c>
      <c r="L54" s="81">
        <v>2481</v>
      </c>
      <c r="M54" s="81">
        <v>3034</v>
      </c>
      <c r="N54" s="81">
        <v>1012</v>
      </c>
      <c r="O54" s="81">
        <v>154</v>
      </c>
      <c r="P54" s="81">
        <v>1</v>
      </c>
      <c r="Q54" s="80">
        <v>64.23</v>
      </c>
      <c r="R54" s="80">
        <v>-194.7</v>
      </c>
      <c r="T54" s="96">
        <v>2017</v>
      </c>
      <c r="U54" s="97" t="s">
        <v>1</v>
      </c>
      <c r="V54" s="95">
        <f t="shared" si="0"/>
        <v>11931</v>
      </c>
      <c r="W54" s="95">
        <f t="shared" si="1"/>
        <v>41498</v>
      </c>
      <c r="X54" s="95">
        <f t="shared" si="2"/>
        <v>2010</v>
      </c>
      <c r="Y54" s="95">
        <f t="shared" si="3"/>
        <v>27</v>
      </c>
      <c r="Z54" s="95">
        <f t="shared" si="4"/>
        <v>2023</v>
      </c>
      <c r="AA54" s="95">
        <f t="shared" si="5"/>
        <v>6528</v>
      </c>
      <c r="AB54" s="95">
        <f t="shared" si="6"/>
        <v>154</v>
      </c>
      <c r="AC54" s="80">
        <f t="shared" si="7"/>
        <v>64171</v>
      </c>
    </row>
    <row r="55" spans="1:29">
      <c r="A55" s="82">
        <v>2017</v>
      </c>
      <c r="B55" s="81" t="s">
        <v>31</v>
      </c>
      <c r="C55" s="81">
        <v>4860</v>
      </c>
      <c r="D55" s="89">
        <v>4378</v>
      </c>
      <c r="E55" s="81">
        <v>0</v>
      </c>
      <c r="F55" s="81">
        <v>1</v>
      </c>
      <c r="G55" s="84"/>
      <c r="H55" s="81">
        <v>129</v>
      </c>
      <c r="I55" s="81">
        <v>35</v>
      </c>
      <c r="J55" s="81">
        <v>71</v>
      </c>
      <c r="K55" s="81">
        <v>7</v>
      </c>
      <c r="L55" s="81"/>
      <c r="M55" s="81">
        <v>166</v>
      </c>
      <c r="N55" s="81">
        <v>53</v>
      </c>
      <c r="O55" s="81">
        <v>20</v>
      </c>
      <c r="P55" s="81"/>
      <c r="Q55" s="80">
        <v>572.20000000000005</v>
      </c>
      <c r="R55" s="80">
        <v>-2.2799999999999998</v>
      </c>
      <c r="T55" s="96">
        <v>2017</v>
      </c>
      <c r="U55" s="97" t="s">
        <v>31</v>
      </c>
      <c r="V55" s="95">
        <f t="shared" si="0"/>
        <v>7</v>
      </c>
      <c r="W55" s="95">
        <f t="shared" si="1"/>
        <v>4378</v>
      </c>
      <c r="X55" s="95">
        <f t="shared" si="2"/>
        <v>0</v>
      </c>
      <c r="Y55" s="95">
        <f t="shared" si="3"/>
        <v>0</v>
      </c>
      <c r="Z55" s="95">
        <f t="shared" si="4"/>
        <v>236</v>
      </c>
      <c r="AA55" s="95">
        <f t="shared" si="5"/>
        <v>219</v>
      </c>
      <c r="AB55" s="95">
        <f t="shared" si="6"/>
        <v>20</v>
      </c>
      <c r="AC55" s="80">
        <f t="shared" si="7"/>
        <v>4860</v>
      </c>
    </row>
    <row r="56" spans="1:29">
      <c r="A56" s="82">
        <v>2017</v>
      </c>
      <c r="B56" s="81" t="s">
        <v>63</v>
      </c>
      <c r="C56" s="81">
        <v>2766</v>
      </c>
      <c r="D56" s="89">
        <v>2335</v>
      </c>
      <c r="E56" s="81">
        <v>108</v>
      </c>
      <c r="F56" s="81">
        <v>2</v>
      </c>
      <c r="G56" s="84"/>
      <c r="H56" s="81">
        <v>32</v>
      </c>
      <c r="I56" s="81">
        <v>7</v>
      </c>
      <c r="J56" s="81">
        <v>18</v>
      </c>
      <c r="K56" s="81">
        <v>42</v>
      </c>
      <c r="L56" s="81"/>
      <c r="M56" s="81">
        <v>165</v>
      </c>
      <c r="N56" s="81">
        <v>49</v>
      </c>
      <c r="O56" s="81">
        <v>7</v>
      </c>
      <c r="P56" s="81"/>
      <c r="Q56" s="80">
        <v>159.57</v>
      </c>
      <c r="R56" s="80">
        <v>-934.48</v>
      </c>
      <c r="T56" s="96">
        <v>2017</v>
      </c>
      <c r="U56" s="97" t="s">
        <v>63</v>
      </c>
      <c r="V56" s="95">
        <f t="shared" si="0"/>
        <v>42</v>
      </c>
      <c r="W56" s="95">
        <f t="shared" si="1"/>
        <v>2335</v>
      </c>
      <c r="X56" s="95">
        <f t="shared" si="2"/>
        <v>108</v>
      </c>
      <c r="Y56" s="95">
        <f t="shared" si="3"/>
        <v>0</v>
      </c>
      <c r="Z56" s="95">
        <f t="shared" si="4"/>
        <v>59</v>
      </c>
      <c r="AA56" s="95">
        <f t="shared" si="5"/>
        <v>214</v>
      </c>
      <c r="AB56" s="95">
        <f t="shared" si="6"/>
        <v>7</v>
      </c>
      <c r="AC56" s="80">
        <f t="shared" si="7"/>
        <v>2765</v>
      </c>
    </row>
    <row r="57" spans="1:29">
      <c r="A57" s="82">
        <v>2017</v>
      </c>
      <c r="B57" s="81" t="s">
        <v>65</v>
      </c>
      <c r="C57" s="81">
        <v>1604</v>
      </c>
      <c r="D57" s="89">
        <v>1404</v>
      </c>
      <c r="E57" s="81">
        <v>0</v>
      </c>
      <c r="F57" s="81">
        <v>0</v>
      </c>
      <c r="G57" s="84"/>
      <c r="H57" s="81">
        <v>23</v>
      </c>
      <c r="I57" s="81">
        <v>0</v>
      </c>
      <c r="J57" s="81">
        <v>0</v>
      </c>
      <c r="K57" s="81">
        <v>93</v>
      </c>
      <c r="L57" s="81"/>
      <c r="M57" s="81">
        <v>42</v>
      </c>
      <c r="N57" s="81">
        <v>41</v>
      </c>
      <c r="O57" s="81">
        <v>0</v>
      </c>
      <c r="P57" s="81"/>
      <c r="Q57" s="80">
        <v>166.97</v>
      </c>
      <c r="R57" s="80">
        <v>-398.64</v>
      </c>
      <c r="T57" s="96">
        <v>2017</v>
      </c>
      <c r="U57" s="97" t="s">
        <v>65</v>
      </c>
      <c r="V57" s="95">
        <f t="shared" si="0"/>
        <v>93</v>
      </c>
      <c r="W57" s="95">
        <f t="shared" si="1"/>
        <v>1404</v>
      </c>
      <c r="X57" s="95">
        <f t="shared" si="2"/>
        <v>0</v>
      </c>
      <c r="Y57" s="95">
        <f t="shared" si="3"/>
        <v>0</v>
      </c>
      <c r="Z57" s="95">
        <f t="shared" si="4"/>
        <v>23</v>
      </c>
      <c r="AA57" s="95">
        <f t="shared" si="5"/>
        <v>83</v>
      </c>
      <c r="AB57" s="95">
        <f t="shared" si="6"/>
        <v>0</v>
      </c>
      <c r="AC57" s="80">
        <f t="shared" si="7"/>
        <v>1603</v>
      </c>
    </row>
    <row r="58" spans="1:29">
      <c r="A58" s="82">
        <v>2017</v>
      </c>
      <c r="B58" s="81" t="s">
        <v>76</v>
      </c>
      <c r="C58" s="81">
        <v>866</v>
      </c>
      <c r="D58" s="89">
        <v>680</v>
      </c>
      <c r="E58" s="81">
        <v>109</v>
      </c>
      <c r="F58" s="81">
        <v>1</v>
      </c>
      <c r="G58" s="89">
        <v>1</v>
      </c>
      <c r="H58" s="81">
        <v>37</v>
      </c>
      <c r="I58" s="81">
        <v>18</v>
      </c>
      <c r="J58" s="81">
        <v>0</v>
      </c>
      <c r="K58" s="81"/>
      <c r="L58" s="81"/>
      <c r="M58" s="81">
        <v>17</v>
      </c>
      <c r="N58" s="81">
        <v>1</v>
      </c>
      <c r="O58" s="81">
        <v>2</v>
      </c>
      <c r="P58" s="81"/>
      <c r="Q58" s="80">
        <v>779.66</v>
      </c>
      <c r="R58" s="80">
        <v>-118.39</v>
      </c>
      <c r="T58" s="96">
        <v>2017</v>
      </c>
      <c r="U58" s="97" t="s">
        <v>76</v>
      </c>
      <c r="V58" s="95">
        <f t="shared" si="0"/>
        <v>0</v>
      </c>
      <c r="W58" s="95">
        <f t="shared" si="1"/>
        <v>680</v>
      </c>
      <c r="X58" s="95">
        <f t="shared" si="2"/>
        <v>109</v>
      </c>
      <c r="Y58" s="95">
        <f t="shared" si="3"/>
        <v>1</v>
      </c>
      <c r="Z58" s="95">
        <f t="shared" si="4"/>
        <v>56</v>
      </c>
      <c r="AA58" s="95">
        <f t="shared" si="5"/>
        <v>18</v>
      </c>
      <c r="AB58" s="95">
        <f t="shared" si="6"/>
        <v>2</v>
      </c>
      <c r="AC58" s="80">
        <f t="shared" si="7"/>
        <v>866</v>
      </c>
    </row>
    <row r="59" spans="1:29">
      <c r="A59" s="82">
        <v>2017</v>
      </c>
      <c r="B59" s="81" t="s">
        <v>106</v>
      </c>
      <c r="C59" s="81">
        <v>3569</v>
      </c>
      <c r="D59" s="89">
        <v>249</v>
      </c>
      <c r="E59" s="81">
        <v>18</v>
      </c>
      <c r="F59" s="81">
        <v>1</v>
      </c>
      <c r="G59" s="84"/>
      <c r="H59" s="81">
        <v>66</v>
      </c>
      <c r="I59" s="81">
        <v>18</v>
      </c>
      <c r="J59" s="81">
        <v>2</v>
      </c>
      <c r="K59" s="81">
        <v>3164</v>
      </c>
      <c r="L59" s="81"/>
      <c r="M59" s="81">
        <v>35</v>
      </c>
      <c r="N59" s="81">
        <v>15</v>
      </c>
      <c r="O59" s="81">
        <v>1</v>
      </c>
      <c r="P59" s="81"/>
      <c r="Q59" s="80">
        <v>65.239999999999995</v>
      </c>
      <c r="R59" s="80">
        <v>-1429.17</v>
      </c>
      <c r="T59" s="96">
        <v>2017</v>
      </c>
      <c r="U59" s="97" t="s">
        <v>106</v>
      </c>
      <c r="V59" s="95">
        <f t="shared" si="0"/>
        <v>3164</v>
      </c>
      <c r="W59" s="95">
        <f t="shared" si="1"/>
        <v>249</v>
      </c>
      <c r="X59" s="95">
        <f t="shared" si="2"/>
        <v>18</v>
      </c>
      <c r="Y59" s="95">
        <f t="shared" si="3"/>
        <v>0</v>
      </c>
      <c r="Z59" s="95">
        <f t="shared" si="4"/>
        <v>87</v>
      </c>
      <c r="AA59" s="95">
        <f t="shared" si="5"/>
        <v>50</v>
      </c>
      <c r="AB59" s="95">
        <f t="shared" si="6"/>
        <v>1</v>
      </c>
      <c r="AC59" s="80">
        <f t="shared" si="7"/>
        <v>3569</v>
      </c>
    </row>
    <row r="60" spans="1:29">
      <c r="A60" s="82">
        <v>2017</v>
      </c>
      <c r="B60" s="81" t="s">
        <v>60</v>
      </c>
      <c r="C60" s="81">
        <v>596</v>
      </c>
      <c r="D60" s="89">
        <v>467</v>
      </c>
      <c r="E60" s="81">
        <v>106</v>
      </c>
      <c r="F60" s="81">
        <v>0</v>
      </c>
      <c r="G60" s="84"/>
      <c r="H60" s="81">
        <v>6</v>
      </c>
      <c r="I60" s="81">
        <v>5</v>
      </c>
      <c r="J60" s="81">
        <v>0</v>
      </c>
      <c r="K60" s="81">
        <v>0.1</v>
      </c>
      <c r="L60" s="81"/>
      <c r="M60" s="81">
        <v>6</v>
      </c>
      <c r="N60" s="81">
        <v>5</v>
      </c>
      <c r="O60" s="81">
        <v>1</v>
      </c>
      <c r="P60" s="81"/>
      <c r="Q60" s="80">
        <v>232.97</v>
      </c>
      <c r="R60" s="80">
        <v>-1.02</v>
      </c>
      <c r="T60" s="96">
        <v>2017</v>
      </c>
      <c r="U60" s="97" t="s">
        <v>60</v>
      </c>
      <c r="V60" s="95">
        <f t="shared" si="0"/>
        <v>0.1</v>
      </c>
      <c r="W60" s="95">
        <f t="shared" si="1"/>
        <v>467</v>
      </c>
      <c r="X60" s="95">
        <f t="shared" si="2"/>
        <v>106</v>
      </c>
      <c r="Y60" s="95">
        <f t="shared" si="3"/>
        <v>0</v>
      </c>
      <c r="Z60" s="95">
        <f t="shared" si="4"/>
        <v>11</v>
      </c>
      <c r="AA60" s="95">
        <f t="shared" si="5"/>
        <v>11</v>
      </c>
      <c r="AB60" s="95">
        <f t="shared" si="6"/>
        <v>1</v>
      </c>
      <c r="AC60" s="80">
        <f t="shared" si="7"/>
        <v>596.1</v>
      </c>
    </row>
    <row r="61" spans="1:29">
      <c r="A61" s="82">
        <v>2017</v>
      </c>
      <c r="B61" s="81" t="s">
        <v>108</v>
      </c>
      <c r="C61" s="81">
        <v>58</v>
      </c>
      <c r="D61" s="84"/>
      <c r="E61" s="81">
        <v>0</v>
      </c>
      <c r="F61" s="81">
        <v>0</v>
      </c>
      <c r="G61" s="89">
        <v>0.4</v>
      </c>
      <c r="H61" s="81">
        <v>0</v>
      </c>
      <c r="I61" s="81">
        <v>0</v>
      </c>
      <c r="J61" s="81">
        <v>0</v>
      </c>
      <c r="K61" s="81">
        <v>51</v>
      </c>
      <c r="L61" s="81"/>
      <c r="M61" s="81">
        <v>0.1</v>
      </c>
      <c r="N61" s="81">
        <v>6</v>
      </c>
      <c r="O61" s="81">
        <v>0</v>
      </c>
      <c r="P61" s="81">
        <v>1</v>
      </c>
      <c r="Q61" s="80"/>
      <c r="R61" s="80"/>
      <c r="T61" s="96">
        <v>2017</v>
      </c>
      <c r="U61" s="97" t="s">
        <v>108</v>
      </c>
      <c r="V61" s="95">
        <f t="shared" si="0"/>
        <v>51</v>
      </c>
      <c r="W61" s="95">
        <f t="shared" si="1"/>
        <v>0</v>
      </c>
      <c r="X61" s="95">
        <f t="shared" si="2"/>
        <v>0</v>
      </c>
      <c r="Y61" s="95">
        <f t="shared" si="3"/>
        <v>0.4</v>
      </c>
      <c r="Z61" s="95">
        <f t="shared" si="4"/>
        <v>0</v>
      </c>
      <c r="AA61" s="95">
        <f t="shared" si="5"/>
        <v>7.1</v>
      </c>
      <c r="AB61" s="95">
        <f t="shared" si="6"/>
        <v>0</v>
      </c>
      <c r="AC61" s="80">
        <f t="shared" si="7"/>
        <v>58.5</v>
      </c>
    </row>
    <row r="62" spans="1:29">
      <c r="A62" s="82">
        <v>2017</v>
      </c>
      <c r="B62" s="81" t="s">
        <v>90</v>
      </c>
      <c r="C62" s="81">
        <v>3030</v>
      </c>
      <c r="D62" s="89">
        <v>2326</v>
      </c>
      <c r="E62" s="81">
        <v>20</v>
      </c>
      <c r="F62" s="81">
        <v>0</v>
      </c>
      <c r="G62" s="84"/>
      <c r="H62" s="81">
        <v>0</v>
      </c>
      <c r="I62" s="81">
        <v>0</v>
      </c>
      <c r="J62" s="81">
        <v>2</v>
      </c>
      <c r="K62" s="81">
        <v>256</v>
      </c>
      <c r="L62" s="81"/>
      <c r="M62" s="81">
        <v>318</v>
      </c>
      <c r="N62" s="81">
        <v>106.99</v>
      </c>
      <c r="O62" s="81">
        <v>0.01</v>
      </c>
      <c r="P62" s="81"/>
      <c r="Q62" s="80">
        <v>3.96</v>
      </c>
      <c r="R62" s="80">
        <v>-438.9</v>
      </c>
      <c r="T62" s="96">
        <v>2017</v>
      </c>
      <c r="U62" s="97" t="s">
        <v>90</v>
      </c>
      <c r="V62" s="95">
        <f t="shared" si="0"/>
        <v>256</v>
      </c>
      <c r="W62" s="95">
        <f t="shared" si="1"/>
        <v>2326</v>
      </c>
      <c r="X62" s="95">
        <f t="shared" si="2"/>
        <v>20</v>
      </c>
      <c r="Y62" s="95">
        <f t="shared" si="3"/>
        <v>0</v>
      </c>
      <c r="Z62" s="95">
        <f t="shared" si="4"/>
        <v>2</v>
      </c>
      <c r="AA62" s="95">
        <f t="shared" si="5"/>
        <v>424.99</v>
      </c>
      <c r="AB62" s="95">
        <f t="shared" si="6"/>
        <v>0.01</v>
      </c>
      <c r="AC62" s="80">
        <f t="shared" si="7"/>
        <v>3029</v>
      </c>
    </row>
    <row r="63" spans="1:29">
      <c r="A63" s="82">
        <v>2017</v>
      </c>
      <c r="B63" s="81" t="s">
        <v>104</v>
      </c>
      <c r="C63" s="81">
        <v>2958</v>
      </c>
      <c r="D63" s="89">
        <v>167</v>
      </c>
      <c r="E63" s="81">
        <v>1</v>
      </c>
      <c r="F63" s="81">
        <v>0</v>
      </c>
      <c r="G63" s="84"/>
      <c r="H63" s="81">
        <v>64</v>
      </c>
      <c r="I63" s="81">
        <v>6</v>
      </c>
      <c r="J63" s="81">
        <v>2</v>
      </c>
      <c r="K63" s="81">
        <v>2502</v>
      </c>
      <c r="L63" s="81"/>
      <c r="M63" s="81">
        <v>188</v>
      </c>
      <c r="N63" s="81">
        <v>27.7</v>
      </c>
      <c r="O63" s="81">
        <v>0.3</v>
      </c>
      <c r="P63" s="81"/>
      <c r="Q63" s="80">
        <v>14.35</v>
      </c>
      <c r="R63" s="80">
        <v>-1434.6</v>
      </c>
      <c r="T63" s="96">
        <v>2017</v>
      </c>
      <c r="U63" s="97" t="s">
        <v>104</v>
      </c>
      <c r="V63" s="95">
        <f t="shared" si="0"/>
        <v>2502</v>
      </c>
      <c r="W63" s="95">
        <f t="shared" si="1"/>
        <v>167</v>
      </c>
      <c r="X63" s="95">
        <f t="shared" si="2"/>
        <v>1</v>
      </c>
      <c r="Y63" s="95">
        <f t="shared" si="3"/>
        <v>0</v>
      </c>
      <c r="Z63" s="95">
        <f t="shared" si="4"/>
        <v>72</v>
      </c>
      <c r="AA63" s="95">
        <f t="shared" si="5"/>
        <v>215.7</v>
      </c>
      <c r="AB63" s="95">
        <f t="shared" si="6"/>
        <v>0.3</v>
      </c>
      <c r="AC63" s="80">
        <f t="shared" si="7"/>
        <v>2958</v>
      </c>
    </row>
    <row r="64" spans="1:29">
      <c r="A64" s="82">
        <v>2017</v>
      </c>
      <c r="B64" s="81" t="s">
        <v>77</v>
      </c>
      <c r="C64" s="81">
        <v>3348</v>
      </c>
      <c r="D64" s="89">
        <v>2268</v>
      </c>
      <c r="E64" s="81">
        <v>151</v>
      </c>
      <c r="F64" s="81">
        <v>2</v>
      </c>
      <c r="G64" s="86">
        <v>0.02</v>
      </c>
      <c r="H64" s="81">
        <v>41</v>
      </c>
      <c r="I64" s="81">
        <v>69</v>
      </c>
      <c r="J64" s="81">
        <v>12</v>
      </c>
      <c r="K64" s="81">
        <v>212</v>
      </c>
      <c r="L64" s="81">
        <v>511</v>
      </c>
      <c r="M64" s="81">
        <v>25</v>
      </c>
      <c r="N64" s="81">
        <v>25</v>
      </c>
      <c r="O64" s="81">
        <v>31</v>
      </c>
      <c r="P64" s="81">
        <v>0</v>
      </c>
      <c r="Q64" s="80">
        <v>1040.78</v>
      </c>
      <c r="R64" s="80">
        <v>-160.47999999999999</v>
      </c>
      <c r="T64" s="96">
        <v>2017</v>
      </c>
      <c r="U64" s="97" t="s">
        <v>77</v>
      </c>
      <c r="V64" s="95">
        <f t="shared" si="0"/>
        <v>212</v>
      </c>
      <c r="W64" s="95">
        <f t="shared" si="1"/>
        <v>2268</v>
      </c>
      <c r="X64" s="95">
        <f t="shared" si="2"/>
        <v>151</v>
      </c>
      <c r="Y64" s="95">
        <f t="shared" si="3"/>
        <v>0.02</v>
      </c>
      <c r="Z64" s="95">
        <f t="shared" si="4"/>
        <v>124</v>
      </c>
      <c r="AA64" s="95">
        <f t="shared" si="5"/>
        <v>561</v>
      </c>
      <c r="AB64" s="95">
        <f t="shared" si="6"/>
        <v>31</v>
      </c>
      <c r="AC64" s="80">
        <f t="shared" si="7"/>
        <v>3347.02</v>
      </c>
    </row>
    <row r="65" spans="1:29">
      <c r="A65" s="82">
        <v>2017</v>
      </c>
      <c r="B65" s="81" t="s">
        <v>92</v>
      </c>
      <c r="C65" s="81">
        <v>727</v>
      </c>
      <c r="D65" s="89">
        <v>405</v>
      </c>
      <c r="E65" s="81">
        <v>36</v>
      </c>
      <c r="F65" s="81">
        <v>1</v>
      </c>
      <c r="G65" s="84"/>
      <c r="H65" s="81">
        <v>16</v>
      </c>
      <c r="I65" s="81">
        <v>7</v>
      </c>
      <c r="J65" s="81">
        <v>2</v>
      </c>
      <c r="K65" s="81">
        <v>253</v>
      </c>
      <c r="L65" s="81"/>
      <c r="M65" s="81">
        <v>7</v>
      </c>
      <c r="N65" s="81">
        <v>0</v>
      </c>
      <c r="O65" s="81">
        <v>0.2</v>
      </c>
      <c r="P65" s="81"/>
      <c r="Q65" s="80">
        <v>292.16000000000003</v>
      </c>
      <c r="R65" s="80">
        <v>-27.63</v>
      </c>
      <c r="T65" s="96">
        <v>2017</v>
      </c>
      <c r="U65" s="97" t="s">
        <v>92</v>
      </c>
      <c r="V65" s="95">
        <f t="shared" si="0"/>
        <v>253</v>
      </c>
      <c r="W65" s="95">
        <f t="shared" si="1"/>
        <v>405</v>
      </c>
      <c r="X65" s="95">
        <f t="shared" si="2"/>
        <v>36</v>
      </c>
      <c r="Y65" s="95">
        <f t="shared" si="3"/>
        <v>0</v>
      </c>
      <c r="Z65" s="95">
        <f t="shared" si="4"/>
        <v>26</v>
      </c>
      <c r="AA65" s="95">
        <f t="shared" si="5"/>
        <v>7</v>
      </c>
      <c r="AB65" s="95">
        <f t="shared" si="6"/>
        <v>0.2</v>
      </c>
      <c r="AC65" s="80">
        <f t="shared" si="7"/>
        <v>727.2</v>
      </c>
    </row>
    <row r="66" spans="1:29">
      <c r="A66" s="82">
        <v>2018</v>
      </c>
      <c r="B66" s="81" t="s">
        <v>81</v>
      </c>
      <c r="C66" s="83">
        <v>2726</v>
      </c>
      <c r="D66" s="89">
        <v>2353</v>
      </c>
      <c r="E66" s="81">
        <v>3</v>
      </c>
      <c r="F66" s="81">
        <v>1</v>
      </c>
      <c r="G66" s="84"/>
      <c r="H66" s="81">
        <v>84</v>
      </c>
      <c r="I66" s="81">
        <v>28</v>
      </c>
      <c r="J66" s="81">
        <v>49</v>
      </c>
      <c r="K66" s="83">
        <v>53</v>
      </c>
      <c r="L66" s="81"/>
      <c r="M66" s="81">
        <v>50</v>
      </c>
      <c r="N66" s="81">
        <v>68</v>
      </c>
      <c r="O66" s="81">
        <v>36</v>
      </c>
      <c r="P66" s="81"/>
      <c r="Q66" s="80">
        <v>83.71</v>
      </c>
      <c r="R66" s="80">
        <v>-689.86</v>
      </c>
      <c r="T66" s="96">
        <v>2018</v>
      </c>
      <c r="U66" s="97" t="s">
        <v>81</v>
      </c>
      <c r="V66" s="95">
        <f t="shared" si="0"/>
        <v>53</v>
      </c>
      <c r="W66" s="95">
        <f t="shared" si="1"/>
        <v>2353</v>
      </c>
      <c r="X66" s="95">
        <f t="shared" si="2"/>
        <v>3</v>
      </c>
      <c r="Y66" s="95">
        <f t="shared" si="3"/>
        <v>0</v>
      </c>
      <c r="Z66" s="95">
        <f t="shared" si="4"/>
        <v>162</v>
      </c>
      <c r="AA66" s="95">
        <f t="shared" si="5"/>
        <v>118</v>
      </c>
      <c r="AB66" s="95">
        <f t="shared" si="6"/>
        <v>36</v>
      </c>
      <c r="AC66" s="80">
        <f t="shared" si="7"/>
        <v>2725</v>
      </c>
    </row>
    <row r="67" spans="1:29">
      <c r="A67" s="82">
        <v>2018</v>
      </c>
      <c r="B67" s="81" t="s">
        <v>58</v>
      </c>
      <c r="C67" s="83">
        <v>449</v>
      </c>
      <c r="D67" s="89">
        <v>17</v>
      </c>
      <c r="E67" s="81">
        <v>395</v>
      </c>
      <c r="F67" s="81">
        <v>0</v>
      </c>
      <c r="G67" s="89">
        <v>5</v>
      </c>
      <c r="H67" s="81">
        <v>0</v>
      </c>
      <c r="I67" s="81">
        <v>15</v>
      </c>
      <c r="J67" s="81">
        <v>0</v>
      </c>
      <c r="K67" s="83">
        <v>10</v>
      </c>
      <c r="L67" s="81"/>
      <c r="M67" s="81">
        <v>3</v>
      </c>
      <c r="N67" s="81">
        <v>1</v>
      </c>
      <c r="O67" s="81">
        <v>2</v>
      </c>
      <c r="P67" s="81"/>
      <c r="Q67" s="80">
        <v>700.29</v>
      </c>
      <c r="R67" s="80">
        <v>-6.84</v>
      </c>
      <c r="T67" s="96">
        <v>2018</v>
      </c>
      <c r="U67" s="97" t="s">
        <v>58</v>
      </c>
      <c r="V67" s="95">
        <f t="shared" ref="V67:V130" si="8">K67</f>
        <v>10</v>
      </c>
      <c r="W67" s="95">
        <f t="shared" ref="W67:W130" si="9">D67</f>
        <v>17</v>
      </c>
      <c r="X67" s="95">
        <f t="shared" ref="X67:X130" si="10">E67</f>
        <v>395</v>
      </c>
      <c r="Y67" s="95">
        <f t="shared" ref="Y67:Y130" si="11">G67</f>
        <v>5</v>
      </c>
      <c r="Z67" s="95">
        <f t="shared" ref="Z67:Z130" si="12">F67+H67+I67+J67</f>
        <v>15</v>
      </c>
      <c r="AA67" s="95">
        <f t="shared" ref="AA67:AA130" si="13">L67+M67+N67+P67</f>
        <v>4</v>
      </c>
      <c r="AB67" s="95">
        <f t="shared" ref="AB67:AB130" si="14">O67</f>
        <v>2</v>
      </c>
      <c r="AC67" s="80">
        <f t="shared" ref="AC67:AC130" si="15">SUM(V67:AB67)</f>
        <v>448</v>
      </c>
    </row>
    <row r="68" spans="1:29">
      <c r="A68" s="82">
        <v>2018</v>
      </c>
      <c r="B68" s="81" t="s">
        <v>83</v>
      </c>
      <c r="C68" s="83">
        <v>2462</v>
      </c>
      <c r="D68" s="89">
        <v>1252</v>
      </c>
      <c r="E68" s="81">
        <v>63.8</v>
      </c>
      <c r="F68" s="81">
        <v>0.2</v>
      </c>
      <c r="G68" s="88"/>
      <c r="H68" s="81">
        <v>61</v>
      </c>
      <c r="I68" s="81">
        <v>25</v>
      </c>
      <c r="J68" s="81">
        <v>3</v>
      </c>
      <c r="K68" s="83">
        <v>325</v>
      </c>
      <c r="L68" s="81">
        <v>646</v>
      </c>
      <c r="M68" s="81">
        <v>72</v>
      </c>
      <c r="N68" s="81">
        <v>5</v>
      </c>
      <c r="O68" s="81">
        <v>9</v>
      </c>
      <c r="P68" s="81"/>
      <c r="Q68" s="80">
        <v>1.3</v>
      </c>
      <c r="R68" s="80">
        <v>-149.36000000000001</v>
      </c>
      <c r="T68" s="96">
        <v>2018</v>
      </c>
      <c r="U68" s="97" t="s">
        <v>83</v>
      </c>
      <c r="V68" s="95">
        <f t="shared" si="8"/>
        <v>325</v>
      </c>
      <c r="W68" s="95">
        <f t="shared" si="9"/>
        <v>1252</v>
      </c>
      <c r="X68" s="95">
        <f t="shared" si="10"/>
        <v>63.8</v>
      </c>
      <c r="Y68" s="95">
        <f t="shared" si="11"/>
        <v>0</v>
      </c>
      <c r="Z68" s="95">
        <f t="shared" si="12"/>
        <v>89.2</v>
      </c>
      <c r="AA68" s="95">
        <f t="shared" si="13"/>
        <v>723</v>
      </c>
      <c r="AB68" s="95">
        <f t="shared" si="14"/>
        <v>9</v>
      </c>
      <c r="AC68" s="80">
        <f t="shared" si="15"/>
        <v>2462</v>
      </c>
    </row>
    <row r="69" spans="1:29">
      <c r="A69" s="82">
        <v>2018</v>
      </c>
      <c r="B69" s="81" t="s">
        <v>107</v>
      </c>
      <c r="C69" s="83">
        <v>1599</v>
      </c>
      <c r="D69" s="89">
        <v>821</v>
      </c>
      <c r="E69" s="81">
        <v>0</v>
      </c>
      <c r="F69" s="81">
        <v>0</v>
      </c>
      <c r="G69" s="84"/>
      <c r="H69" s="81">
        <v>4</v>
      </c>
      <c r="I69" s="81">
        <v>4</v>
      </c>
      <c r="J69" s="81">
        <v>1</v>
      </c>
      <c r="K69" s="83">
        <v>444</v>
      </c>
      <c r="L69" s="81"/>
      <c r="M69" s="81">
        <v>230</v>
      </c>
      <c r="N69" s="81">
        <v>93</v>
      </c>
      <c r="O69" s="81">
        <v>2</v>
      </c>
      <c r="P69" s="81"/>
      <c r="Q69" s="80">
        <v>301.16000000000003</v>
      </c>
      <c r="R69" s="80">
        <v>-610.27</v>
      </c>
      <c r="T69" s="96">
        <v>2018</v>
      </c>
      <c r="U69" s="97" t="s">
        <v>107</v>
      </c>
      <c r="V69" s="95">
        <f t="shared" si="8"/>
        <v>444</v>
      </c>
      <c r="W69" s="95">
        <f t="shared" si="9"/>
        <v>821</v>
      </c>
      <c r="X69" s="95">
        <f t="shared" si="10"/>
        <v>0</v>
      </c>
      <c r="Y69" s="95">
        <f t="shared" si="11"/>
        <v>0</v>
      </c>
      <c r="Z69" s="95">
        <f t="shared" si="12"/>
        <v>9</v>
      </c>
      <c r="AA69" s="95">
        <f t="shared" si="13"/>
        <v>323</v>
      </c>
      <c r="AB69" s="95">
        <f t="shared" si="14"/>
        <v>2</v>
      </c>
      <c r="AC69" s="80">
        <f t="shared" si="15"/>
        <v>1599</v>
      </c>
    </row>
    <row r="70" spans="1:29">
      <c r="A70" s="82">
        <v>2018</v>
      </c>
      <c r="B70" s="81" t="s">
        <v>93</v>
      </c>
      <c r="C70" s="83">
        <v>4572</v>
      </c>
      <c r="D70" s="89">
        <v>2766</v>
      </c>
      <c r="E70" s="81">
        <v>429</v>
      </c>
      <c r="F70" s="81">
        <v>5</v>
      </c>
      <c r="G70" s="84"/>
      <c r="H70" s="81">
        <v>7</v>
      </c>
      <c r="I70" s="81">
        <v>61</v>
      </c>
      <c r="J70" s="81">
        <v>15</v>
      </c>
      <c r="K70" s="83">
        <v>292</v>
      </c>
      <c r="L70" s="81">
        <v>896</v>
      </c>
      <c r="M70" s="81">
        <v>63</v>
      </c>
      <c r="N70" s="81">
        <v>23</v>
      </c>
      <c r="O70" s="81">
        <v>15</v>
      </c>
      <c r="P70" s="81">
        <v>0.2</v>
      </c>
      <c r="Q70" s="80">
        <v>1754.49</v>
      </c>
      <c r="R70" s="80">
        <v>-170.75</v>
      </c>
      <c r="T70" s="96">
        <v>2018</v>
      </c>
      <c r="U70" s="97" t="s">
        <v>93</v>
      </c>
      <c r="V70" s="95">
        <f t="shared" si="8"/>
        <v>292</v>
      </c>
      <c r="W70" s="95">
        <f t="shared" si="9"/>
        <v>2766</v>
      </c>
      <c r="X70" s="95">
        <f t="shared" si="10"/>
        <v>429</v>
      </c>
      <c r="Y70" s="95">
        <f t="shared" si="11"/>
        <v>0</v>
      </c>
      <c r="Z70" s="95">
        <f t="shared" si="12"/>
        <v>88</v>
      </c>
      <c r="AA70" s="95">
        <f t="shared" si="13"/>
        <v>982.2</v>
      </c>
      <c r="AB70" s="95">
        <f t="shared" si="14"/>
        <v>15</v>
      </c>
      <c r="AC70" s="80">
        <f t="shared" si="15"/>
        <v>4572.2</v>
      </c>
    </row>
    <row r="71" spans="1:29">
      <c r="A71" s="82">
        <v>2018</v>
      </c>
      <c r="B71" s="81" t="s">
        <v>101</v>
      </c>
      <c r="C71" s="83">
        <v>1617</v>
      </c>
      <c r="D71" s="89">
        <v>649</v>
      </c>
      <c r="E71" s="81">
        <v>5</v>
      </c>
      <c r="F71" s="81">
        <v>1</v>
      </c>
      <c r="G71" s="84"/>
      <c r="H71" s="81">
        <v>102</v>
      </c>
      <c r="I71" s="81">
        <v>8</v>
      </c>
      <c r="J71" s="81">
        <v>31</v>
      </c>
      <c r="K71" s="83">
        <v>609</v>
      </c>
      <c r="L71" s="81">
        <v>161</v>
      </c>
      <c r="M71" s="81">
        <v>42</v>
      </c>
      <c r="N71" s="81">
        <v>8</v>
      </c>
      <c r="O71" s="81">
        <v>1</v>
      </c>
      <c r="P71" s="81"/>
      <c r="Q71" s="80">
        <v>205.99</v>
      </c>
      <c r="R71" s="80">
        <v>-210.31</v>
      </c>
      <c r="T71" s="96">
        <v>2018</v>
      </c>
      <c r="U71" s="97" t="s">
        <v>101</v>
      </c>
      <c r="V71" s="95">
        <f t="shared" si="8"/>
        <v>609</v>
      </c>
      <c r="W71" s="95">
        <f t="shared" si="9"/>
        <v>649</v>
      </c>
      <c r="X71" s="95">
        <f t="shared" si="10"/>
        <v>5</v>
      </c>
      <c r="Y71" s="95">
        <f t="shared" si="11"/>
        <v>0</v>
      </c>
      <c r="Z71" s="95">
        <f t="shared" si="12"/>
        <v>142</v>
      </c>
      <c r="AA71" s="95">
        <f t="shared" si="13"/>
        <v>211</v>
      </c>
      <c r="AB71" s="95">
        <f t="shared" si="14"/>
        <v>1</v>
      </c>
      <c r="AC71" s="80">
        <f t="shared" si="15"/>
        <v>1617</v>
      </c>
    </row>
    <row r="72" spans="1:29">
      <c r="A72" s="82">
        <v>2018</v>
      </c>
      <c r="B72" s="81" t="s">
        <v>103</v>
      </c>
      <c r="C72" s="83">
        <v>2117</v>
      </c>
      <c r="D72" s="89">
        <v>1254</v>
      </c>
      <c r="E72" s="81">
        <v>0</v>
      </c>
      <c r="F72" s="81">
        <v>0</v>
      </c>
      <c r="G72" s="84"/>
      <c r="H72" s="81">
        <v>0</v>
      </c>
      <c r="I72" s="81">
        <v>6</v>
      </c>
      <c r="J72" s="81">
        <v>3</v>
      </c>
      <c r="K72" s="83">
        <v>770</v>
      </c>
      <c r="L72" s="81"/>
      <c r="M72" s="81">
        <v>68</v>
      </c>
      <c r="N72" s="81">
        <v>15</v>
      </c>
      <c r="O72" s="81">
        <v>1</v>
      </c>
      <c r="P72" s="81"/>
      <c r="Q72" s="80">
        <v>7.0000000000000007E-2</v>
      </c>
      <c r="R72" s="80">
        <v>-634.99</v>
      </c>
      <c r="T72" s="96">
        <v>2018</v>
      </c>
      <c r="U72" s="97" t="s">
        <v>103</v>
      </c>
      <c r="V72" s="95">
        <f t="shared" si="8"/>
        <v>770</v>
      </c>
      <c r="W72" s="95">
        <f t="shared" si="9"/>
        <v>1254</v>
      </c>
      <c r="X72" s="95">
        <f t="shared" si="10"/>
        <v>0</v>
      </c>
      <c r="Y72" s="95">
        <f t="shared" si="11"/>
        <v>0</v>
      </c>
      <c r="Z72" s="95">
        <f t="shared" si="12"/>
        <v>9</v>
      </c>
      <c r="AA72" s="95">
        <f t="shared" si="13"/>
        <v>83</v>
      </c>
      <c r="AB72" s="95">
        <f t="shared" si="14"/>
        <v>1</v>
      </c>
      <c r="AC72" s="80">
        <f t="shared" si="15"/>
        <v>2117</v>
      </c>
    </row>
    <row r="73" spans="1:29">
      <c r="A73" s="82">
        <v>2018</v>
      </c>
      <c r="B73" s="81" t="s">
        <v>105</v>
      </c>
      <c r="C73" s="83">
        <v>327</v>
      </c>
      <c r="D73" s="89">
        <v>174</v>
      </c>
      <c r="E73" s="81">
        <v>11.8</v>
      </c>
      <c r="F73" s="81">
        <v>0.2</v>
      </c>
      <c r="G73" s="84"/>
      <c r="H73" s="81">
        <v>7</v>
      </c>
      <c r="I73" s="81">
        <v>5</v>
      </c>
      <c r="J73" s="81">
        <v>14</v>
      </c>
      <c r="K73" s="83">
        <v>27</v>
      </c>
      <c r="L73" s="81">
        <v>77</v>
      </c>
      <c r="M73" s="81">
        <v>5</v>
      </c>
      <c r="N73" s="81">
        <v>5</v>
      </c>
      <c r="O73" s="81">
        <v>1</v>
      </c>
      <c r="P73" s="81"/>
      <c r="Q73" s="80">
        <v>2.19</v>
      </c>
      <c r="R73" s="80">
        <v>-0.89</v>
      </c>
      <c r="T73" s="96">
        <v>2018</v>
      </c>
      <c r="U73" s="97" t="s">
        <v>105</v>
      </c>
      <c r="V73" s="95">
        <f t="shared" si="8"/>
        <v>27</v>
      </c>
      <c r="W73" s="95">
        <f t="shared" si="9"/>
        <v>174</v>
      </c>
      <c r="X73" s="95">
        <f t="shared" si="10"/>
        <v>11.8</v>
      </c>
      <c r="Y73" s="95">
        <f t="shared" si="11"/>
        <v>0</v>
      </c>
      <c r="Z73" s="95">
        <f t="shared" si="12"/>
        <v>26.2</v>
      </c>
      <c r="AA73" s="95">
        <f t="shared" si="13"/>
        <v>87</v>
      </c>
      <c r="AB73" s="95">
        <f t="shared" si="14"/>
        <v>1</v>
      </c>
      <c r="AC73" s="80">
        <f t="shared" si="15"/>
        <v>327</v>
      </c>
    </row>
    <row r="74" spans="1:29">
      <c r="A74" s="82">
        <v>2018</v>
      </c>
      <c r="B74" s="81" t="s">
        <v>61</v>
      </c>
      <c r="C74" s="83">
        <v>2787</v>
      </c>
      <c r="D74" s="89">
        <v>2266</v>
      </c>
      <c r="E74" s="81">
        <v>0.3</v>
      </c>
      <c r="F74" s="81">
        <v>0.3</v>
      </c>
      <c r="G74" s="84"/>
      <c r="H74" s="81">
        <v>56</v>
      </c>
      <c r="I74" s="81">
        <v>12</v>
      </c>
      <c r="J74" s="81">
        <v>26</v>
      </c>
      <c r="K74" s="83">
        <v>17</v>
      </c>
      <c r="L74" s="81"/>
      <c r="M74" s="81">
        <v>283</v>
      </c>
      <c r="N74" s="81">
        <v>94</v>
      </c>
      <c r="O74" s="81">
        <v>32</v>
      </c>
      <c r="P74" s="81"/>
      <c r="Q74" s="80">
        <v>785.54</v>
      </c>
      <c r="R74" s="80">
        <v>0</v>
      </c>
      <c r="T74" s="96">
        <v>2018</v>
      </c>
      <c r="U74" s="97" t="s">
        <v>61</v>
      </c>
      <c r="V74" s="95">
        <f t="shared" si="8"/>
        <v>17</v>
      </c>
      <c r="W74" s="95">
        <f t="shared" si="9"/>
        <v>2266</v>
      </c>
      <c r="X74" s="95">
        <f t="shared" si="10"/>
        <v>0.3</v>
      </c>
      <c r="Y74" s="95">
        <f t="shared" si="11"/>
        <v>0</v>
      </c>
      <c r="Z74" s="95">
        <f t="shared" si="12"/>
        <v>94.3</v>
      </c>
      <c r="AA74" s="95">
        <f t="shared" si="13"/>
        <v>377</v>
      </c>
      <c r="AB74" s="95">
        <f t="shared" si="14"/>
        <v>32</v>
      </c>
      <c r="AC74" s="80">
        <f t="shared" si="15"/>
        <v>2786.6000000000004</v>
      </c>
    </row>
    <row r="75" spans="1:29">
      <c r="A75" s="82">
        <v>2018</v>
      </c>
      <c r="B75" s="81" t="s">
        <v>88</v>
      </c>
      <c r="C75" s="83">
        <v>2974</v>
      </c>
      <c r="D75" s="89">
        <v>2601</v>
      </c>
      <c r="E75" s="81">
        <v>39</v>
      </c>
      <c r="F75" s="81">
        <v>0</v>
      </c>
      <c r="G75" s="84"/>
      <c r="H75" s="81">
        <v>19</v>
      </c>
      <c r="I75" s="81">
        <v>7</v>
      </c>
      <c r="J75" s="81">
        <v>23</v>
      </c>
      <c r="K75" s="83">
        <v>144</v>
      </c>
      <c r="L75" s="81"/>
      <c r="M75" s="81">
        <v>57</v>
      </c>
      <c r="N75" s="81">
        <v>57</v>
      </c>
      <c r="O75" s="81">
        <v>27</v>
      </c>
      <c r="P75" s="81"/>
      <c r="Q75" s="80">
        <v>633.41999999999996</v>
      </c>
      <c r="R75" s="80">
        <v>-32.96</v>
      </c>
      <c r="T75" s="96">
        <v>2018</v>
      </c>
      <c r="U75" s="97" t="s">
        <v>88</v>
      </c>
      <c r="V75" s="95">
        <f t="shared" si="8"/>
        <v>144</v>
      </c>
      <c r="W75" s="95">
        <f t="shared" si="9"/>
        <v>2601</v>
      </c>
      <c r="X75" s="95">
        <f t="shared" si="10"/>
        <v>39</v>
      </c>
      <c r="Y75" s="95">
        <f t="shared" si="11"/>
        <v>0</v>
      </c>
      <c r="Z75" s="95">
        <f t="shared" si="12"/>
        <v>49</v>
      </c>
      <c r="AA75" s="95">
        <f t="shared" si="13"/>
        <v>114</v>
      </c>
      <c r="AB75" s="95">
        <f t="shared" si="14"/>
        <v>27</v>
      </c>
      <c r="AC75" s="80">
        <f t="shared" si="15"/>
        <v>2974</v>
      </c>
    </row>
    <row r="76" spans="1:29">
      <c r="A76" s="82">
        <v>2018</v>
      </c>
      <c r="B76" s="81" t="s">
        <v>72</v>
      </c>
      <c r="C76" s="83">
        <v>1029</v>
      </c>
      <c r="D76" s="89">
        <v>801</v>
      </c>
      <c r="E76" s="81">
        <v>2.9</v>
      </c>
      <c r="F76" s="81">
        <v>0.1</v>
      </c>
      <c r="G76" s="84">
        <v>0.3</v>
      </c>
      <c r="H76" s="81">
        <v>4</v>
      </c>
      <c r="I76" s="81">
        <v>3</v>
      </c>
      <c r="J76" s="81">
        <v>47</v>
      </c>
      <c r="K76" s="83">
        <v>26</v>
      </c>
      <c r="L76" s="81"/>
      <c r="M76" s="81">
        <v>125</v>
      </c>
      <c r="N76" s="81">
        <v>15</v>
      </c>
      <c r="O76" s="81">
        <v>5</v>
      </c>
      <c r="P76" s="81"/>
      <c r="Q76" s="80">
        <v>104.96</v>
      </c>
      <c r="R76" s="80">
        <v>-160.34</v>
      </c>
      <c r="T76" s="96">
        <v>2018</v>
      </c>
      <c r="U76" s="97" t="s">
        <v>72</v>
      </c>
      <c r="V76" s="95">
        <f t="shared" si="8"/>
        <v>26</v>
      </c>
      <c r="W76" s="95">
        <f t="shared" si="9"/>
        <v>801</v>
      </c>
      <c r="X76" s="95">
        <f t="shared" si="10"/>
        <v>2.9</v>
      </c>
      <c r="Y76" s="95">
        <f t="shared" si="11"/>
        <v>0.3</v>
      </c>
      <c r="Z76" s="95">
        <f t="shared" si="12"/>
        <v>54.1</v>
      </c>
      <c r="AA76" s="95">
        <f t="shared" si="13"/>
        <v>140</v>
      </c>
      <c r="AB76" s="95">
        <f t="shared" si="14"/>
        <v>5</v>
      </c>
      <c r="AC76" s="80">
        <f t="shared" si="15"/>
        <v>1029.3</v>
      </c>
    </row>
    <row r="77" spans="1:29">
      <c r="A77" s="82">
        <v>2018</v>
      </c>
      <c r="B77" s="81" t="s">
        <v>87</v>
      </c>
      <c r="C77" s="83">
        <v>2851</v>
      </c>
      <c r="D77" s="89">
        <v>1139</v>
      </c>
      <c r="E77" s="81">
        <v>30.4</v>
      </c>
      <c r="F77" s="81">
        <v>0.6</v>
      </c>
      <c r="G77" s="84"/>
      <c r="H77" s="81">
        <v>72</v>
      </c>
      <c r="I77" s="81">
        <v>14</v>
      </c>
      <c r="J77" s="81">
        <v>11</v>
      </c>
      <c r="K77" s="83">
        <v>1471</v>
      </c>
      <c r="L77" s="81"/>
      <c r="M77" s="81">
        <v>64</v>
      </c>
      <c r="N77" s="81">
        <v>36</v>
      </c>
      <c r="O77" s="81">
        <v>13</v>
      </c>
      <c r="P77" s="81"/>
      <c r="Q77" s="80">
        <v>203.7</v>
      </c>
      <c r="R77" s="80">
        <v>-867.34</v>
      </c>
      <c r="T77" s="96">
        <v>2018</v>
      </c>
      <c r="U77" s="97" t="s">
        <v>87</v>
      </c>
      <c r="V77" s="95">
        <f t="shared" si="8"/>
        <v>1471</v>
      </c>
      <c r="W77" s="95">
        <f t="shared" si="9"/>
        <v>1139</v>
      </c>
      <c r="X77" s="95">
        <f t="shared" si="10"/>
        <v>30.4</v>
      </c>
      <c r="Y77" s="95">
        <f t="shared" si="11"/>
        <v>0</v>
      </c>
      <c r="Z77" s="95">
        <f t="shared" si="12"/>
        <v>97.6</v>
      </c>
      <c r="AA77" s="95">
        <f t="shared" si="13"/>
        <v>100</v>
      </c>
      <c r="AB77" s="95">
        <f t="shared" si="14"/>
        <v>13</v>
      </c>
      <c r="AC77" s="80">
        <f t="shared" si="15"/>
        <v>2851</v>
      </c>
    </row>
    <row r="78" spans="1:29">
      <c r="A78" s="82">
        <v>2018</v>
      </c>
      <c r="B78" s="81" t="s">
        <v>91</v>
      </c>
      <c r="C78" s="83">
        <v>1432</v>
      </c>
      <c r="D78" s="89">
        <v>792</v>
      </c>
      <c r="E78" s="81">
        <v>1</v>
      </c>
      <c r="F78" s="81">
        <v>1</v>
      </c>
      <c r="G78" s="89">
        <v>3</v>
      </c>
      <c r="H78" s="81">
        <v>93</v>
      </c>
      <c r="I78" s="81">
        <v>16</v>
      </c>
      <c r="J78" s="81">
        <v>13</v>
      </c>
      <c r="K78" s="83">
        <v>432</v>
      </c>
      <c r="L78" s="81"/>
      <c r="M78" s="81">
        <v>60</v>
      </c>
      <c r="N78" s="81">
        <v>10</v>
      </c>
      <c r="O78" s="81">
        <v>10</v>
      </c>
      <c r="P78" s="81"/>
      <c r="Q78" s="80">
        <v>278.52999999999997</v>
      </c>
      <c r="R78" s="80">
        <v>-73.28</v>
      </c>
      <c r="T78" s="96">
        <v>2018</v>
      </c>
      <c r="U78" s="97" t="s">
        <v>91</v>
      </c>
      <c r="V78" s="95">
        <f t="shared" si="8"/>
        <v>432</v>
      </c>
      <c r="W78" s="95">
        <f t="shared" si="9"/>
        <v>792</v>
      </c>
      <c r="X78" s="95">
        <f t="shared" si="10"/>
        <v>1</v>
      </c>
      <c r="Y78" s="95">
        <f t="shared" si="11"/>
        <v>3</v>
      </c>
      <c r="Z78" s="95">
        <f t="shared" si="12"/>
        <v>123</v>
      </c>
      <c r="AA78" s="95">
        <f t="shared" si="13"/>
        <v>70</v>
      </c>
      <c r="AB78" s="95">
        <f t="shared" si="14"/>
        <v>10</v>
      </c>
      <c r="AC78" s="80">
        <f t="shared" si="15"/>
        <v>1431</v>
      </c>
    </row>
    <row r="79" spans="1:29">
      <c r="A79" s="82">
        <v>2018</v>
      </c>
      <c r="B79" s="81" t="s">
        <v>71</v>
      </c>
      <c r="C79" s="83">
        <v>871</v>
      </c>
      <c r="D79" s="89">
        <v>627</v>
      </c>
      <c r="E79" s="81">
        <v>0.1</v>
      </c>
      <c r="F79" s="81">
        <v>0</v>
      </c>
      <c r="G79" s="84"/>
      <c r="H79" s="81">
        <v>10</v>
      </c>
      <c r="I79" s="81">
        <v>6</v>
      </c>
      <c r="J79" s="81">
        <v>21</v>
      </c>
      <c r="K79" s="83">
        <v>79</v>
      </c>
      <c r="L79" s="81"/>
      <c r="M79" s="81">
        <v>105</v>
      </c>
      <c r="N79" s="81">
        <v>17</v>
      </c>
      <c r="O79" s="81">
        <v>7</v>
      </c>
      <c r="P79" s="81"/>
      <c r="Q79" s="80">
        <v>159.21</v>
      </c>
      <c r="R79" s="80">
        <v>-280.02999999999997</v>
      </c>
      <c r="T79" s="96">
        <v>2018</v>
      </c>
      <c r="U79" s="97" t="s">
        <v>71</v>
      </c>
      <c r="V79" s="95">
        <f t="shared" si="8"/>
        <v>79</v>
      </c>
      <c r="W79" s="95">
        <f t="shared" si="9"/>
        <v>627</v>
      </c>
      <c r="X79" s="95">
        <f t="shared" si="10"/>
        <v>0.1</v>
      </c>
      <c r="Y79" s="95">
        <f t="shared" si="11"/>
        <v>0</v>
      </c>
      <c r="Z79" s="95">
        <f t="shared" si="12"/>
        <v>37</v>
      </c>
      <c r="AA79" s="95">
        <f t="shared" si="13"/>
        <v>122</v>
      </c>
      <c r="AB79" s="95">
        <f t="shared" si="14"/>
        <v>7</v>
      </c>
      <c r="AC79" s="80">
        <f t="shared" si="15"/>
        <v>872.1</v>
      </c>
    </row>
    <row r="80" spans="1:29">
      <c r="A80" s="82">
        <v>2018</v>
      </c>
      <c r="B80" s="81" t="s">
        <v>64</v>
      </c>
      <c r="C80" s="83">
        <v>5031</v>
      </c>
      <c r="D80" s="89">
        <v>3711</v>
      </c>
      <c r="E80" s="81">
        <v>547</v>
      </c>
      <c r="F80" s="81">
        <v>2</v>
      </c>
      <c r="G80" s="84"/>
      <c r="H80" s="81">
        <v>110</v>
      </c>
      <c r="I80" s="81">
        <v>62</v>
      </c>
      <c r="J80" s="81">
        <v>31</v>
      </c>
      <c r="K80" s="83">
        <v>34</v>
      </c>
      <c r="L80" s="81">
        <v>242</v>
      </c>
      <c r="M80" s="81">
        <v>173</v>
      </c>
      <c r="N80" s="81">
        <v>80</v>
      </c>
      <c r="O80" s="81">
        <v>40</v>
      </c>
      <c r="P80" s="81">
        <v>0.4</v>
      </c>
      <c r="Q80" s="80">
        <v>1170.5</v>
      </c>
      <c r="R80" s="80">
        <v>-141.69</v>
      </c>
      <c r="T80" s="96">
        <v>2018</v>
      </c>
      <c r="U80" s="97" t="s">
        <v>64</v>
      </c>
      <c r="V80" s="95">
        <f t="shared" si="8"/>
        <v>34</v>
      </c>
      <c r="W80" s="95">
        <f t="shared" si="9"/>
        <v>3711</v>
      </c>
      <c r="X80" s="95">
        <f t="shared" si="10"/>
        <v>547</v>
      </c>
      <c r="Y80" s="95">
        <f t="shared" si="11"/>
        <v>0</v>
      </c>
      <c r="Z80" s="95">
        <f t="shared" si="12"/>
        <v>205</v>
      </c>
      <c r="AA80" s="95">
        <f t="shared" si="13"/>
        <v>495.4</v>
      </c>
      <c r="AB80" s="95">
        <f t="shared" si="14"/>
        <v>40</v>
      </c>
      <c r="AC80" s="80">
        <f t="shared" si="15"/>
        <v>5032.3999999999996</v>
      </c>
    </row>
    <row r="81" spans="1:29">
      <c r="A81" s="82">
        <v>2018</v>
      </c>
      <c r="B81" s="81" t="s">
        <v>86</v>
      </c>
      <c r="C81" s="83">
        <v>1301</v>
      </c>
      <c r="D81" s="89">
        <v>956</v>
      </c>
      <c r="E81" s="81">
        <v>4.5999999999999996</v>
      </c>
      <c r="F81" s="81">
        <v>0.4</v>
      </c>
      <c r="G81" s="84"/>
      <c r="H81" s="81">
        <v>117</v>
      </c>
      <c r="I81" s="81">
        <v>5</v>
      </c>
      <c r="J81" s="81">
        <v>9</v>
      </c>
      <c r="K81" s="83">
        <v>116</v>
      </c>
      <c r="L81" s="81"/>
      <c r="M81" s="81">
        <v>41</v>
      </c>
      <c r="N81" s="81">
        <v>31</v>
      </c>
      <c r="O81" s="81">
        <v>21</v>
      </c>
      <c r="P81" s="81"/>
      <c r="Q81" s="80">
        <v>150.47</v>
      </c>
      <c r="R81" s="80">
        <v>0</v>
      </c>
      <c r="T81" s="96">
        <v>2018</v>
      </c>
      <c r="U81" s="97" t="s">
        <v>86</v>
      </c>
      <c r="V81" s="95">
        <f t="shared" si="8"/>
        <v>116</v>
      </c>
      <c r="W81" s="95">
        <f t="shared" si="9"/>
        <v>956</v>
      </c>
      <c r="X81" s="95">
        <f t="shared" si="10"/>
        <v>4.5999999999999996</v>
      </c>
      <c r="Y81" s="95">
        <f t="shared" si="11"/>
        <v>0</v>
      </c>
      <c r="Z81" s="95">
        <f t="shared" si="12"/>
        <v>131.4</v>
      </c>
      <c r="AA81" s="95">
        <f t="shared" si="13"/>
        <v>72</v>
      </c>
      <c r="AB81" s="95">
        <f t="shared" si="14"/>
        <v>21</v>
      </c>
      <c r="AC81" s="80">
        <f t="shared" si="15"/>
        <v>1301</v>
      </c>
    </row>
    <row r="82" spans="1:29">
      <c r="A82" s="82">
        <v>2018</v>
      </c>
      <c r="B82" s="81" t="s">
        <v>70</v>
      </c>
      <c r="C82" s="83">
        <v>1926</v>
      </c>
      <c r="D82" s="89">
        <v>1335</v>
      </c>
      <c r="E82" s="81">
        <v>2</v>
      </c>
      <c r="F82" s="81">
        <v>0</v>
      </c>
      <c r="G82" s="89">
        <v>6</v>
      </c>
      <c r="H82" s="81">
        <v>30</v>
      </c>
      <c r="I82" s="81">
        <v>5</v>
      </c>
      <c r="J82" s="81">
        <v>4</v>
      </c>
      <c r="K82" s="83">
        <v>46</v>
      </c>
      <c r="L82" s="81">
        <v>302</v>
      </c>
      <c r="M82" s="81">
        <v>165</v>
      </c>
      <c r="N82" s="81">
        <v>25</v>
      </c>
      <c r="O82" s="81">
        <v>7</v>
      </c>
      <c r="P82" s="81"/>
      <c r="Q82" s="80">
        <v>677.32</v>
      </c>
      <c r="R82" s="80">
        <v>-302.83</v>
      </c>
      <c r="T82" s="96">
        <v>2018</v>
      </c>
      <c r="U82" s="97" t="s">
        <v>70</v>
      </c>
      <c r="V82" s="95">
        <f t="shared" si="8"/>
        <v>46</v>
      </c>
      <c r="W82" s="95">
        <f t="shared" si="9"/>
        <v>1335</v>
      </c>
      <c r="X82" s="95">
        <f t="shared" si="10"/>
        <v>2</v>
      </c>
      <c r="Y82" s="95">
        <f t="shared" si="11"/>
        <v>6</v>
      </c>
      <c r="Z82" s="95">
        <f t="shared" si="12"/>
        <v>39</v>
      </c>
      <c r="AA82" s="95">
        <f t="shared" si="13"/>
        <v>492</v>
      </c>
      <c r="AB82" s="95">
        <f t="shared" si="14"/>
        <v>7</v>
      </c>
      <c r="AC82" s="80">
        <f t="shared" si="15"/>
        <v>1927</v>
      </c>
    </row>
    <row r="83" spans="1:29">
      <c r="A83" s="82">
        <v>2018</v>
      </c>
      <c r="B83" s="81" t="s">
        <v>69</v>
      </c>
      <c r="C83" s="83">
        <v>5005</v>
      </c>
      <c r="D83" s="89">
        <v>4187</v>
      </c>
      <c r="E83" s="81">
        <v>0.37</v>
      </c>
      <c r="F83" s="81">
        <v>0.03</v>
      </c>
      <c r="G83" s="84"/>
      <c r="H83" s="81">
        <v>3</v>
      </c>
      <c r="I83" s="81">
        <v>2</v>
      </c>
      <c r="J83" s="81">
        <v>6</v>
      </c>
      <c r="K83" s="83">
        <v>45</v>
      </c>
      <c r="L83" s="81"/>
      <c r="M83" s="81">
        <v>632</v>
      </c>
      <c r="N83" s="81">
        <v>129</v>
      </c>
      <c r="O83" s="81">
        <v>1</v>
      </c>
      <c r="P83" s="81"/>
      <c r="Q83" s="80">
        <v>152.88999999999999</v>
      </c>
      <c r="R83" s="80">
        <v>-1758.87</v>
      </c>
      <c r="T83" s="96">
        <v>2018</v>
      </c>
      <c r="U83" s="97" t="s">
        <v>69</v>
      </c>
      <c r="V83" s="95">
        <f t="shared" si="8"/>
        <v>45</v>
      </c>
      <c r="W83" s="95">
        <f t="shared" si="9"/>
        <v>4187</v>
      </c>
      <c r="X83" s="95">
        <f t="shared" si="10"/>
        <v>0.37</v>
      </c>
      <c r="Y83" s="95">
        <f t="shared" si="11"/>
        <v>0</v>
      </c>
      <c r="Z83" s="95">
        <f t="shared" si="12"/>
        <v>11.03</v>
      </c>
      <c r="AA83" s="95">
        <f t="shared" si="13"/>
        <v>761</v>
      </c>
      <c r="AB83" s="95">
        <f t="shared" si="14"/>
        <v>1</v>
      </c>
      <c r="AC83" s="80">
        <f t="shared" si="15"/>
        <v>5005.3999999999996</v>
      </c>
    </row>
    <row r="84" spans="1:29">
      <c r="A84" s="82">
        <v>2018</v>
      </c>
      <c r="B84" s="81" t="s">
        <v>73</v>
      </c>
      <c r="C84" s="83">
        <v>1614</v>
      </c>
      <c r="D84" s="89">
        <v>1240</v>
      </c>
      <c r="E84" s="81">
        <v>16</v>
      </c>
      <c r="F84" s="81">
        <v>0</v>
      </c>
      <c r="G84" s="84"/>
      <c r="H84" s="81">
        <v>51.9</v>
      </c>
      <c r="I84" s="81">
        <v>2</v>
      </c>
      <c r="J84" s="81">
        <v>0.1</v>
      </c>
      <c r="K84" s="83">
        <v>20</v>
      </c>
      <c r="L84" s="81"/>
      <c r="M84" s="81">
        <v>187</v>
      </c>
      <c r="N84" s="81">
        <v>93</v>
      </c>
      <c r="O84" s="81">
        <v>4</v>
      </c>
      <c r="P84" s="81"/>
      <c r="Q84" s="80">
        <v>180.82</v>
      </c>
      <c r="R84" s="80">
        <v>-730.42</v>
      </c>
      <c r="T84" s="96">
        <v>2018</v>
      </c>
      <c r="U84" s="97" t="s">
        <v>73</v>
      </c>
      <c r="V84" s="95">
        <f t="shared" si="8"/>
        <v>20</v>
      </c>
      <c r="W84" s="95">
        <f t="shared" si="9"/>
        <v>1240</v>
      </c>
      <c r="X84" s="95">
        <f t="shared" si="10"/>
        <v>16</v>
      </c>
      <c r="Y84" s="95">
        <f t="shared" si="11"/>
        <v>0</v>
      </c>
      <c r="Z84" s="95">
        <f t="shared" si="12"/>
        <v>54</v>
      </c>
      <c r="AA84" s="95">
        <f t="shared" si="13"/>
        <v>280</v>
      </c>
      <c r="AB84" s="95">
        <f t="shared" si="14"/>
        <v>4</v>
      </c>
      <c r="AC84" s="80">
        <f t="shared" si="15"/>
        <v>1614</v>
      </c>
    </row>
    <row r="85" spans="1:29">
      <c r="A85" s="82">
        <v>2018</v>
      </c>
      <c r="B85" s="81" t="s">
        <v>115</v>
      </c>
      <c r="C85" s="83">
        <v>805</v>
      </c>
      <c r="D85" s="89">
        <v>118</v>
      </c>
      <c r="E85" s="81">
        <v>0</v>
      </c>
      <c r="F85" s="81">
        <v>0.2</v>
      </c>
      <c r="G85" s="84"/>
      <c r="H85" s="81">
        <v>1</v>
      </c>
      <c r="I85" s="81">
        <v>0</v>
      </c>
      <c r="J85" s="81">
        <v>0</v>
      </c>
      <c r="K85" s="83">
        <v>517</v>
      </c>
      <c r="L85" s="81"/>
      <c r="M85" s="81">
        <v>38</v>
      </c>
      <c r="N85" s="81">
        <v>130</v>
      </c>
      <c r="O85" s="81">
        <v>1</v>
      </c>
      <c r="P85" s="81"/>
      <c r="Q85" s="80">
        <v>90.19</v>
      </c>
      <c r="R85" s="80">
        <v>-157.16999999999999</v>
      </c>
      <c r="T85" s="96">
        <v>2018</v>
      </c>
      <c r="U85" s="97" t="s">
        <v>115</v>
      </c>
      <c r="V85" s="95">
        <f t="shared" si="8"/>
        <v>517</v>
      </c>
      <c r="W85" s="95">
        <f t="shared" si="9"/>
        <v>118</v>
      </c>
      <c r="X85" s="95">
        <f t="shared" si="10"/>
        <v>0</v>
      </c>
      <c r="Y85" s="95">
        <f t="shared" si="11"/>
        <v>0</v>
      </c>
      <c r="Z85" s="95">
        <f t="shared" si="12"/>
        <v>1.2</v>
      </c>
      <c r="AA85" s="95">
        <f t="shared" si="13"/>
        <v>168</v>
      </c>
      <c r="AB85" s="95">
        <f t="shared" si="14"/>
        <v>1</v>
      </c>
      <c r="AC85" s="80">
        <f t="shared" si="15"/>
        <v>805.2</v>
      </c>
    </row>
    <row r="86" spans="1:29">
      <c r="A86" s="82">
        <v>2018</v>
      </c>
      <c r="B86" s="81" t="s">
        <v>1</v>
      </c>
      <c r="C86" s="83">
        <v>69947</v>
      </c>
      <c r="D86" s="89">
        <v>44829</v>
      </c>
      <c r="E86" s="81">
        <v>2133</v>
      </c>
      <c r="F86" s="81">
        <v>22</v>
      </c>
      <c r="G86" s="89">
        <v>15</v>
      </c>
      <c r="H86" s="81">
        <v>1335</v>
      </c>
      <c r="I86" s="81">
        <v>485</v>
      </c>
      <c r="J86" s="81">
        <v>429</v>
      </c>
      <c r="K86" s="83">
        <v>12321</v>
      </c>
      <c r="L86" s="81">
        <v>2950</v>
      </c>
      <c r="M86" s="81">
        <v>3658</v>
      </c>
      <c r="N86" s="81">
        <v>1381</v>
      </c>
      <c r="O86" s="81">
        <v>388</v>
      </c>
      <c r="P86" s="81">
        <v>1</v>
      </c>
      <c r="Q86" s="80">
        <v>56.88</v>
      </c>
      <c r="R86" s="80">
        <v>-209.06</v>
      </c>
      <c r="T86" s="96">
        <v>2018</v>
      </c>
      <c r="U86" s="97" t="s">
        <v>1</v>
      </c>
      <c r="V86" s="95">
        <f t="shared" si="8"/>
        <v>12321</v>
      </c>
      <c r="W86" s="95">
        <f t="shared" si="9"/>
        <v>44829</v>
      </c>
      <c r="X86" s="95">
        <f t="shared" si="10"/>
        <v>2133</v>
      </c>
      <c r="Y86" s="95">
        <f t="shared" si="11"/>
        <v>15</v>
      </c>
      <c r="Z86" s="95">
        <f t="shared" si="12"/>
        <v>2271</v>
      </c>
      <c r="AA86" s="95">
        <f t="shared" si="13"/>
        <v>7990</v>
      </c>
      <c r="AB86" s="95">
        <f t="shared" si="14"/>
        <v>388</v>
      </c>
      <c r="AC86" s="80">
        <f t="shared" si="15"/>
        <v>69947</v>
      </c>
    </row>
    <row r="87" spans="1:29">
      <c r="A87" s="82">
        <v>2018</v>
      </c>
      <c r="B87" s="81" t="s">
        <v>31</v>
      </c>
      <c r="C87" s="83">
        <v>5218</v>
      </c>
      <c r="D87" s="89">
        <v>4558</v>
      </c>
      <c r="E87" s="81">
        <v>0</v>
      </c>
      <c r="F87" s="81">
        <v>2</v>
      </c>
      <c r="G87" s="84"/>
      <c r="H87" s="81">
        <v>132</v>
      </c>
      <c r="I87" s="81">
        <v>51</v>
      </c>
      <c r="J87" s="81">
        <v>81</v>
      </c>
      <c r="K87" s="83">
        <v>5</v>
      </c>
      <c r="L87" s="81">
        <v>39</v>
      </c>
      <c r="M87" s="81">
        <v>214</v>
      </c>
      <c r="N87" s="81">
        <v>77</v>
      </c>
      <c r="O87" s="81">
        <v>60</v>
      </c>
      <c r="P87" s="81"/>
      <c r="Q87" s="80">
        <v>710.89</v>
      </c>
      <c r="R87" s="80">
        <v>-12</v>
      </c>
      <c r="T87" s="96">
        <v>2018</v>
      </c>
      <c r="U87" s="97" t="s">
        <v>31</v>
      </c>
      <c r="V87" s="95">
        <f t="shared" si="8"/>
        <v>5</v>
      </c>
      <c r="W87" s="95">
        <f t="shared" si="9"/>
        <v>4558</v>
      </c>
      <c r="X87" s="95">
        <f t="shared" si="10"/>
        <v>0</v>
      </c>
      <c r="Y87" s="95">
        <f t="shared" si="11"/>
        <v>0</v>
      </c>
      <c r="Z87" s="95">
        <f t="shared" si="12"/>
        <v>266</v>
      </c>
      <c r="AA87" s="95">
        <f t="shared" si="13"/>
        <v>330</v>
      </c>
      <c r="AB87" s="95">
        <f t="shared" si="14"/>
        <v>60</v>
      </c>
      <c r="AC87" s="80">
        <f t="shared" si="15"/>
        <v>5219</v>
      </c>
    </row>
    <row r="88" spans="1:29">
      <c r="A88" s="82">
        <v>2018</v>
      </c>
      <c r="B88" s="81" t="s">
        <v>63</v>
      </c>
      <c r="C88" s="83">
        <v>3088</v>
      </c>
      <c r="D88" s="89">
        <v>2574</v>
      </c>
      <c r="E88" s="81">
        <v>98</v>
      </c>
      <c r="F88" s="81">
        <v>2</v>
      </c>
      <c r="G88" s="84"/>
      <c r="H88" s="81">
        <v>40</v>
      </c>
      <c r="I88" s="81">
        <v>8</v>
      </c>
      <c r="J88" s="81">
        <v>16</v>
      </c>
      <c r="K88" s="83">
        <v>43</v>
      </c>
      <c r="L88" s="81"/>
      <c r="M88" s="81">
        <v>212</v>
      </c>
      <c r="N88" s="81">
        <v>74</v>
      </c>
      <c r="O88" s="81">
        <v>20</v>
      </c>
      <c r="P88" s="81"/>
      <c r="Q88" s="80">
        <v>179.07</v>
      </c>
      <c r="R88" s="80">
        <v>-1106.17</v>
      </c>
      <c r="T88" s="96">
        <v>2018</v>
      </c>
      <c r="U88" s="97" t="s">
        <v>63</v>
      </c>
      <c r="V88" s="95">
        <f t="shared" si="8"/>
        <v>43</v>
      </c>
      <c r="W88" s="95">
        <f t="shared" si="9"/>
        <v>2574</v>
      </c>
      <c r="X88" s="95">
        <f t="shared" si="10"/>
        <v>98</v>
      </c>
      <c r="Y88" s="95">
        <f t="shared" si="11"/>
        <v>0</v>
      </c>
      <c r="Z88" s="95">
        <f t="shared" si="12"/>
        <v>66</v>
      </c>
      <c r="AA88" s="95">
        <f t="shared" si="13"/>
        <v>286</v>
      </c>
      <c r="AB88" s="95">
        <f t="shared" si="14"/>
        <v>20</v>
      </c>
      <c r="AC88" s="80">
        <f t="shared" si="15"/>
        <v>3087</v>
      </c>
    </row>
    <row r="89" spans="1:29">
      <c r="A89" s="82">
        <v>2018</v>
      </c>
      <c r="B89" s="81" t="s">
        <v>65</v>
      </c>
      <c r="C89" s="83">
        <v>2005</v>
      </c>
      <c r="D89" s="89">
        <v>1679</v>
      </c>
      <c r="E89" s="81">
        <v>5</v>
      </c>
      <c r="F89" s="81">
        <v>0</v>
      </c>
      <c r="G89" s="84"/>
      <c r="H89" s="81">
        <v>78</v>
      </c>
      <c r="I89" s="81">
        <v>0</v>
      </c>
      <c r="J89" s="81">
        <v>0</v>
      </c>
      <c r="K89" s="83">
        <v>102</v>
      </c>
      <c r="L89" s="81"/>
      <c r="M89" s="81">
        <v>72</v>
      </c>
      <c r="N89" s="81">
        <v>71</v>
      </c>
      <c r="O89" s="81">
        <v>0</v>
      </c>
      <c r="P89" s="81"/>
      <c r="Q89" s="80">
        <v>282.04000000000002</v>
      </c>
      <c r="R89" s="80">
        <v>-458.01</v>
      </c>
      <c r="T89" s="96">
        <v>2018</v>
      </c>
      <c r="U89" s="97" t="s">
        <v>65</v>
      </c>
      <c r="V89" s="95">
        <f t="shared" si="8"/>
        <v>102</v>
      </c>
      <c r="W89" s="95">
        <f t="shared" si="9"/>
        <v>1679</v>
      </c>
      <c r="X89" s="95">
        <f t="shared" si="10"/>
        <v>5</v>
      </c>
      <c r="Y89" s="95">
        <f t="shared" si="11"/>
        <v>0</v>
      </c>
      <c r="Z89" s="95">
        <f t="shared" si="12"/>
        <v>78</v>
      </c>
      <c r="AA89" s="95">
        <f t="shared" si="13"/>
        <v>143</v>
      </c>
      <c r="AB89" s="95">
        <f t="shared" si="14"/>
        <v>0</v>
      </c>
      <c r="AC89" s="80">
        <f t="shared" si="15"/>
        <v>2007</v>
      </c>
    </row>
    <row r="90" spans="1:29">
      <c r="A90" s="82">
        <v>2018</v>
      </c>
      <c r="B90" s="81" t="s">
        <v>76</v>
      </c>
      <c r="C90" s="83">
        <v>857</v>
      </c>
      <c r="D90" s="89">
        <v>649</v>
      </c>
      <c r="E90" s="81">
        <v>127</v>
      </c>
      <c r="F90" s="81">
        <v>1</v>
      </c>
      <c r="G90" s="89">
        <v>1</v>
      </c>
      <c r="H90" s="81">
        <v>36</v>
      </c>
      <c r="I90" s="81">
        <v>19</v>
      </c>
      <c r="J90" s="81">
        <v>0</v>
      </c>
      <c r="K90" s="83"/>
      <c r="L90" s="81"/>
      <c r="M90" s="81">
        <v>18</v>
      </c>
      <c r="N90" s="81">
        <v>1</v>
      </c>
      <c r="O90" s="81">
        <v>5</v>
      </c>
      <c r="P90" s="81"/>
      <c r="Q90" s="80">
        <v>855.37</v>
      </c>
      <c r="R90" s="80">
        <v>-145.31</v>
      </c>
      <c r="T90" s="96">
        <v>2018</v>
      </c>
      <c r="U90" s="97" t="s">
        <v>76</v>
      </c>
      <c r="V90" s="95">
        <f t="shared" si="8"/>
        <v>0</v>
      </c>
      <c r="W90" s="95">
        <f t="shared" si="9"/>
        <v>649</v>
      </c>
      <c r="X90" s="95">
        <f t="shared" si="10"/>
        <v>127</v>
      </c>
      <c r="Y90" s="95">
        <f t="shared" si="11"/>
        <v>1</v>
      </c>
      <c r="Z90" s="95">
        <f t="shared" si="12"/>
        <v>56</v>
      </c>
      <c r="AA90" s="95">
        <f t="shared" si="13"/>
        <v>19</v>
      </c>
      <c r="AB90" s="95">
        <f t="shared" si="14"/>
        <v>5</v>
      </c>
      <c r="AC90" s="80">
        <f t="shared" si="15"/>
        <v>857</v>
      </c>
    </row>
    <row r="91" spans="1:29">
      <c r="A91" s="82">
        <v>2018</v>
      </c>
      <c r="B91" s="81" t="s">
        <v>106</v>
      </c>
      <c r="C91" s="83">
        <v>3761</v>
      </c>
      <c r="D91" s="89">
        <v>315</v>
      </c>
      <c r="E91" s="81">
        <v>20</v>
      </c>
      <c r="F91" s="81">
        <v>2</v>
      </c>
      <c r="G91" s="84"/>
      <c r="H91" s="81">
        <v>69</v>
      </c>
      <c r="I91" s="81">
        <v>22</v>
      </c>
      <c r="J91" s="81">
        <v>6</v>
      </c>
      <c r="K91" s="83">
        <v>3249</v>
      </c>
      <c r="L91" s="81"/>
      <c r="M91" s="81">
        <v>55</v>
      </c>
      <c r="N91" s="81">
        <v>21</v>
      </c>
      <c r="O91" s="81">
        <v>1</v>
      </c>
      <c r="P91" s="81"/>
      <c r="Q91" s="80">
        <v>104.48</v>
      </c>
      <c r="R91" s="80">
        <v>-1405.83</v>
      </c>
      <c r="T91" s="96">
        <v>2018</v>
      </c>
      <c r="U91" s="97" t="s">
        <v>106</v>
      </c>
      <c r="V91" s="95">
        <f t="shared" si="8"/>
        <v>3249</v>
      </c>
      <c r="W91" s="95">
        <f t="shared" si="9"/>
        <v>315</v>
      </c>
      <c r="X91" s="95">
        <f t="shared" si="10"/>
        <v>20</v>
      </c>
      <c r="Y91" s="95">
        <f t="shared" si="11"/>
        <v>0</v>
      </c>
      <c r="Z91" s="95">
        <f t="shared" si="12"/>
        <v>99</v>
      </c>
      <c r="AA91" s="95">
        <f t="shared" si="13"/>
        <v>76</v>
      </c>
      <c r="AB91" s="95">
        <f t="shared" si="14"/>
        <v>1</v>
      </c>
      <c r="AC91" s="80">
        <f t="shared" si="15"/>
        <v>3760</v>
      </c>
    </row>
    <row r="92" spans="1:29">
      <c r="A92" s="82">
        <v>2018</v>
      </c>
      <c r="B92" s="81" t="s">
        <v>60</v>
      </c>
      <c r="C92" s="83">
        <v>670</v>
      </c>
      <c r="D92" s="89">
        <v>531</v>
      </c>
      <c r="E92" s="81">
        <v>112</v>
      </c>
      <c r="F92" s="81">
        <v>0</v>
      </c>
      <c r="G92" s="84"/>
      <c r="H92" s="81">
        <v>5</v>
      </c>
      <c r="I92" s="81">
        <v>6</v>
      </c>
      <c r="J92" s="81">
        <v>0</v>
      </c>
      <c r="K92" s="83">
        <v>0.15</v>
      </c>
      <c r="L92" s="81"/>
      <c r="M92" s="81">
        <v>8</v>
      </c>
      <c r="N92" s="81">
        <v>6</v>
      </c>
      <c r="O92" s="81">
        <v>2</v>
      </c>
      <c r="P92" s="81"/>
      <c r="Q92" s="80">
        <v>217.17</v>
      </c>
      <c r="R92" s="80">
        <v>-1.57</v>
      </c>
      <c r="T92" s="96">
        <v>2018</v>
      </c>
      <c r="U92" s="97" t="s">
        <v>60</v>
      </c>
      <c r="V92" s="95">
        <f t="shared" si="8"/>
        <v>0.15</v>
      </c>
      <c r="W92" s="95">
        <f t="shared" si="9"/>
        <v>531</v>
      </c>
      <c r="X92" s="95">
        <f t="shared" si="10"/>
        <v>112</v>
      </c>
      <c r="Y92" s="95">
        <f t="shared" si="11"/>
        <v>0</v>
      </c>
      <c r="Z92" s="95">
        <f t="shared" si="12"/>
        <v>11</v>
      </c>
      <c r="AA92" s="95">
        <f t="shared" si="13"/>
        <v>14</v>
      </c>
      <c r="AB92" s="95">
        <f t="shared" si="14"/>
        <v>2</v>
      </c>
      <c r="AC92" s="80">
        <f t="shared" si="15"/>
        <v>670.15</v>
      </c>
    </row>
    <row r="93" spans="1:29">
      <c r="A93" s="82">
        <v>2018</v>
      </c>
      <c r="B93" s="81" t="s">
        <v>108</v>
      </c>
      <c r="C93" s="83">
        <v>67</v>
      </c>
      <c r="D93" s="84"/>
      <c r="E93" s="81">
        <v>0</v>
      </c>
      <c r="F93" s="81">
        <v>0</v>
      </c>
      <c r="G93" s="89">
        <v>0.6</v>
      </c>
      <c r="H93" s="81">
        <v>0</v>
      </c>
      <c r="I93" s="81">
        <v>1</v>
      </c>
      <c r="J93" s="81">
        <v>0</v>
      </c>
      <c r="K93" s="83">
        <v>57</v>
      </c>
      <c r="L93" s="81"/>
      <c r="M93" s="81">
        <v>0.14000000000000001</v>
      </c>
      <c r="N93" s="81">
        <v>8</v>
      </c>
      <c r="O93" s="81">
        <v>0</v>
      </c>
      <c r="P93" s="81">
        <v>1</v>
      </c>
      <c r="Q93" s="80"/>
      <c r="R93" s="80"/>
      <c r="T93" s="96">
        <v>2018</v>
      </c>
      <c r="U93" s="97" t="s">
        <v>108</v>
      </c>
      <c r="V93" s="95">
        <f t="shared" si="8"/>
        <v>57</v>
      </c>
      <c r="W93" s="95">
        <f t="shared" si="9"/>
        <v>0</v>
      </c>
      <c r="X93" s="95">
        <f t="shared" si="10"/>
        <v>0</v>
      </c>
      <c r="Y93" s="95">
        <f t="shared" si="11"/>
        <v>0.6</v>
      </c>
      <c r="Z93" s="95">
        <f t="shared" si="12"/>
        <v>1</v>
      </c>
      <c r="AA93" s="95">
        <f t="shared" si="13"/>
        <v>9.14</v>
      </c>
      <c r="AB93" s="95">
        <f t="shared" si="14"/>
        <v>0</v>
      </c>
      <c r="AC93" s="80">
        <f t="shared" si="15"/>
        <v>67.740000000000009</v>
      </c>
    </row>
    <row r="94" spans="1:29">
      <c r="A94" s="82">
        <v>2018</v>
      </c>
      <c r="B94" s="81" t="s">
        <v>90</v>
      </c>
      <c r="C94" s="83">
        <v>3235</v>
      </c>
      <c r="D94" s="89">
        <v>2488</v>
      </c>
      <c r="E94" s="81">
        <v>16</v>
      </c>
      <c r="F94" s="81">
        <v>0</v>
      </c>
      <c r="G94" s="84"/>
      <c r="H94" s="81">
        <v>0</v>
      </c>
      <c r="I94" s="81">
        <v>0</v>
      </c>
      <c r="J94" s="81">
        <v>2</v>
      </c>
      <c r="K94" s="83">
        <v>254</v>
      </c>
      <c r="L94" s="81"/>
      <c r="M94" s="81">
        <v>358</v>
      </c>
      <c r="N94" s="81">
        <v>116</v>
      </c>
      <c r="O94" s="81">
        <v>0</v>
      </c>
      <c r="P94" s="81"/>
      <c r="Q94" s="80">
        <v>3.41</v>
      </c>
      <c r="R94" s="80">
        <v>-492.07</v>
      </c>
      <c r="T94" s="96">
        <v>2018</v>
      </c>
      <c r="U94" s="97" t="s">
        <v>90</v>
      </c>
      <c r="V94" s="95">
        <f t="shared" si="8"/>
        <v>254</v>
      </c>
      <c r="W94" s="95">
        <f t="shared" si="9"/>
        <v>2488</v>
      </c>
      <c r="X94" s="95">
        <f t="shared" si="10"/>
        <v>16</v>
      </c>
      <c r="Y94" s="95">
        <f t="shared" si="11"/>
        <v>0</v>
      </c>
      <c r="Z94" s="95">
        <f t="shared" si="12"/>
        <v>2</v>
      </c>
      <c r="AA94" s="95">
        <f t="shared" si="13"/>
        <v>474</v>
      </c>
      <c r="AB94" s="95">
        <f t="shared" si="14"/>
        <v>0</v>
      </c>
      <c r="AC94" s="80">
        <f t="shared" si="15"/>
        <v>3234</v>
      </c>
    </row>
    <row r="95" spans="1:29">
      <c r="A95" s="82">
        <v>2018</v>
      </c>
      <c r="B95" s="81" t="s">
        <v>104</v>
      </c>
      <c r="C95" s="83">
        <v>3244</v>
      </c>
      <c r="D95" s="89">
        <v>207</v>
      </c>
      <c r="E95" s="81">
        <v>0.5</v>
      </c>
      <c r="F95" s="81">
        <v>0</v>
      </c>
      <c r="G95" s="84"/>
      <c r="H95" s="81">
        <v>72</v>
      </c>
      <c r="I95" s="81">
        <v>7</v>
      </c>
      <c r="J95" s="81">
        <v>3</v>
      </c>
      <c r="K95" s="83">
        <v>2699</v>
      </c>
      <c r="L95" s="81"/>
      <c r="M95" s="81">
        <v>220</v>
      </c>
      <c r="N95" s="81">
        <v>33</v>
      </c>
      <c r="O95" s="81">
        <v>1</v>
      </c>
      <c r="P95" s="81"/>
      <c r="Q95" s="80">
        <v>14.47</v>
      </c>
      <c r="R95" s="80">
        <v>-1578.97</v>
      </c>
      <c r="T95" s="96">
        <v>2018</v>
      </c>
      <c r="U95" s="97" t="s">
        <v>104</v>
      </c>
      <c r="V95" s="95">
        <f t="shared" si="8"/>
        <v>2699</v>
      </c>
      <c r="W95" s="95">
        <f t="shared" si="9"/>
        <v>207</v>
      </c>
      <c r="X95" s="95">
        <f t="shared" si="10"/>
        <v>0.5</v>
      </c>
      <c r="Y95" s="95">
        <f t="shared" si="11"/>
        <v>0</v>
      </c>
      <c r="Z95" s="95">
        <f t="shared" si="12"/>
        <v>82</v>
      </c>
      <c r="AA95" s="95">
        <f t="shared" si="13"/>
        <v>253</v>
      </c>
      <c r="AB95" s="95">
        <f t="shared" si="14"/>
        <v>1</v>
      </c>
      <c r="AC95" s="80">
        <f t="shared" si="15"/>
        <v>3242.5</v>
      </c>
    </row>
    <row r="96" spans="1:29">
      <c r="A96" s="82">
        <v>2018</v>
      </c>
      <c r="B96" s="81" t="s">
        <v>77</v>
      </c>
      <c r="C96" s="83">
        <v>3508</v>
      </c>
      <c r="D96" s="89">
        <v>2298</v>
      </c>
      <c r="E96" s="81">
        <v>154</v>
      </c>
      <c r="F96" s="81">
        <v>3</v>
      </c>
      <c r="G96" s="86">
        <v>0.01</v>
      </c>
      <c r="H96" s="81">
        <v>53</v>
      </c>
      <c r="I96" s="81">
        <v>78</v>
      </c>
      <c r="J96" s="81">
        <v>12</v>
      </c>
      <c r="K96" s="83">
        <v>192</v>
      </c>
      <c r="L96" s="81">
        <v>587</v>
      </c>
      <c r="M96" s="81">
        <v>31</v>
      </c>
      <c r="N96" s="81">
        <v>37</v>
      </c>
      <c r="O96" s="81">
        <v>63</v>
      </c>
      <c r="P96" s="81">
        <v>0.1</v>
      </c>
      <c r="Q96" s="80">
        <v>1252.8900000000001</v>
      </c>
      <c r="R96" s="80">
        <v>-206.5</v>
      </c>
      <c r="T96" s="96">
        <v>2018</v>
      </c>
      <c r="U96" s="97" t="s">
        <v>77</v>
      </c>
      <c r="V96" s="95">
        <f t="shared" si="8"/>
        <v>192</v>
      </c>
      <c r="W96" s="95">
        <f t="shared" si="9"/>
        <v>2298</v>
      </c>
      <c r="X96" s="95">
        <f t="shared" si="10"/>
        <v>154</v>
      </c>
      <c r="Y96" s="95">
        <f t="shared" si="11"/>
        <v>0.01</v>
      </c>
      <c r="Z96" s="95">
        <f t="shared" si="12"/>
        <v>146</v>
      </c>
      <c r="AA96" s="95">
        <f t="shared" si="13"/>
        <v>655.1</v>
      </c>
      <c r="AB96" s="95">
        <f t="shared" si="14"/>
        <v>63</v>
      </c>
      <c r="AC96" s="80">
        <f t="shared" si="15"/>
        <v>3508.11</v>
      </c>
    </row>
    <row r="97" spans="1:29">
      <c r="A97" s="82">
        <v>2018</v>
      </c>
      <c r="B97" s="81" t="s">
        <v>92</v>
      </c>
      <c r="C97" s="83">
        <v>799</v>
      </c>
      <c r="D97" s="89">
        <v>469</v>
      </c>
      <c r="E97" s="81">
        <v>48.5</v>
      </c>
      <c r="F97" s="81">
        <v>0.5</v>
      </c>
      <c r="G97" s="84"/>
      <c r="H97" s="81">
        <v>18</v>
      </c>
      <c r="I97" s="81">
        <v>10</v>
      </c>
      <c r="J97" s="81">
        <v>1</v>
      </c>
      <c r="K97" s="83">
        <v>242</v>
      </c>
      <c r="L97" s="81"/>
      <c r="M97" s="81">
        <v>8</v>
      </c>
      <c r="N97" s="81">
        <v>0</v>
      </c>
      <c r="O97" s="81">
        <v>2</v>
      </c>
      <c r="P97" s="81"/>
      <c r="Q97" s="80">
        <v>373.79</v>
      </c>
      <c r="R97" s="80">
        <v>-54.75</v>
      </c>
      <c r="T97" s="96">
        <v>2018</v>
      </c>
      <c r="U97" s="97" t="s">
        <v>92</v>
      </c>
      <c r="V97" s="95">
        <f t="shared" si="8"/>
        <v>242</v>
      </c>
      <c r="W97" s="95">
        <f t="shared" si="9"/>
        <v>469</v>
      </c>
      <c r="X97" s="95">
        <f t="shared" si="10"/>
        <v>48.5</v>
      </c>
      <c r="Y97" s="95">
        <f t="shared" si="11"/>
        <v>0</v>
      </c>
      <c r="Z97" s="95">
        <f t="shared" si="12"/>
        <v>29.5</v>
      </c>
      <c r="AA97" s="95">
        <f t="shared" si="13"/>
        <v>8</v>
      </c>
      <c r="AB97" s="95">
        <f t="shared" si="14"/>
        <v>2</v>
      </c>
      <c r="AC97" s="80">
        <f t="shared" si="15"/>
        <v>799</v>
      </c>
    </row>
    <row r="98" spans="1:29">
      <c r="A98" s="82">
        <v>2019</v>
      </c>
      <c r="B98" s="81" t="s">
        <v>81</v>
      </c>
      <c r="C98" s="83">
        <v>2880</v>
      </c>
      <c r="D98" s="85">
        <v>2463</v>
      </c>
      <c r="E98" s="81">
        <v>3.5</v>
      </c>
      <c r="F98" s="81">
        <v>0.5</v>
      </c>
      <c r="G98" s="84"/>
      <c r="H98" s="81">
        <v>93</v>
      </c>
      <c r="I98" s="81">
        <v>33</v>
      </c>
      <c r="J98" s="81">
        <v>64</v>
      </c>
      <c r="K98" s="83">
        <v>51</v>
      </c>
      <c r="L98" s="81"/>
      <c r="M98" s="81">
        <v>47</v>
      </c>
      <c r="N98" s="81">
        <v>79</v>
      </c>
      <c r="O98" s="81">
        <v>46</v>
      </c>
      <c r="P98" s="81"/>
      <c r="Q98" s="80">
        <v>177.84</v>
      </c>
      <c r="R98" s="80">
        <v>-763.83</v>
      </c>
      <c r="T98" s="96">
        <v>2019</v>
      </c>
      <c r="U98" s="97" t="s">
        <v>81</v>
      </c>
      <c r="V98" s="95">
        <f t="shared" si="8"/>
        <v>51</v>
      </c>
      <c r="W98" s="95">
        <f t="shared" si="9"/>
        <v>2463</v>
      </c>
      <c r="X98" s="95">
        <f t="shared" si="10"/>
        <v>3.5</v>
      </c>
      <c r="Y98" s="95">
        <f t="shared" si="11"/>
        <v>0</v>
      </c>
      <c r="Z98" s="95">
        <f t="shared" si="12"/>
        <v>190.5</v>
      </c>
      <c r="AA98" s="95">
        <f t="shared" si="13"/>
        <v>126</v>
      </c>
      <c r="AB98" s="95">
        <f t="shared" si="14"/>
        <v>46</v>
      </c>
      <c r="AC98" s="80">
        <f t="shared" si="15"/>
        <v>2880</v>
      </c>
    </row>
    <row r="99" spans="1:29">
      <c r="A99" s="82">
        <v>2019</v>
      </c>
      <c r="B99" s="81" t="s">
        <v>58</v>
      </c>
      <c r="C99" s="83">
        <v>461</v>
      </c>
      <c r="D99" s="85">
        <v>15</v>
      </c>
      <c r="E99" s="81">
        <v>404</v>
      </c>
      <c r="F99" s="81">
        <v>0</v>
      </c>
      <c r="G99" s="85">
        <v>5</v>
      </c>
      <c r="H99" s="81">
        <v>1</v>
      </c>
      <c r="I99" s="81">
        <v>19</v>
      </c>
      <c r="J99" s="81">
        <v>0</v>
      </c>
      <c r="K99" s="83">
        <v>10</v>
      </c>
      <c r="L99" s="81"/>
      <c r="M99" s="81">
        <v>3</v>
      </c>
      <c r="N99" s="81">
        <v>1</v>
      </c>
      <c r="O99" s="81">
        <v>4</v>
      </c>
      <c r="P99" s="81"/>
      <c r="Q99" s="80">
        <v>708.87</v>
      </c>
      <c r="R99" s="80">
        <v>-3.86</v>
      </c>
      <c r="T99" s="96">
        <v>2019</v>
      </c>
      <c r="U99" s="97" t="s">
        <v>58</v>
      </c>
      <c r="V99" s="95">
        <f t="shared" si="8"/>
        <v>10</v>
      </c>
      <c r="W99" s="95">
        <f t="shared" si="9"/>
        <v>15</v>
      </c>
      <c r="X99" s="95">
        <f t="shared" si="10"/>
        <v>404</v>
      </c>
      <c r="Y99" s="95">
        <f t="shared" si="11"/>
        <v>5</v>
      </c>
      <c r="Z99" s="95">
        <f t="shared" si="12"/>
        <v>20</v>
      </c>
      <c r="AA99" s="95">
        <f t="shared" si="13"/>
        <v>4</v>
      </c>
      <c r="AB99" s="95">
        <f t="shared" si="14"/>
        <v>4</v>
      </c>
      <c r="AC99" s="80">
        <f t="shared" si="15"/>
        <v>462</v>
      </c>
    </row>
    <row r="100" spans="1:29">
      <c r="A100" s="82">
        <v>2019</v>
      </c>
      <c r="B100" s="81" t="s">
        <v>83</v>
      </c>
      <c r="C100" s="83">
        <v>2573</v>
      </c>
      <c r="D100" s="85">
        <v>1242</v>
      </c>
      <c r="E100" s="81">
        <v>66.5</v>
      </c>
      <c r="F100" s="81">
        <v>0.5</v>
      </c>
      <c r="G100" s="88">
        <v>0.01</v>
      </c>
      <c r="H100" s="81">
        <v>67</v>
      </c>
      <c r="I100" s="81">
        <v>27</v>
      </c>
      <c r="J100" s="81">
        <v>4</v>
      </c>
      <c r="K100" s="83">
        <v>442</v>
      </c>
      <c r="L100" s="81">
        <v>621</v>
      </c>
      <c r="M100" s="81">
        <v>87</v>
      </c>
      <c r="N100" s="81">
        <v>5</v>
      </c>
      <c r="O100" s="81">
        <v>11</v>
      </c>
      <c r="P100" s="81"/>
      <c r="Q100" s="80">
        <v>1.25</v>
      </c>
      <c r="R100" s="80">
        <v>-171.86</v>
      </c>
      <c r="T100" s="96">
        <v>2019</v>
      </c>
      <c r="U100" s="97" t="s">
        <v>83</v>
      </c>
      <c r="V100" s="95">
        <f t="shared" si="8"/>
        <v>442</v>
      </c>
      <c r="W100" s="95">
        <f t="shared" si="9"/>
        <v>1242</v>
      </c>
      <c r="X100" s="95">
        <f t="shared" si="10"/>
        <v>66.5</v>
      </c>
      <c r="Y100" s="95">
        <f t="shared" si="11"/>
        <v>0.01</v>
      </c>
      <c r="Z100" s="95">
        <f t="shared" si="12"/>
        <v>98.5</v>
      </c>
      <c r="AA100" s="95">
        <f t="shared" si="13"/>
        <v>713</v>
      </c>
      <c r="AB100" s="95">
        <f t="shared" si="14"/>
        <v>11</v>
      </c>
      <c r="AC100" s="80">
        <f t="shared" si="15"/>
        <v>2573.0100000000002</v>
      </c>
    </row>
    <row r="101" spans="1:29">
      <c r="A101" s="82">
        <v>2019</v>
      </c>
      <c r="B101" s="81" t="s">
        <v>107</v>
      </c>
      <c r="C101" s="83">
        <v>1659</v>
      </c>
      <c r="D101" s="85">
        <v>803</v>
      </c>
      <c r="E101" s="81">
        <v>0</v>
      </c>
      <c r="F101" s="81">
        <v>0</v>
      </c>
      <c r="G101" s="84"/>
      <c r="H101" s="81">
        <v>8</v>
      </c>
      <c r="I101" s="81">
        <v>5</v>
      </c>
      <c r="J101" s="81">
        <v>1</v>
      </c>
      <c r="K101" s="83">
        <v>496</v>
      </c>
      <c r="L101" s="81"/>
      <c r="M101" s="81">
        <v>228</v>
      </c>
      <c r="N101" s="81">
        <v>112</v>
      </c>
      <c r="O101" s="81">
        <v>6</v>
      </c>
      <c r="P101" s="81"/>
      <c r="Q101" s="80">
        <v>367.93</v>
      </c>
      <c r="R101" s="80">
        <v>-739.26</v>
      </c>
      <c r="T101" s="96">
        <v>2019</v>
      </c>
      <c r="U101" s="97" t="s">
        <v>107</v>
      </c>
      <c r="V101" s="95">
        <f t="shared" si="8"/>
        <v>496</v>
      </c>
      <c r="W101" s="95">
        <f t="shared" si="9"/>
        <v>803</v>
      </c>
      <c r="X101" s="95">
        <f t="shared" si="10"/>
        <v>0</v>
      </c>
      <c r="Y101" s="95">
        <f t="shared" si="11"/>
        <v>0</v>
      </c>
      <c r="Z101" s="95">
        <f t="shared" si="12"/>
        <v>14</v>
      </c>
      <c r="AA101" s="95">
        <f t="shared" si="13"/>
        <v>340</v>
      </c>
      <c r="AB101" s="95">
        <f t="shared" si="14"/>
        <v>6</v>
      </c>
      <c r="AC101" s="80">
        <f t="shared" si="15"/>
        <v>1659</v>
      </c>
    </row>
    <row r="102" spans="1:29">
      <c r="A102" s="82">
        <v>2019</v>
      </c>
      <c r="B102" s="81" t="s">
        <v>93</v>
      </c>
      <c r="C102" s="83">
        <v>4852</v>
      </c>
      <c r="D102" s="85">
        <v>2508</v>
      </c>
      <c r="E102" s="81">
        <v>585.79999999999995</v>
      </c>
      <c r="F102" s="81">
        <v>8.1999999999999993</v>
      </c>
      <c r="G102" s="84"/>
      <c r="H102" s="81">
        <v>8</v>
      </c>
      <c r="I102" s="81">
        <v>93</v>
      </c>
      <c r="J102" s="81">
        <v>19</v>
      </c>
      <c r="K102" s="83">
        <v>397</v>
      </c>
      <c r="L102" s="81">
        <v>1106</v>
      </c>
      <c r="M102" s="81">
        <v>74</v>
      </c>
      <c r="N102" s="81">
        <v>31</v>
      </c>
      <c r="O102" s="81">
        <v>22</v>
      </c>
      <c r="P102" s="81">
        <v>0.2</v>
      </c>
      <c r="Q102" s="80">
        <v>1822.08</v>
      </c>
      <c r="R102" s="80">
        <v>-177.26</v>
      </c>
      <c r="T102" s="96">
        <v>2019</v>
      </c>
      <c r="U102" s="97" t="s">
        <v>93</v>
      </c>
      <c r="V102" s="95">
        <f t="shared" si="8"/>
        <v>397</v>
      </c>
      <c r="W102" s="95">
        <f t="shared" si="9"/>
        <v>2508</v>
      </c>
      <c r="X102" s="95">
        <f t="shared" si="10"/>
        <v>585.79999999999995</v>
      </c>
      <c r="Y102" s="95">
        <f t="shared" si="11"/>
        <v>0</v>
      </c>
      <c r="Z102" s="95">
        <f t="shared" si="12"/>
        <v>128.19999999999999</v>
      </c>
      <c r="AA102" s="95">
        <f t="shared" si="13"/>
        <v>1211.2</v>
      </c>
      <c r="AB102" s="95">
        <f t="shared" si="14"/>
        <v>22</v>
      </c>
      <c r="AC102" s="80">
        <f t="shared" si="15"/>
        <v>4852.2</v>
      </c>
    </row>
    <row r="103" spans="1:29">
      <c r="A103" s="82">
        <v>2019</v>
      </c>
      <c r="B103" s="81" t="s">
        <v>101</v>
      </c>
      <c r="C103" s="83">
        <v>1827</v>
      </c>
      <c r="D103" s="85">
        <v>833</v>
      </c>
      <c r="E103" s="81">
        <v>3.9</v>
      </c>
      <c r="F103" s="81">
        <v>1.1000000000000001</v>
      </c>
      <c r="G103" s="84"/>
      <c r="H103" s="81">
        <v>99</v>
      </c>
      <c r="I103" s="81">
        <v>11</v>
      </c>
      <c r="J103" s="81">
        <v>40</v>
      </c>
      <c r="K103" s="83">
        <v>593</v>
      </c>
      <c r="L103" s="81">
        <v>172</v>
      </c>
      <c r="M103" s="81">
        <v>61</v>
      </c>
      <c r="N103" s="81">
        <v>12</v>
      </c>
      <c r="O103" s="81">
        <v>2</v>
      </c>
      <c r="P103" s="81"/>
      <c r="Q103" s="80">
        <v>171.5</v>
      </c>
      <c r="R103" s="80">
        <v>-110.6</v>
      </c>
      <c r="T103" s="96">
        <v>2019</v>
      </c>
      <c r="U103" s="97" t="s">
        <v>101</v>
      </c>
      <c r="V103" s="95">
        <f t="shared" si="8"/>
        <v>593</v>
      </c>
      <c r="W103" s="95">
        <f t="shared" si="9"/>
        <v>833</v>
      </c>
      <c r="X103" s="95">
        <f t="shared" si="10"/>
        <v>3.9</v>
      </c>
      <c r="Y103" s="95">
        <f t="shared" si="11"/>
        <v>0</v>
      </c>
      <c r="Z103" s="95">
        <f t="shared" si="12"/>
        <v>151.1</v>
      </c>
      <c r="AA103" s="95">
        <f t="shared" si="13"/>
        <v>245</v>
      </c>
      <c r="AB103" s="95">
        <f t="shared" si="14"/>
        <v>2</v>
      </c>
      <c r="AC103" s="80">
        <f t="shared" si="15"/>
        <v>1828</v>
      </c>
    </row>
    <row r="104" spans="1:29">
      <c r="A104" s="82">
        <v>2019</v>
      </c>
      <c r="B104" s="81" t="s">
        <v>103</v>
      </c>
      <c r="C104" s="83">
        <v>2257</v>
      </c>
      <c r="D104" s="85">
        <v>1381</v>
      </c>
      <c r="E104" s="81">
        <v>0</v>
      </c>
      <c r="F104" s="81">
        <v>0</v>
      </c>
      <c r="G104" s="84"/>
      <c r="H104" s="81">
        <v>0</v>
      </c>
      <c r="I104" s="81">
        <v>7</v>
      </c>
      <c r="J104" s="81">
        <v>1</v>
      </c>
      <c r="K104" s="83">
        <v>769</v>
      </c>
      <c r="L104" s="81"/>
      <c r="M104" s="81">
        <v>78</v>
      </c>
      <c r="N104" s="81">
        <v>19</v>
      </c>
      <c r="O104" s="81">
        <v>1</v>
      </c>
      <c r="P104" s="81"/>
      <c r="Q104" s="80">
        <v>1.81</v>
      </c>
      <c r="R104" s="80">
        <v>-717.75</v>
      </c>
      <c r="T104" s="96">
        <v>2019</v>
      </c>
      <c r="U104" s="97" t="s">
        <v>103</v>
      </c>
      <c r="V104" s="95">
        <f t="shared" si="8"/>
        <v>769</v>
      </c>
      <c r="W104" s="95">
        <f t="shared" si="9"/>
        <v>1381</v>
      </c>
      <c r="X104" s="95">
        <f t="shared" si="10"/>
        <v>0</v>
      </c>
      <c r="Y104" s="95">
        <f t="shared" si="11"/>
        <v>0</v>
      </c>
      <c r="Z104" s="95">
        <f t="shared" si="12"/>
        <v>8</v>
      </c>
      <c r="AA104" s="95">
        <f t="shared" si="13"/>
        <v>97</v>
      </c>
      <c r="AB104" s="95">
        <f t="shared" si="14"/>
        <v>1</v>
      </c>
      <c r="AC104" s="80">
        <f t="shared" si="15"/>
        <v>2256</v>
      </c>
    </row>
    <row r="105" spans="1:29">
      <c r="A105" s="82">
        <v>2019</v>
      </c>
      <c r="B105" s="81" t="s">
        <v>105</v>
      </c>
      <c r="C105" s="83">
        <v>345</v>
      </c>
      <c r="D105" s="85">
        <v>173</v>
      </c>
      <c r="E105" s="81">
        <v>13.7</v>
      </c>
      <c r="F105" s="81">
        <v>0.3</v>
      </c>
      <c r="G105" s="84"/>
      <c r="H105" s="81">
        <v>6</v>
      </c>
      <c r="I105" s="81">
        <v>5</v>
      </c>
      <c r="J105" s="81">
        <v>14</v>
      </c>
      <c r="K105" s="83">
        <v>17</v>
      </c>
      <c r="L105" s="81">
        <v>97</v>
      </c>
      <c r="M105" s="81">
        <v>5</v>
      </c>
      <c r="N105" s="81">
        <v>12</v>
      </c>
      <c r="O105" s="81">
        <v>1</v>
      </c>
      <c r="P105" s="81">
        <v>1</v>
      </c>
      <c r="Q105" s="80">
        <v>10.25</v>
      </c>
      <c r="R105" s="80">
        <v>-0.51</v>
      </c>
      <c r="T105" s="96">
        <v>2019</v>
      </c>
      <c r="U105" s="97" t="s">
        <v>105</v>
      </c>
      <c r="V105" s="95">
        <f t="shared" si="8"/>
        <v>17</v>
      </c>
      <c r="W105" s="95">
        <f t="shared" si="9"/>
        <v>173</v>
      </c>
      <c r="X105" s="95">
        <f t="shared" si="10"/>
        <v>13.7</v>
      </c>
      <c r="Y105" s="95">
        <f t="shared" si="11"/>
        <v>0</v>
      </c>
      <c r="Z105" s="95">
        <f t="shared" si="12"/>
        <v>25.3</v>
      </c>
      <c r="AA105" s="95">
        <f t="shared" si="13"/>
        <v>115</v>
      </c>
      <c r="AB105" s="95">
        <f t="shared" si="14"/>
        <v>1</v>
      </c>
      <c r="AC105" s="80">
        <f t="shared" si="15"/>
        <v>345</v>
      </c>
    </row>
    <row r="106" spans="1:29">
      <c r="A106" s="82">
        <v>2019</v>
      </c>
      <c r="B106" s="81" t="s">
        <v>61</v>
      </c>
      <c r="C106" s="83">
        <v>2887</v>
      </c>
      <c r="D106" s="85">
        <v>2274</v>
      </c>
      <c r="E106" s="81">
        <v>0.7</v>
      </c>
      <c r="F106" s="81">
        <v>0.3</v>
      </c>
      <c r="G106" s="84"/>
      <c r="H106" s="81">
        <v>60</v>
      </c>
      <c r="I106" s="81">
        <v>15</v>
      </c>
      <c r="J106" s="81">
        <v>27</v>
      </c>
      <c r="K106" s="83">
        <v>16</v>
      </c>
      <c r="L106" s="81"/>
      <c r="M106" s="81">
        <v>318</v>
      </c>
      <c r="N106" s="81">
        <v>123</v>
      </c>
      <c r="O106" s="81">
        <v>53</v>
      </c>
      <c r="P106" s="81"/>
      <c r="Q106" s="80">
        <v>1201.76</v>
      </c>
      <c r="R106" s="80">
        <v>-487.73</v>
      </c>
      <c r="T106" s="96">
        <v>2019</v>
      </c>
      <c r="U106" s="97" t="s">
        <v>61</v>
      </c>
      <c r="V106" s="95">
        <f t="shared" si="8"/>
        <v>16</v>
      </c>
      <c r="W106" s="95">
        <f t="shared" si="9"/>
        <v>2274</v>
      </c>
      <c r="X106" s="95">
        <f t="shared" si="10"/>
        <v>0.7</v>
      </c>
      <c r="Y106" s="95">
        <f t="shared" si="11"/>
        <v>0</v>
      </c>
      <c r="Z106" s="95">
        <f t="shared" si="12"/>
        <v>102.3</v>
      </c>
      <c r="AA106" s="95">
        <f t="shared" si="13"/>
        <v>441</v>
      </c>
      <c r="AB106" s="95">
        <f t="shared" si="14"/>
        <v>53</v>
      </c>
      <c r="AC106" s="80">
        <f t="shared" si="15"/>
        <v>2887</v>
      </c>
    </row>
    <row r="107" spans="1:29">
      <c r="A107" s="82">
        <v>2019</v>
      </c>
      <c r="B107" s="81" t="s">
        <v>88</v>
      </c>
      <c r="C107" s="83">
        <v>2816</v>
      </c>
      <c r="D107" s="85">
        <v>2400</v>
      </c>
      <c r="E107" s="81">
        <v>24</v>
      </c>
      <c r="F107" s="81">
        <v>0</v>
      </c>
      <c r="G107" s="84"/>
      <c r="H107" s="81">
        <v>20</v>
      </c>
      <c r="I107" s="81">
        <v>9</v>
      </c>
      <c r="J107" s="81">
        <v>28</v>
      </c>
      <c r="K107" s="83">
        <v>145</v>
      </c>
      <c r="L107" s="81"/>
      <c r="M107" s="81">
        <v>88</v>
      </c>
      <c r="N107" s="81">
        <v>64</v>
      </c>
      <c r="O107" s="81">
        <v>38</v>
      </c>
      <c r="P107" s="81"/>
      <c r="Q107" s="80">
        <v>734.54</v>
      </c>
      <c r="R107" s="80">
        <v>-18.18</v>
      </c>
      <c r="T107" s="96">
        <v>2019</v>
      </c>
      <c r="U107" s="97" t="s">
        <v>88</v>
      </c>
      <c r="V107" s="95">
        <f t="shared" si="8"/>
        <v>145</v>
      </c>
      <c r="W107" s="95">
        <f t="shared" si="9"/>
        <v>2400</v>
      </c>
      <c r="X107" s="95">
        <f t="shared" si="10"/>
        <v>24</v>
      </c>
      <c r="Y107" s="95">
        <f t="shared" si="11"/>
        <v>0</v>
      </c>
      <c r="Z107" s="95">
        <f t="shared" si="12"/>
        <v>57</v>
      </c>
      <c r="AA107" s="95">
        <f t="shared" si="13"/>
        <v>152</v>
      </c>
      <c r="AB107" s="95">
        <f t="shared" si="14"/>
        <v>38</v>
      </c>
      <c r="AC107" s="80">
        <f t="shared" si="15"/>
        <v>2816</v>
      </c>
    </row>
    <row r="108" spans="1:29">
      <c r="A108" s="82">
        <v>2019</v>
      </c>
      <c r="B108" s="81" t="s">
        <v>72</v>
      </c>
      <c r="C108" s="83">
        <v>1088</v>
      </c>
      <c r="D108" s="85">
        <v>818</v>
      </c>
      <c r="E108" s="81">
        <v>2.9</v>
      </c>
      <c r="F108" s="81">
        <v>0.1</v>
      </c>
      <c r="G108" s="84"/>
      <c r="H108" s="81">
        <v>7</v>
      </c>
      <c r="I108" s="81">
        <v>5</v>
      </c>
      <c r="J108" s="81">
        <v>54</v>
      </c>
      <c r="K108" s="83">
        <v>28</v>
      </c>
      <c r="L108" s="81"/>
      <c r="M108" s="81">
        <v>140</v>
      </c>
      <c r="N108" s="81">
        <v>23</v>
      </c>
      <c r="O108" s="81">
        <v>9</v>
      </c>
      <c r="P108" s="81"/>
      <c r="Q108" s="80">
        <v>116.6</v>
      </c>
      <c r="R108" s="80">
        <v>-208.46</v>
      </c>
      <c r="T108" s="96">
        <v>2019</v>
      </c>
      <c r="U108" s="97" t="s">
        <v>72</v>
      </c>
      <c r="V108" s="95">
        <f t="shared" si="8"/>
        <v>28</v>
      </c>
      <c r="W108" s="95">
        <f t="shared" si="9"/>
        <v>818</v>
      </c>
      <c r="X108" s="95">
        <f t="shared" si="10"/>
        <v>2.9</v>
      </c>
      <c r="Y108" s="95">
        <f t="shared" si="11"/>
        <v>0</v>
      </c>
      <c r="Z108" s="95">
        <f t="shared" si="12"/>
        <v>66.099999999999994</v>
      </c>
      <c r="AA108" s="95">
        <f t="shared" si="13"/>
        <v>163</v>
      </c>
      <c r="AB108" s="95">
        <f t="shared" si="14"/>
        <v>9</v>
      </c>
      <c r="AC108" s="80">
        <f t="shared" si="15"/>
        <v>1087</v>
      </c>
    </row>
    <row r="109" spans="1:29">
      <c r="A109" s="82">
        <v>2019</v>
      </c>
      <c r="B109" s="81" t="s">
        <v>87</v>
      </c>
      <c r="C109" s="83">
        <v>2973</v>
      </c>
      <c r="D109" s="85">
        <v>1351</v>
      </c>
      <c r="E109" s="81">
        <v>31.9</v>
      </c>
      <c r="F109" s="81">
        <v>1.1000000000000001</v>
      </c>
      <c r="G109" s="84"/>
      <c r="H109" s="81">
        <v>74</v>
      </c>
      <c r="I109" s="81">
        <v>15</v>
      </c>
      <c r="J109" s="81">
        <v>13</v>
      </c>
      <c r="K109" s="83">
        <v>1357</v>
      </c>
      <c r="L109" s="81"/>
      <c r="M109" s="81">
        <v>74</v>
      </c>
      <c r="N109" s="81">
        <v>40</v>
      </c>
      <c r="O109" s="81">
        <v>17</v>
      </c>
      <c r="P109" s="81"/>
      <c r="Q109" s="80">
        <v>205.4</v>
      </c>
      <c r="R109" s="80">
        <v>-839.59</v>
      </c>
      <c r="T109" s="96">
        <v>2019</v>
      </c>
      <c r="U109" s="97" t="s">
        <v>87</v>
      </c>
      <c r="V109" s="95">
        <f t="shared" si="8"/>
        <v>1357</v>
      </c>
      <c r="W109" s="95">
        <f t="shared" si="9"/>
        <v>1351</v>
      </c>
      <c r="X109" s="95">
        <f t="shared" si="10"/>
        <v>31.9</v>
      </c>
      <c r="Y109" s="95">
        <f t="shared" si="11"/>
        <v>0</v>
      </c>
      <c r="Z109" s="95">
        <f t="shared" si="12"/>
        <v>103.1</v>
      </c>
      <c r="AA109" s="95">
        <f t="shared" si="13"/>
        <v>114</v>
      </c>
      <c r="AB109" s="95">
        <f t="shared" si="14"/>
        <v>17</v>
      </c>
      <c r="AC109" s="80">
        <f t="shared" si="15"/>
        <v>2974</v>
      </c>
    </row>
    <row r="110" spans="1:29">
      <c r="A110" s="82">
        <v>2019</v>
      </c>
      <c r="B110" s="81" t="s">
        <v>91</v>
      </c>
      <c r="C110" s="83">
        <v>1551</v>
      </c>
      <c r="D110" s="85">
        <v>776</v>
      </c>
      <c r="E110" s="81">
        <v>0.89999999999999991</v>
      </c>
      <c r="F110" s="81">
        <v>1.1000000000000001</v>
      </c>
      <c r="G110" s="85">
        <v>3</v>
      </c>
      <c r="H110" s="81">
        <v>104</v>
      </c>
      <c r="I110" s="81">
        <v>19</v>
      </c>
      <c r="J110" s="81">
        <v>1</v>
      </c>
      <c r="K110" s="83">
        <v>544</v>
      </c>
      <c r="L110" s="81"/>
      <c r="M110" s="81">
        <v>75</v>
      </c>
      <c r="N110" s="81">
        <v>13</v>
      </c>
      <c r="O110" s="81">
        <v>13</v>
      </c>
      <c r="P110" s="81"/>
      <c r="Q110" s="80">
        <v>399.59</v>
      </c>
      <c r="R110" s="80">
        <v>-94.68</v>
      </c>
      <c r="T110" s="96">
        <v>2019</v>
      </c>
      <c r="U110" s="97" t="s">
        <v>91</v>
      </c>
      <c r="V110" s="95">
        <f t="shared" si="8"/>
        <v>544</v>
      </c>
      <c r="W110" s="95">
        <f t="shared" si="9"/>
        <v>776</v>
      </c>
      <c r="X110" s="95">
        <f t="shared" si="10"/>
        <v>0.89999999999999991</v>
      </c>
      <c r="Y110" s="95">
        <f t="shared" si="11"/>
        <v>3</v>
      </c>
      <c r="Z110" s="95">
        <f t="shared" si="12"/>
        <v>125.1</v>
      </c>
      <c r="AA110" s="95">
        <f t="shared" si="13"/>
        <v>88</v>
      </c>
      <c r="AB110" s="95">
        <f t="shared" si="14"/>
        <v>13</v>
      </c>
      <c r="AC110" s="80">
        <f t="shared" si="15"/>
        <v>1550</v>
      </c>
    </row>
    <row r="111" spans="1:29">
      <c r="A111" s="82">
        <v>2019</v>
      </c>
      <c r="B111" s="81" t="s">
        <v>71</v>
      </c>
      <c r="C111" s="83">
        <v>926</v>
      </c>
      <c r="D111" s="85">
        <v>659</v>
      </c>
      <c r="E111" s="81">
        <v>0.1</v>
      </c>
      <c r="F111" s="81">
        <v>0</v>
      </c>
      <c r="G111" s="84"/>
      <c r="H111" s="81">
        <v>11</v>
      </c>
      <c r="I111" s="81">
        <v>9</v>
      </c>
      <c r="J111" s="81">
        <v>26</v>
      </c>
      <c r="K111" s="83">
        <v>67</v>
      </c>
      <c r="L111" s="81"/>
      <c r="M111" s="81">
        <v>115</v>
      </c>
      <c r="N111" s="81">
        <v>31</v>
      </c>
      <c r="O111" s="81">
        <v>9</v>
      </c>
      <c r="P111" s="81"/>
      <c r="Q111" s="80">
        <v>161.01</v>
      </c>
      <c r="R111" s="80">
        <v>-306.83</v>
      </c>
      <c r="T111" s="96">
        <v>2019</v>
      </c>
      <c r="U111" s="97" t="s">
        <v>71</v>
      </c>
      <c r="V111" s="95">
        <f t="shared" si="8"/>
        <v>67</v>
      </c>
      <c r="W111" s="95">
        <f t="shared" si="9"/>
        <v>659</v>
      </c>
      <c r="X111" s="95">
        <f t="shared" si="10"/>
        <v>0.1</v>
      </c>
      <c r="Y111" s="95">
        <f t="shared" si="11"/>
        <v>0</v>
      </c>
      <c r="Z111" s="95">
        <f t="shared" si="12"/>
        <v>46</v>
      </c>
      <c r="AA111" s="95">
        <f t="shared" si="13"/>
        <v>146</v>
      </c>
      <c r="AB111" s="95">
        <f t="shared" si="14"/>
        <v>9</v>
      </c>
      <c r="AC111" s="80">
        <f t="shared" si="15"/>
        <v>927.1</v>
      </c>
    </row>
    <row r="112" spans="1:29">
      <c r="A112" s="82">
        <v>2019</v>
      </c>
      <c r="B112" s="81" t="s">
        <v>64</v>
      </c>
      <c r="C112" s="83">
        <v>5062</v>
      </c>
      <c r="D112" s="85">
        <v>3604</v>
      </c>
      <c r="E112" s="81">
        <v>530</v>
      </c>
      <c r="F112" s="81">
        <v>2</v>
      </c>
      <c r="G112" s="84"/>
      <c r="H112" s="81">
        <v>120</v>
      </c>
      <c r="I112" s="81">
        <v>73</v>
      </c>
      <c r="J112" s="81">
        <v>35</v>
      </c>
      <c r="K112" s="83">
        <v>31</v>
      </c>
      <c r="L112" s="81">
        <v>329</v>
      </c>
      <c r="M112" s="81">
        <v>184</v>
      </c>
      <c r="N112" s="81">
        <v>101</v>
      </c>
      <c r="O112" s="81">
        <v>53</v>
      </c>
      <c r="P112" s="81">
        <v>1</v>
      </c>
      <c r="Q112" s="80">
        <v>1274.0899999999999</v>
      </c>
      <c r="R112" s="80">
        <v>-176.19</v>
      </c>
      <c r="T112" s="96">
        <v>2019</v>
      </c>
      <c r="U112" s="97" t="s">
        <v>64</v>
      </c>
      <c r="V112" s="95">
        <f t="shared" si="8"/>
        <v>31</v>
      </c>
      <c r="W112" s="95">
        <f t="shared" si="9"/>
        <v>3604</v>
      </c>
      <c r="X112" s="95">
        <f t="shared" si="10"/>
        <v>530</v>
      </c>
      <c r="Y112" s="95">
        <f t="shared" si="11"/>
        <v>0</v>
      </c>
      <c r="Z112" s="95">
        <f t="shared" si="12"/>
        <v>230</v>
      </c>
      <c r="AA112" s="95">
        <f t="shared" si="13"/>
        <v>615</v>
      </c>
      <c r="AB112" s="95">
        <f t="shared" si="14"/>
        <v>53</v>
      </c>
      <c r="AC112" s="80">
        <f t="shared" si="15"/>
        <v>5063</v>
      </c>
    </row>
    <row r="113" spans="1:29">
      <c r="A113" s="82">
        <v>2019</v>
      </c>
      <c r="B113" s="81" t="s">
        <v>86</v>
      </c>
      <c r="C113" s="83">
        <v>1403</v>
      </c>
      <c r="D113" s="85">
        <v>973</v>
      </c>
      <c r="E113" s="81">
        <v>4.4000000000000004</v>
      </c>
      <c r="F113" s="81">
        <v>1.6</v>
      </c>
      <c r="G113" s="84"/>
      <c r="H113" s="81">
        <v>130</v>
      </c>
      <c r="I113" s="81">
        <v>9</v>
      </c>
      <c r="J113" s="81">
        <v>10</v>
      </c>
      <c r="K113" s="83">
        <v>168</v>
      </c>
      <c r="L113" s="81"/>
      <c r="M113" s="81">
        <v>51</v>
      </c>
      <c r="N113" s="81">
        <v>32</v>
      </c>
      <c r="O113" s="81">
        <v>24</v>
      </c>
      <c r="P113" s="81"/>
      <c r="Q113" s="80">
        <v>159.80000000000001</v>
      </c>
      <c r="R113" s="80">
        <v>0</v>
      </c>
      <c r="T113" s="96">
        <v>2019</v>
      </c>
      <c r="U113" s="97" t="s">
        <v>86</v>
      </c>
      <c r="V113" s="95">
        <f t="shared" si="8"/>
        <v>168</v>
      </c>
      <c r="W113" s="95">
        <f t="shared" si="9"/>
        <v>973</v>
      </c>
      <c r="X113" s="95">
        <f t="shared" si="10"/>
        <v>4.4000000000000004</v>
      </c>
      <c r="Y113" s="95">
        <f t="shared" si="11"/>
        <v>0</v>
      </c>
      <c r="Z113" s="95">
        <f t="shared" si="12"/>
        <v>150.6</v>
      </c>
      <c r="AA113" s="95">
        <f t="shared" si="13"/>
        <v>83</v>
      </c>
      <c r="AB113" s="95">
        <f t="shared" si="14"/>
        <v>24</v>
      </c>
      <c r="AC113" s="80">
        <f t="shared" si="15"/>
        <v>1403</v>
      </c>
    </row>
    <row r="114" spans="1:29">
      <c r="A114" s="82">
        <v>2019</v>
      </c>
      <c r="B114" s="81" t="s">
        <v>70</v>
      </c>
      <c r="C114" s="83">
        <v>1992</v>
      </c>
      <c r="D114" s="85">
        <v>1343</v>
      </c>
      <c r="E114" s="81">
        <v>3</v>
      </c>
      <c r="F114" s="81">
        <v>0</v>
      </c>
      <c r="G114" s="85">
        <v>4</v>
      </c>
      <c r="H114" s="81">
        <v>34</v>
      </c>
      <c r="I114" s="81">
        <v>6</v>
      </c>
      <c r="J114" s="81">
        <v>6</v>
      </c>
      <c r="K114" s="83">
        <v>44</v>
      </c>
      <c r="L114" s="81">
        <v>327</v>
      </c>
      <c r="M114" s="81">
        <v>183</v>
      </c>
      <c r="N114" s="81">
        <v>32</v>
      </c>
      <c r="O114" s="81">
        <v>10</v>
      </c>
      <c r="P114" s="81"/>
      <c r="Q114" s="80">
        <v>712.89</v>
      </c>
      <c r="R114" s="80">
        <v>-302.93</v>
      </c>
      <c r="T114" s="96">
        <v>2019</v>
      </c>
      <c r="U114" s="97" t="s">
        <v>70</v>
      </c>
      <c r="V114" s="95">
        <f t="shared" si="8"/>
        <v>44</v>
      </c>
      <c r="W114" s="95">
        <f t="shared" si="9"/>
        <v>1343</v>
      </c>
      <c r="X114" s="95">
        <f t="shared" si="10"/>
        <v>3</v>
      </c>
      <c r="Y114" s="95">
        <f t="shared" si="11"/>
        <v>4</v>
      </c>
      <c r="Z114" s="95">
        <f t="shared" si="12"/>
        <v>46</v>
      </c>
      <c r="AA114" s="95">
        <f t="shared" si="13"/>
        <v>542</v>
      </c>
      <c r="AB114" s="95">
        <f t="shared" si="14"/>
        <v>10</v>
      </c>
      <c r="AC114" s="80">
        <f t="shared" si="15"/>
        <v>1992</v>
      </c>
    </row>
    <row r="115" spans="1:29">
      <c r="A115" s="82">
        <v>2019</v>
      </c>
      <c r="B115" s="81" t="s">
        <v>69</v>
      </c>
      <c r="C115" s="83">
        <v>5451</v>
      </c>
      <c r="D115" s="85">
        <v>4551</v>
      </c>
      <c r="E115" s="81">
        <v>0.28999999999999998</v>
      </c>
      <c r="F115" s="81">
        <v>0.01</v>
      </c>
      <c r="G115" s="84"/>
      <c r="H115" s="81">
        <v>4</v>
      </c>
      <c r="I115" s="81">
        <v>2</v>
      </c>
      <c r="J115" s="81">
        <v>6</v>
      </c>
      <c r="K115" s="83">
        <v>58</v>
      </c>
      <c r="L115" s="81"/>
      <c r="M115" s="81">
        <v>666</v>
      </c>
      <c r="N115" s="81">
        <v>160</v>
      </c>
      <c r="O115" s="81">
        <v>3</v>
      </c>
      <c r="P115" s="81"/>
      <c r="Q115" s="80">
        <v>296.91000000000003</v>
      </c>
      <c r="R115" s="80">
        <v>-2138.98</v>
      </c>
      <c r="T115" s="96">
        <v>2019</v>
      </c>
      <c r="U115" s="97" t="s">
        <v>69</v>
      </c>
      <c r="V115" s="95">
        <f t="shared" si="8"/>
        <v>58</v>
      </c>
      <c r="W115" s="95">
        <f t="shared" si="9"/>
        <v>4551</v>
      </c>
      <c r="X115" s="95">
        <f t="shared" si="10"/>
        <v>0.28999999999999998</v>
      </c>
      <c r="Y115" s="95">
        <f t="shared" si="11"/>
        <v>0</v>
      </c>
      <c r="Z115" s="95">
        <f t="shared" si="12"/>
        <v>12.01</v>
      </c>
      <c r="AA115" s="95">
        <f t="shared" si="13"/>
        <v>826</v>
      </c>
      <c r="AB115" s="95">
        <f t="shared" si="14"/>
        <v>3</v>
      </c>
      <c r="AC115" s="80">
        <f t="shared" si="15"/>
        <v>5450.3</v>
      </c>
    </row>
    <row r="116" spans="1:29">
      <c r="A116" s="82">
        <v>2019</v>
      </c>
      <c r="B116" s="81" t="s">
        <v>73</v>
      </c>
      <c r="C116" s="83">
        <v>1703</v>
      </c>
      <c r="D116" s="85">
        <v>1310</v>
      </c>
      <c r="E116" s="81">
        <v>13</v>
      </c>
      <c r="F116" s="81">
        <v>0</v>
      </c>
      <c r="G116" s="84"/>
      <c r="H116" s="81">
        <v>55.98</v>
      </c>
      <c r="I116" s="81">
        <v>2</v>
      </c>
      <c r="J116" s="81">
        <v>0.02</v>
      </c>
      <c r="K116" s="83">
        <v>22</v>
      </c>
      <c r="L116" s="81"/>
      <c r="M116" s="81">
        <v>186</v>
      </c>
      <c r="N116" s="81">
        <v>107</v>
      </c>
      <c r="O116" s="81">
        <v>8</v>
      </c>
      <c r="P116" s="81"/>
      <c r="Q116" s="80">
        <v>293.29000000000002</v>
      </c>
      <c r="R116" s="80">
        <v>-912.43</v>
      </c>
      <c r="T116" s="96">
        <v>2019</v>
      </c>
      <c r="U116" s="97" t="s">
        <v>73</v>
      </c>
      <c r="V116" s="95">
        <f t="shared" si="8"/>
        <v>22</v>
      </c>
      <c r="W116" s="95">
        <f t="shared" si="9"/>
        <v>1310</v>
      </c>
      <c r="X116" s="95">
        <f t="shared" si="10"/>
        <v>13</v>
      </c>
      <c r="Y116" s="95">
        <f t="shared" si="11"/>
        <v>0</v>
      </c>
      <c r="Z116" s="95">
        <f t="shared" si="12"/>
        <v>58</v>
      </c>
      <c r="AA116" s="95">
        <f t="shared" si="13"/>
        <v>293</v>
      </c>
      <c r="AB116" s="95">
        <f t="shared" si="14"/>
        <v>8</v>
      </c>
      <c r="AC116" s="80">
        <f t="shared" si="15"/>
        <v>1704</v>
      </c>
    </row>
    <row r="117" spans="1:29">
      <c r="A117" s="82">
        <v>2019</v>
      </c>
      <c r="B117" s="81" t="s">
        <v>115</v>
      </c>
      <c r="C117" s="83">
        <v>883</v>
      </c>
      <c r="D117" s="85">
        <v>100</v>
      </c>
      <c r="E117" s="81">
        <v>0</v>
      </c>
      <c r="F117" s="81">
        <v>0.1</v>
      </c>
      <c r="G117" s="84"/>
      <c r="H117" s="81">
        <v>4</v>
      </c>
      <c r="I117" s="81">
        <v>0</v>
      </c>
      <c r="J117" s="81">
        <v>0</v>
      </c>
      <c r="K117" s="83">
        <v>554</v>
      </c>
      <c r="L117" s="81"/>
      <c r="M117" s="81">
        <v>66</v>
      </c>
      <c r="N117" s="81">
        <v>156</v>
      </c>
      <c r="O117" s="81">
        <v>2</v>
      </c>
      <c r="P117" s="81"/>
      <c r="Q117" s="80">
        <v>78.760000000000005</v>
      </c>
      <c r="R117" s="80">
        <v>-245.24</v>
      </c>
      <c r="T117" s="96">
        <v>2019</v>
      </c>
      <c r="U117" s="97" t="s">
        <v>115</v>
      </c>
      <c r="V117" s="95">
        <f t="shared" si="8"/>
        <v>554</v>
      </c>
      <c r="W117" s="95">
        <f t="shared" si="9"/>
        <v>100</v>
      </c>
      <c r="X117" s="95">
        <f t="shared" si="10"/>
        <v>0</v>
      </c>
      <c r="Y117" s="95">
        <f t="shared" si="11"/>
        <v>0</v>
      </c>
      <c r="Z117" s="95">
        <f t="shared" si="12"/>
        <v>4.0999999999999996</v>
      </c>
      <c r="AA117" s="95">
        <f t="shared" si="13"/>
        <v>222</v>
      </c>
      <c r="AB117" s="95">
        <f t="shared" si="14"/>
        <v>2</v>
      </c>
      <c r="AC117" s="80">
        <f t="shared" si="15"/>
        <v>882.1</v>
      </c>
    </row>
    <row r="118" spans="1:29">
      <c r="A118" s="82">
        <v>2019</v>
      </c>
      <c r="B118" s="81" t="s">
        <v>1</v>
      </c>
      <c r="C118" s="83">
        <v>73269</v>
      </c>
      <c r="D118" s="85">
        <v>45538</v>
      </c>
      <c r="E118" s="81">
        <v>2294.6999999999998</v>
      </c>
      <c r="F118" s="81">
        <v>30.3</v>
      </c>
      <c r="G118" s="85">
        <v>13</v>
      </c>
      <c r="H118" s="81">
        <v>1493</v>
      </c>
      <c r="I118" s="81">
        <v>611</v>
      </c>
      <c r="J118" s="81">
        <v>485</v>
      </c>
      <c r="K118" s="83">
        <v>13021</v>
      </c>
      <c r="L118" s="81">
        <v>3487</v>
      </c>
      <c r="M118" s="81">
        <v>4053</v>
      </c>
      <c r="N118" s="81">
        <v>1699</v>
      </c>
      <c r="O118" s="81">
        <v>541</v>
      </c>
      <c r="P118" s="81">
        <v>3</v>
      </c>
      <c r="Q118" s="80">
        <v>48.58</v>
      </c>
      <c r="R118" s="80">
        <v>-216.55</v>
      </c>
      <c r="T118" s="96">
        <v>2019</v>
      </c>
      <c r="U118" s="97" t="s">
        <v>1</v>
      </c>
      <c r="V118" s="95">
        <f t="shared" si="8"/>
        <v>13021</v>
      </c>
      <c r="W118" s="95">
        <f t="shared" si="9"/>
        <v>45538</v>
      </c>
      <c r="X118" s="95">
        <f t="shared" si="10"/>
        <v>2294.6999999999998</v>
      </c>
      <c r="Y118" s="95">
        <f t="shared" si="11"/>
        <v>13</v>
      </c>
      <c r="Z118" s="95">
        <f t="shared" si="12"/>
        <v>2619.3000000000002</v>
      </c>
      <c r="AA118" s="95">
        <f t="shared" si="13"/>
        <v>9242</v>
      </c>
      <c r="AB118" s="95">
        <f t="shared" si="14"/>
        <v>541</v>
      </c>
      <c r="AC118" s="80">
        <f t="shared" si="15"/>
        <v>73269</v>
      </c>
    </row>
    <row r="119" spans="1:29">
      <c r="A119" s="82">
        <v>2019</v>
      </c>
      <c r="B119" s="81" t="s">
        <v>31</v>
      </c>
      <c r="C119" s="83">
        <v>5285</v>
      </c>
      <c r="D119" s="85">
        <v>4381</v>
      </c>
      <c r="E119" s="81">
        <v>0</v>
      </c>
      <c r="F119" s="81">
        <v>2.2000000000000002</v>
      </c>
      <c r="G119" s="84"/>
      <c r="H119" s="81">
        <v>159</v>
      </c>
      <c r="I119" s="81">
        <v>64</v>
      </c>
      <c r="J119" s="81">
        <v>74</v>
      </c>
      <c r="K119" s="83">
        <v>5</v>
      </c>
      <c r="L119" s="81">
        <v>207</v>
      </c>
      <c r="M119" s="81">
        <v>225</v>
      </c>
      <c r="N119" s="81">
        <v>87</v>
      </c>
      <c r="O119" s="81">
        <v>80</v>
      </c>
      <c r="P119" s="81"/>
      <c r="Q119" s="80">
        <v>941.36</v>
      </c>
      <c r="R119" s="80">
        <v>-7.28</v>
      </c>
      <c r="T119" s="96">
        <v>2019</v>
      </c>
      <c r="U119" s="97" t="s">
        <v>31</v>
      </c>
      <c r="V119" s="95">
        <f t="shared" si="8"/>
        <v>5</v>
      </c>
      <c r="W119" s="95">
        <f t="shared" si="9"/>
        <v>4381</v>
      </c>
      <c r="X119" s="95">
        <f t="shared" si="10"/>
        <v>0</v>
      </c>
      <c r="Y119" s="95">
        <f t="shared" si="11"/>
        <v>0</v>
      </c>
      <c r="Z119" s="95">
        <f t="shared" si="12"/>
        <v>299.2</v>
      </c>
      <c r="AA119" s="95">
        <f t="shared" si="13"/>
        <v>519</v>
      </c>
      <c r="AB119" s="95">
        <f t="shared" si="14"/>
        <v>80</v>
      </c>
      <c r="AC119" s="80">
        <f t="shared" si="15"/>
        <v>5284.2</v>
      </c>
    </row>
    <row r="120" spans="1:29">
      <c r="A120" s="82">
        <v>2019</v>
      </c>
      <c r="B120" s="81" t="s">
        <v>63</v>
      </c>
      <c r="C120" s="83">
        <v>3253</v>
      </c>
      <c r="D120" s="85">
        <v>2666</v>
      </c>
      <c r="E120" s="81">
        <v>100.7</v>
      </c>
      <c r="F120" s="81">
        <v>4.3</v>
      </c>
      <c r="G120" s="84"/>
      <c r="H120" s="81">
        <v>45</v>
      </c>
      <c r="I120" s="81">
        <v>7</v>
      </c>
      <c r="J120" s="81">
        <v>30</v>
      </c>
      <c r="K120" s="83">
        <v>49</v>
      </c>
      <c r="L120" s="81"/>
      <c r="M120" s="81">
        <v>224</v>
      </c>
      <c r="N120" s="81">
        <v>89</v>
      </c>
      <c r="O120" s="81">
        <v>39</v>
      </c>
      <c r="P120" s="81"/>
      <c r="Q120" s="80">
        <v>273.88</v>
      </c>
      <c r="R120" s="80">
        <v>-1265.21</v>
      </c>
      <c r="T120" s="96">
        <v>2019</v>
      </c>
      <c r="U120" s="97" t="s">
        <v>63</v>
      </c>
      <c r="V120" s="95">
        <f t="shared" si="8"/>
        <v>49</v>
      </c>
      <c r="W120" s="95">
        <f t="shared" si="9"/>
        <v>2666</v>
      </c>
      <c r="X120" s="95">
        <f t="shared" si="10"/>
        <v>100.7</v>
      </c>
      <c r="Y120" s="95">
        <f t="shared" si="11"/>
        <v>0</v>
      </c>
      <c r="Z120" s="95">
        <f t="shared" si="12"/>
        <v>86.3</v>
      </c>
      <c r="AA120" s="95">
        <f t="shared" si="13"/>
        <v>313</v>
      </c>
      <c r="AB120" s="95">
        <f t="shared" si="14"/>
        <v>39</v>
      </c>
      <c r="AC120" s="80">
        <f t="shared" si="15"/>
        <v>3254</v>
      </c>
    </row>
    <row r="121" spans="1:29">
      <c r="A121" s="82">
        <v>2019</v>
      </c>
      <c r="B121" s="81" t="s">
        <v>65</v>
      </c>
      <c r="C121" s="83">
        <v>2223</v>
      </c>
      <c r="D121" s="85">
        <v>1828</v>
      </c>
      <c r="E121" s="81">
        <v>5</v>
      </c>
      <c r="F121" s="81">
        <v>0</v>
      </c>
      <c r="G121" s="84"/>
      <c r="H121" s="81">
        <v>84</v>
      </c>
      <c r="I121" s="81">
        <v>0</v>
      </c>
      <c r="J121" s="81">
        <v>0</v>
      </c>
      <c r="K121" s="83">
        <v>129</v>
      </c>
      <c r="L121" s="81"/>
      <c r="M121" s="81">
        <v>83</v>
      </c>
      <c r="N121" s="81">
        <v>94</v>
      </c>
      <c r="O121" s="81">
        <v>0</v>
      </c>
      <c r="P121" s="81"/>
      <c r="Q121" s="80">
        <v>262.18</v>
      </c>
      <c r="R121" s="80">
        <v>-544.95000000000005</v>
      </c>
      <c r="T121" s="96">
        <v>2019</v>
      </c>
      <c r="U121" s="97" t="s">
        <v>65</v>
      </c>
      <c r="V121" s="95">
        <f t="shared" si="8"/>
        <v>129</v>
      </c>
      <c r="W121" s="95">
        <f t="shared" si="9"/>
        <v>1828</v>
      </c>
      <c r="X121" s="95">
        <f t="shared" si="10"/>
        <v>5</v>
      </c>
      <c r="Y121" s="95">
        <f t="shared" si="11"/>
        <v>0</v>
      </c>
      <c r="Z121" s="95">
        <f t="shared" si="12"/>
        <v>84</v>
      </c>
      <c r="AA121" s="95">
        <f t="shared" si="13"/>
        <v>177</v>
      </c>
      <c r="AB121" s="95">
        <f t="shared" si="14"/>
        <v>0</v>
      </c>
      <c r="AC121" s="80">
        <f t="shared" si="15"/>
        <v>2223</v>
      </c>
    </row>
    <row r="122" spans="1:29">
      <c r="A122" s="82">
        <v>2019</v>
      </c>
      <c r="B122" s="81" t="s">
        <v>76</v>
      </c>
      <c r="C122" s="83">
        <v>837</v>
      </c>
      <c r="D122" s="85">
        <v>607</v>
      </c>
      <c r="E122" s="81">
        <v>147.69999999999999</v>
      </c>
      <c r="F122" s="81">
        <v>1.3</v>
      </c>
      <c r="G122" s="85">
        <v>1</v>
      </c>
      <c r="H122" s="81">
        <v>31</v>
      </c>
      <c r="I122" s="81">
        <v>24</v>
      </c>
      <c r="J122" s="81">
        <v>0</v>
      </c>
      <c r="K122" s="83"/>
      <c r="L122" s="81"/>
      <c r="M122" s="81">
        <v>17</v>
      </c>
      <c r="N122" s="81">
        <v>1</v>
      </c>
      <c r="O122" s="81">
        <v>7</v>
      </c>
      <c r="P122" s="81"/>
      <c r="Q122" s="80">
        <v>869.61</v>
      </c>
      <c r="R122" s="80">
        <v>-137.72999999999999</v>
      </c>
      <c r="T122" s="96">
        <v>2019</v>
      </c>
      <c r="U122" s="97" t="s">
        <v>76</v>
      </c>
      <c r="V122" s="95">
        <f t="shared" si="8"/>
        <v>0</v>
      </c>
      <c r="W122" s="95">
        <f t="shared" si="9"/>
        <v>607</v>
      </c>
      <c r="X122" s="95">
        <f t="shared" si="10"/>
        <v>147.69999999999999</v>
      </c>
      <c r="Y122" s="95">
        <f t="shared" si="11"/>
        <v>1</v>
      </c>
      <c r="Z122" s="95">
        <f t="shared" si="12"/>
        <v>56.3</v>
      </c>
      <c r="AA122" s="95">
        <f t="shared" si="13"/>
        <v>18</v>
      </c>
      <c r="AB122" s="95">
        <f t="shared" si="14"/>
        <v>7</v>
      </c>
      <c r="AC122" s="80">
        <f t="shared" si="15"/>
        <v>837</v>
      </c>
    </row>
    <row r="123" spans="1:29">
      <c r="A123" s="82">
        <v>2019</v>
      </c>
      <c r="B123" s="81" t="s">
        <v>106</v>
      </c>
      <c r="C123" s="83">
        <v>3903</v>
      </c>
      <c r="D123" s="85">
        <v>352</v>
      </c>
      <c r="E123" s="81">
        <v>23.5</v>
      </c>
      <c r="F123" s="81">
        <v>2.5</v>
      </c>
      <c r="G123" s="84"/>
      <c r="H123" s="81">
        <v>73</v>
      </c>
      <c r="I123" s="81">
        <v>28</v>
      </c>
      <c r="J123" s="81">
        <v>9</v>
      </c>
      <c r="K123" s="83">
        <v>3316</v>
      </c>
      <c r="L123" s="81"/>
      <c r="M123" s="81">
        <v>71</v>
      </c>
      <c r="N123" s="81">
        <v>26</v>
      </c>
      <c r="O123" s="81">
        <v>2</v>
      </c>
      <c r="P123" s="81"/>
      <c r="Q123" s="80">
        <v>116</v>
      </c>
      <c r="R123" s="80">
        <v>-1383.13</v>
      </c>
      <c r="T123" s="96">
        <v>2019</v>
      </c>
      <c r="U123" s="97" t="s">
        <v>106</v>
      </c>
      <c r="V123" s="95">
        <f t="shared" si="8"/>
        <v>3316</v>
      </c>
      <c r="W123" s="95">
        <f t="shared" si="9"/>
        <v>352</v>
      </c>
      <c r="X123" s="95">
        <f t="shared" si="10"/>
        <v>23.5</v>
      </c>
      <c r="Y123" s="95">
        <f t="shared" si="11"/>
        <v>0</v>
      </c>
      <c r="Z123" s="95">
        <f t="shared" si="12"/>
        <v>112.5</v>
      </c>
      <c r="AA123" s="95">
        <f t="shared" si="13"/>
        <v>97</v>
      </c>
      <c r="AB123" s="95">
        <f t="shared" si="14"/>
        <v>2</v>
      </c>
      <c r="AC123" s="80">
        <f t="shared" si="15"/>
        <v>3903</v>
      </c>
    </row>
    <row r="124" spans="1:29">
      <c r="A124" s="82">
        <v>2019</v>
      </c>
      <c r="B124" s="81" t="s">
        <v>60</v>
      </c>
      <c r="C124" s="83">
        <v>673</v>
      </c>
      <c r="D124" s="85">
        <v>518</v>
      </c>
      <c r="E124" s="81">
        <v>114</v>
      </c>
      <c r="F124" s="81">
        <v>0</v>
      </c>
      <c r="G124" s="84"/>
      <c r="H124" s="81">
        <v>5</v>
      </c>
      <c r="I124" s="81">
        <v>6</v>
      </c>
      <c r="J124" s="81">
        <v>3</v>
      </c>
      <c r="K124" s="83">
        <v>0.12</v>
      </c>
      <c r="L124" s="81"/>
      <c r="M124" s="81">
        <v>11</v>
      </c>
      <c r="N124" s="81">
        <v>12</v>
      </c>
      <c r="O124" s="81">
        <v>3</v>
      </c>
      <c r="P124" s="81"/>
      <c r="Q124" s="80">
        <v>231.03</v>
      </c>
      <c r="R124" s="80">
        <v>-2.15</v>
      </c>
      <c r="T124" s="96">
        <v>2019</v>
      </c>
      <c r="U124" s="97" t="s">
        <v>60</v>
      </c>
      <c r="V124" s="95">
        <f t="shared" si="8"/>
        <v>0.12</v>
      </c>
      <c r="W124" s="95">
        <f t="shared" si="9"/>
        <v>518</v>
      </c>
      <c r="X124" s="95">
        <f t="shared" si="10"/>
        <v>114</v>
      </c>
      <c r="Y124" s="95">
        <f t="shared" si="11"/>
        <v>0</v>
      </c>
      <c r="Z124" s="95">
        <f t="shared" si="12"/>
        <v>14</v>
      </c>
      <c r="AA124" s="95">
        <f t="shared" si="13"/>
        <v>23</v>
      </c>
      <c r="AB124" s="95">
        <f t="shared" si="14"/>
        <v>3</v>
      </c>
      <c r="AC124" s="80">
        <f t="shared" si="15"/>
        <v>672.12</v>
      </c>
    </row>
    <row r="125" spans="1:29">
      <c r="A125" s="82">
        <v>2019</v>
      </c>
      <c r="B125" s="81" t="s">
        <v>108</v>
      </c>
      <c r="C125" s="83">
        <v>84</v>
      </c>
      <c r="D125" s="84"/>
      <c r="E125" s="81">
        <v>0</v>
      </c>
      <c r="F125" s="81">
        <v>0</v>
      </c>
      <c r="G125" s="87">
        <v>0.4</v>
      </c>
      <c r="H125" s="81">
        <v>0</v>
      </c>
      <c r="I125" s="81">
        <v>1</v>
      </c>
      <c r="J125" s="81">
        <v>0</v>
      </c>
      <c r="K125" s="83">
        <v>68</v>
      </c>
      <c r="L125" s="81"/>
      <c r="M125" s="81">
        <v>0.16</v>
      </c>
      <c r="N125" s="81">
        <v>13</v>
      </c>
      <c r="O125" s="81">
        <v>0</v>
      </c>
      <c r="P125" s="81">
        <v>1</v>
      </c>
      <c r="Q125" s="80"/>
      <c r="R125" s="80"/>
      <c r="T125" s="96">
        <v>2019</v>
      </c>
      <c r="U125" s="97" t="s">
        <v>108</v>
      </c>
      <c r="V125" s="95">
        <f t="shared" si="8"/>
        <v>68</v>
      </c>
      <c r="W125" s="95">
        <f t="shared" si="9"/>
        <v>0</v>
      </c>
      <c r="X125" s="95">
        <f t="shared" si="10"/>
        <v>0</v>
      </c>
      <c r="Y125" s="95">
        <f t="shared" si="11"/>
        <v>0.4</v>
      </c>
      <c r="Z125" s="95">
        <f t="shared" si="12"/>
        <v>1</v>
      </c>
      <c r="AA125" s="95">
        <f t="shared" si="13"/>
        <v>14.16</v>
      </c>
      <c r="AB125" s="95">
        <f t="shared" si="14"/>
        <v>0</v>
      </c>
      <c r="AC125" s="80">
        <f t="shared" si="15"/>
        <v>83.56</v>
      </c>
    </row>
    <row r="126" spans="1:29">
      <c r="A126" s="82">
        <v>2019</v>
      </c>
      <c r="B126" s="81" t="s">
        <v>90</v>
      </c>
      <c r="C126" s="83">
        <v>3606</v>
      </c>
      <c r="D126" s="85">
        <v>2726</v>
      </c>
      <c r="E126" s="81">
        <v>18.899999999999999</v>
      </c>
      <c r="F126" s="81">
        <v>0.1</v>
      </c>
      <c r="G126" s="84"/>
      <c r="H126" s="81">
        <v>29</v>
      </c>
      <c r="I126" s="81">
        <v>1</v>
      </c>
      <c r="J126" s="81">
        <v>2</v>
      </c>
      <c r="K126" s="83">
        <v>290</v>
      </c>
      <c r="L126" s="81"/>
      <c r="M126" s="81">
        <v>407</v>
      </c>
      <c r="N126" s="81">
        <v>131</v>
      </c>
      <c r="O126" s="81">
        <v>1</v>
      </c>
      <c r="P126" s="81"/>
      <c r="Q126" s="80">
        <v>9.08</v>
      </c>
      <c r="R126" s="80">
        <v>-677.03</v>
      </c>
      <c r="T126" s="96">
        <v>2019</v>
      </c>
      <c r="U126" s="97" t="s">
        <v>90</v>
      </c>
      <c r="V126" s="95">
        <f t="shared" si="8"/>
        <v>290</v>
      </c>
      <c r="W126" s="95">
        <f t="shared" si="9"/>
        <v>2726</v>
      </c>
      <c r="X126" s="95">
        <f t="shared" si="10"/>
        <v>18.899999999999999</v>
      </c>
      <c r="Y126" s="95">
        <f t="shared" si="11"/>
        <v>0</v>
      </c>
      <c r="Z126" s="95">
        <f t="shared" si="12"/>
        <v>32.1</v>
      </c>
      <c r="AA126" s="95">
        <f t="shared" si="13"/>
        <v>538</v>
      </c>
      <c r="AB126" s="95">
        <f t="shared" si="14"/>
        <v>1</v>
      </c>
      <c r="AC126" s="80">
        <f t="shared" si="15"/>
        <v>3606</v>
      </c>
    </row>
    <row r="127" spans="1:29">
      <c r="A127" s="82">
        <v>2019</v>
      </c>
      <c r="B127" s="81" t="s">
        <v>104</v>
      </c>
      <c r="C127" s="83">
        <v>3462</v>
      </c>
      <c r="D127" s="85">
        <v>223</v>
      </c>
      <c r="E127" s="81">
        <v>0.5</v>
      </c>
      <c r="F127" s="81">
        <v>0</v>
      </c>
      <c r="G127" s="84"/>
      <c r="H127" s="81">
        <v>86</v>
      </c>
      <c r="I127" s="81">
        <v>6</v>
      </c>
      <c r="J127" s="81">
        <v>3</v>
      </c>
      <c r="K127" s="83">
        <v>2854</v>
      </c>
      <c r="L127" s="81"/>
      <c r="M127" s="81">
        <v>242</v>
      </c>
      <c r="N127" s="81">
        <v>46</v>
      </c>
      <c r="O127" s="81">
        <v>2</v>
      </c>
      <c r="P127" s="81"/>
      <c r="Q127" s="80">
        <v>13.93</v>
      </c>
      <c r="R127" s="80">
        <v>-1664.05</v>
      </c>
      <c r="T127" s="96">
        <v>2019</v>
      </c>
      <c r="U127" s="97" t="s">
        <v>104</v>
      </c>
      <c r="V127" s="95">
        <f t="shared" si="8"/>
        <v>2854</v>
      </c>
      <c r="W127" s="95">
        <f t="shared" si="9"/>
        <v>223</v>
      </c>
      <c r="X127" s="95">
        <f t="shared" si="10"/>
        <v>0.5</v>
      </c>
      <c r="Y127" s="95">
        <f t="shared" si="11"/>
        <v>0</v>
      </c>
      <c r="Z127" s="95">
        <f t="shared" si="12"/>
        <v>95</v>
      </c>
      <c r="AA127" s="95">
        <f t="shared" si="13"/>
        <v>288</v>
      </c>
      <c r="AB127" s="95">
        <f t="shared" si="14"/>
        <v>2</v>
      </c>
      <c r="AC127" s="80">
        <f t="shared" si="15"/>
        <v>3462.5</v>
      </c>
    </row>
    <row r="128" spans="1:29">
      <c r="A128" s="82">
        <v>2019</v>
      </c>
      <c r="B128" s="81" t="s">
        <v>77</v>
      </c>
      <c r="C128" s="83">
        <v>3544</v>
      </c>
      <c r="D128" s="85">
        <v>2193</v>
      </c>
      <c r="E128" s="81">
        <v>147.19999999999999</v>
      </c>
      <c r="F128" s="81">
        <v>2.8</v>
      </c>
      <c r="G128" s="86">
        <v>0.02</v>
      </c>
      <c r="H128" s="81">
        <v>60</v>
      </c>
      <c r="I128" s="81">
        <v>92</v>
      </c>
      <c r="J128" s="81">
        <v>12</v>
      </c>
      <c r="K128" s="83">
        <v>257</v>
      </c>
      <c r="L128" s="81">
        <v>629</v>
      </c>
      <c r="M128" s="81">
        <v>33</v>
      </c>
      <c r="N128" s="81">
        <v>44</v>
      </c>
      <c r="O128" s="81">
        <v>75</v>
      </c>
      <c r="P128" s="81">
        <v>0.1</v>
      </c>
      <c r="Q128" s="80">
        <v>1379.82</v>
      </c>
      <c r="R128" s="80">
        <v>-211.25</v>
      </c>
      <c r="T128" s="96">
        <v>2019</v>
      </c>
      <c r="U128" s="97" t="s">
        <v>77</v>
      </c>
      <c r="V128" s="95">
        <f t="shared" si="8"/>
        <v>257</v>
      </c>
      <c r="W128" s="95">
        <f t="shared" si="9"/>
        <v>2193</v>
      </c>
      <c r="X128" s="95">
        <f t="shared" si="10"/>
        <v>147.19999999999999</v>
      </c>
      <c r="Y128" s="95">
        <f t="shared" si="11"/>
        <v>0.02</v>
      </c>
      <c r="Z128" s="95">
        <f t="shared" si="12"/>
        <v>166.8</v>
      </c>
      <c r="AA128" s="95">
        <f t="shared" si="13"/>
        <v>706.1</v>
      </c>
      <c r="AB128" s="95">
        <f t="shared" si="14"/>
        <v>75</v>
      </c>
      <c r="AC128" s="80">
        <f t="shared" si="15"/>
        <v>3545.12</v>
      </c>
    </row>
    <row r="129" spans="1:29">
      <c r="A129" s="82">
        <v>2019</v>
      </c>
      <c r="B129" s="81" t="s">
        <v>92</v>
      </c>
      <c r="C129" s="83">
        <v>812</v>
      </c>
      <c r="D129" s="85">
        <v>467</v>
      </c>
      <c r="E129" s="81">
        <v>49.9</v>
      </c>
      <c r="F129" s="81">
        <v>0.1</v>
      </c>
      <c r="G129" s="84"/>
      <c r="H129" s="81">
        <v>18</v>
      </c>
      <c r="I129" s="81">
        <v>17</v>
      </c>
      <c r="J129" s="81">
        <v>2</v>
      </c>
      <c r="K129" s="83">
        <v>243</v>
      </c>
      <c r="L129" s="81"/>
      <c r="M129" s="81">
        <v>11</v>
      </c>
      <c r="N129" s="81">
        <v>2.6</v>
      </c>
      <c r="O129" s="81">
        <v>0.4</v>
      </c>
      <c r="P129" s="81"/>
      <c r="Q129" s="80">
        <v>408.06</v>
      </c>
      <c r="R129" s="80">
        <v>-59.32</v>
      </c>
      <c r="T129" s="96">
        <v>2019</v>
      </c>
      <c r="U129" s="97" t="s">
        <v>92</v>
      </c>
      <c r="V129" s="95">
        <f t="shared" si="8"/>
        <v>243</v>
      </c>
      <c r="W129" s="95">
        <f t="shared" si="9"/>
        <v>467</v>
      </c>
      <c r="X129" s="95">
        <f t="shared" si="10"/>
        <v>49.9</v>
      </c>
      <c r="Y129" s="95">
        <f t="shared" si="11"/>
        <v>0</v>
      </c>
      <c r="Z129" s="95">
        <f t="shared" si="12"/>
        <v>37.1</v>
      </c>
      <c r="AA129" s="95">
        <f t="shared" si="13"/>
        <v>13.6</v>
      </c>
      <c r="AB129" s="95">
        <f t="shared" si="14"/>
        <v>0.4</v>
      </c>
      <c r="AC129" s="80">
        <f t="shared" si="15"/>
        <v>811</v>
      </c>
    </row>
    <row r="130" spans="1:29">
      <c r="A130" s="82">
        <v>2020</v>
      </c>
      <c r="B130" s="81" t="s">
        <v>81</v>
      </c>
      <c r="C130" s="83">
        <v>2785</v>
      </c>
      <c r="D130" s="81">
        <v>2314</v>
      </c>
      <c r="E130" s="81">
        <v>2.6</v>
      </c>
      <c r="F130" s="81">
        <v>0.4</v>
      </c>
      <c r="G130" s="81"/>
      <c r="H130" s="81">
        <v>103</v>
      </c>
      <c r="I130" s="81">
        <v>42</v>
      </c>
      <c r="J130" s="81">
        <v>69</v>
      </c>
      <c r="K130" s="83">
        <v>66</v>
      </c>
      <c r="L130" s="81"/>
      <c r="M130" s="81">
        <v>57</v>
      </c>
      <c r="N130" s="81">
        <v>85</v>
      </c>
      <c r="O130" s="81">
        <v>45</v>
      </c>
      <c r="P130" s="81"/>
      <c r="Q130" s="80">
        <v>425.1</v>
      </c>
      <c r="R130" s="80">
        <v>-806.58</v>
      </c>
      <c r="T130" s="96">
        <v>2020</v>
      </c>
      <c r="U130" s="97" t="s">
        <v>81</v>
      </c>
      <c r="V130" s="95">
        <f t="shared" si="8"/>
        <v>66</v>
      </c>
      <c r="W130" s="95">
        <f t="shared" si="9"/>
        <v>2314</v>
      </c>
      <c r="X130" s="95">
        <f t="shared" si="10"/>
        <v>2.6</v>
      </c>
      <c r="Y130" s="95">
        <f t="shared" si="11"/>
        <v>0</v>
      </c>
      <c r="Z130" s="95">
        <f t="shared" si="12"/>
        <v>214.4</v>
      </c>
      <c r="AA130" s="95">
        <f t="shared" si="13"/>
        <v>142</v>
      </c>
      <c r="AB130" s="95">
        <f t="shared" si="14"/>
        <v>45</v>
      </c>
      <c r="AC130" s="80">
        <f t="shared" si="15"/>
        <v>2784</v>
      </c>
    </row>
    <row r="131" spans="1:29">
      <c r="A131" s="82">
        <v>2020</v>
      </c>
      <c r="B131" s="81" t="s">
        <v>58</v>
      </c>
      <c r="C131" s="83">
        <v>456</v>
      </c>
      <c r="D131" s="81">
        <v>10</v>
      </c>
      <c r="E131" s="81">
        <v>396</v>
      </c>
      <c r="F131" s="81">
        <v>1</v>
      </c>
      <c r="G131" s="81">
        <v>4</v>
      </c>
      <c r="H131" s="81">
        <v>0</v>
      </c>
      <c r="I131" s="81">
        <v>23</v>
      </c>
      <c r="J131" s="81">
        <v>0</v>
      </c>
      <c r="K131" s="83">
        <v>11</v>
      </c>
      <c r="L131" s="81"/>
      <c r="M131" s="81">
        <v>4</v>
      </c>
      <c r="N131" s="81">
        <v>1</v>
      </c>
      <c r="O131" s="81">
        <v>5</v>
      </c>
      <c r="P131" s="81"/>
      <c r="Q131" s="80">
        <v>689.02</v>
      </c>
      <c r="R131" s="80">
        <v>-4.75</v>
      </c>
      <c r="T131" s="96">
        <v>2020</v>
      </c>
      <c r="U131" s="97" t="s">
        <v>58</v>
      </c>
      <c r="V131" s="95">
        <f t="shared" ref="V131:V193" si="16">K131</f>
        <v>11</v>
      </c>
      <c r="W131" s="95">
        <f t="shared" ref="W131:W193" si="17">D131</f>
        <v>10</v>
      </c>
      <c r="X131" s="95">
        <f t="shared" ref="X131:X193" si="18">E131</f>
        <v>396</v>
      </c>
      <c r="Y131" s="95">
        <f t="shared" ref="Y131:Y193" si="19">G131</f>
        <v>4</v>
      </c>
      <c r="Z131" s="95">
        <f t="shared" ref="Z131:Z193" si="20">F131+H131+I131+J131</f>
        <v>24</v>
      </c>
      <c r="AA131" s="95">
        <f t="shared" ref="AA131:AA193" si="21">L131+M131+N131+P131</f>
        <v>5</v>
      </c>
      <c r="AB131" s="95">
        <f t="shared" ref="AB131:AB193" si="22">O131</f>
        <v>5</v>
      </c>
      <c r="AC131" s="80">
        <f t="shared" ref="AC131:AC193" si="23">SUM(V131:AB131)</f>
        <v>455</v>
      </c>
    </row>
    <row r="132" spans="1:29">
      <c r="A132" s="82">
        <v>2020</v>
      </c>
      <c r="B132" s="81" t="s">
        <v>83</v>
      </c>
      <c r="C132" s="83">
        <v>2636</v>
      </c>
      <c r="D132" s="81">
        <v>1380</v>
      </c>
      <c r="E132" s="81">
        <v>63</v>
      </c>
      <c r="F132" s="81">
        <v>1</v>
      </c>
      <c r="G132" s="81"/>
      <c r="H132" s="81">
        <v>67</v>
      </c>
      <c r="I132" s="81">
        <v>35</v>
      </c>
      <c r="J132" s="81">
        <v>4</v>
      </c>
      <c r="K132" s="83">
        <v>292</v>
      </c>
      <c r="L132" s="81">
        <v>652</v>
      </c>
      <c r="M132" s="81">
        <v>122</v>
      </c>
      <c r="N132" s="81">
        <v>4</v>
      </c>
      <c r="O132" s="81">
        <v>15</v>
      </c>
      <c r="P132" s="81">
        <v>0.2</v>
      </c>
      <c r="Q132" s="80">
        <v>1.5</v>
      </c>
      <c r="R132" s="80">
        <v>-154.97999999999999</v>
      </c>
      <c r="T132" s="96">
        <v>2020</v>
      </c>
      <c r="U132" s="97" t="s">
        <v>83</v>
      </c>
      <c r="V132" s="95">
        <f t="shared" si="16"/>
        <v>292</v>
      </c>
      <c r="W132" s="95">
        <f t="shared" si="17"/>
        <v>1380</v>
      </c>
      <c r="X132" s="95">
        <f t="shared" si="18"/>
        <v>63</v>
      </c>
      <c r="Y132" s="95">
        <f t="shared" si="19"/>
        <v>0</v>
      </c>
      <c r="Z132" s="95">
        <f t="shared" si="20"/>
        <v>107</v>
      </c>
      <c r="AA132" s="95">
        <f t="shared" si="21"/>
        <v>778.2</v>
      </c>
      <c r="AB132" s="95">
        <f t="shared" si="22"/>
        <v>15</v>
      </c>
      <c r="AC132" s="80">
        <f t="shared" si="23"/>
        <v>2635.2</v>
      </c>
    </row>
    <row r="133" spans="1:29">
      <c r="A133" s="82">
        <v>2020</v>
      </c>
      <c r="B133" s="81" t="s">
        <v>107</v>
      </c>
      <c r="C133" s="83">
        <v>1787</v>
      </c>
      <c r="D133" s="81">
        <v>885</v>
      </c>
      <c r="E133" s="81">
        <v>0</v>
      </c>
      <c r="F133" s="81">
        <v>0</v>
      </c>
      <c r="G133" s="81"/>
      <c r="H133" s="81">
        <v>9.9</v>
      </c>
      <c r="I133" s="81">
        <v>6</v>
      </c>
      <c r="J133" s="81">
        <v>0.1</v>
      </c>
      <c r="K133" s="83">
        <v>507</v>
      </c>
      <c r="L133" s="81"/>
      <c r="M133" s="81">
        <v>246</v>
      </c>
      <c r="N133" s="81">
        <v>124</v>
      </c>
      <c r="O133" s="81">
        <v>9</v>
      </c>
      <c r="P133" s="81"/>
      <c r="Q133" s="80">
        <v>375.59</v>
      </c>
      <c r="R133" s="80">
        <v>-787.32</v>
      </c>
      <c r="T133" s="96">
        <v>2020</v>
      </c>
      <c r="U133" s="97" t="s">
        <v>107</v>
      </c>
      <c r="V133" s="95">
        <f t="shared" si="16"/>
        <v>507</v>
      </c>
      <c r="W133" s="95">
        <f t="shared" si="17"/>
        <v>885</v>
      </c>
      <c r="X133" s="95">
        <f t="shared" si="18"/>
        <v>0</v>
      </c>
      <c r="Y133" s="95">
        <f t="shared" si="19"/>
        <v>0</v>
      </c>
      <c r="Z133" s="95">
        <f t="shared" si="20"/>
        <v>16</v>
      </c>
      <c r="AA133" s="95">
        <f t="shared" si="21"/>
        <v>370</v>
      </c>
      <c r="AB133" s="95">
        <f t="shared" si="22"/>
        <v>9</v>
      </c>
      <c r="AC133" s="80">
        <f t="shared" si="23"/>
        <v>1787</v>
      </c>
    </row>
    <row r="134" spans="1:29">
      <c r="A134" s="82">
        <v>2020</v>
      </c>
      <c r="B134" s="81" t="s">
        <v>93</v>
      </c>
      <c r="C134" s="83">
        <v>5048</v>
      </c>
      <c r="D134" s="81">
        <v>2518</v>
      </c>
      <c r="E134" s="81">
        <v>741</v>
      </c>
      <c r="F134" s="81">
        <v>10</v>
      </c>
      <c r="G134" s="81"/>
      <c r="H134" s="81">
        <v>0</v>
      </c>
      <c r="I134" s="81">
        <v>131</v>
      </c>
      <c r="J134" s="81">
        <v>25</v>
      </c>
      <c r="K134" s="83">
        <v>286</v>
      </c>
      <c r="L134" s="81">
        <v>1161</v>
      </c>
      <c r="M134" s="81">
        <v>103</v>
      </c>
      <c r="N134" s="81">
        <v>42</v>
      </c>
      <c r="O134" s="81">
        <v>32</v>
      </c>
      <c r="P134" s="81"/>
      <c r="Q134" s="80">
        <v>1880.19</v>
      </c>
      <c r="R134" s="80">
        <v>-179.98</v>
      </c>
      <c r="T134" s="96">
        <v>2020</v>
      </c>
      <c r="U134" s="97" t="s">
        <v>93</v>
      </c>
      <c r="V134" s="95">
        <f t="shared" si="16"/>
        <v>286</v>
      </c>
      <c r="W134" s="95">
        <f t="shared" si="17"/>
        <v>2518</v>
      </c>
      <c r="X134" s="95">
        <f t="shared" si="18"/>
        <v>741</v>
      </c>
      <c r="Y134" s="95">
        <f t="shared" si="19"/>
        <v>0</v>
      </c>
      <c r="Z134" s="95">
        <f t="shared" si="20"/>
        <v>166</v>
      </c>
      <c r="AA134" s="95">
        <f t="shared" si="21"/>
        <v>1306</v>
      </c>
      <c r="AB134" s="95">
        <f t="shared" si="22"/>
        <v>32</v>
      </c>
      <c r="AC134" s="80">
        <f t="shared" si="23"/>
        <v>5049</v>
      </c>
    </row>
    <row r="135" spans="1:29">
      <c r="A135" s="82">
        <v>2020</v>
      </c>
      <c r="B135" s="81" t="s">
        <v>101</v>
      </c>
      <c r="C135" s="83">
        <v>1939</v>
      </c>
      <c r="D135" s="81">
        <v>865</v>
      </c>
      <c r="E135" s="81">
        <v>8</v>
      </c>
      <c r="F135" s="81">
        <v>1</v>
      </c>
      <c r="G135" s="81"/>
      <c r="H135" s="81">
        <v>101</v>
      </c>
      <c r="I135" s="81">
        <v>13</v>
      </c>
      <c r="J135" s="81">
        <v>43</v>
      </c>
      <c r="K135" s="83">
        <v>615</v>
      </c>
      <c r="L135" s="81">
        <v>168</v>
      </c>
      <c r="M135" s="81">
        <v>106</v>
      </c>
      <c r="N135" s="81">
        <v>16</v>
      </c>
      <c r="O135" s="81">
        <v>3</v>
      </c>
      <c r="P135" s="81"/>
      <c r="Q135" s="80">
        <v>204.24</v>
      </c>
      <c r="R135" s="80">
        <v>-149.87</v>
      </c>
      <c r="T135" s="96">
        <v>2020</v>
      </c>
      <c r="U135" s="97" t="s">
        <v>101</v>
      </c>
      <c r="V135" s="95">
        <f t="shared" si="16"/>
        <v>615</v>
      </c>
      <c r="W135" s="95">
        <f t="shared" si="17"/>
        <v>865</v>
      </c>
      <c r="X135" s="95">
        <f t="shared" si="18"/>
        <v>8</v>
      </c>
      <c r="Y135" s="95">
        <f t="shared" si="19"/>
        <v>0</v>
      </c>
      <c r="Z135" s="95">
        <f t="shared" si="20"/>
        <v>158</v>
      </c>
      <c r="AA135" s="95">
        <f t="shared" si="21"/>
        <v>290</v>
      </c>
      <c r="AB135" s="95">
        <f t="shared" si="22"/>
        <v>3</v>
      </c>
      <c r="AC135" s="80">
        <f t="shared" si="23"/>
        <v>1939</v>
      </c>
    </row>
    <row r="136" spans="1:29">
      <c r="A136" s="82">
        <v>2020</v>
      </c>
      <c r="B136" s="81" t="s">
        <v>103</v>
      </c>
      <c r="C136" s="83">
        <v>2327</v>
      </c>
      <c r="D136" s="81">
        <v>1323</v>
      </c>
      <c r="E136" s="81">
        <v>19</v>
      </c>
      <c r="F136" s="81">
        <v>0</v>
      </c>
      <c r="G136" s="81"/>
      <c r="H136" s="81">
        <v>0</v>
      </c>
      <c r="I136" s="81">
        <v>11</v>
      </c>
      <c r="J136" s="81">
        <v>1</v>
      </c>
      <c r="K136" s="83">
        <v>831</v>
      </c>
      <c r="L136" s="81"/>
      <c r="M136" s="81">
        <v>97</v>
      </c>
      <c r="N136" s="81">
        <v>44</v>
      </c>
      <c r="O136" s="81">
        <v>1</v>
      </c>
      <c r="P136" s="81"/>
      <c r="Q136" s="80">
        <v>0.93</v>
      </c>
      <c r="R136" s="80">
        <v>-720.31</v>
      </c>
      <c r="T136" s="96">
        <v>2020</v>
      </c>
      <c r="U136" s="97" t="s">
        <v>103</v>
      </c>
      <c r="V136" s="95">
        <f t="shared" si="16"/>
        <v>831</v>
      </c>
      <c r="W136" s="95">
        <f t="shared" si="17"/>
        <v>1323</v>
      </c>
      <c r="X136" s="95">
        <f t="shared" si="18"/>
        <v>19</v>
      </c>
      <c r="Y136" s="95">
        <f t="shared" si="19"/>
        <v>0</v>
      </c>
      <c r="Z136" s="95">
        <f t="shared" si="20"/>
        <v>12</v>
      </c>
      <c r="AA136" s="95">
        <f t="shared" si="21"/>
        <v>141</v>
      </c>
      <c r="AB136" s="95">
        <f t="shared" si="22"/>
        <v>1</v>
      </c>
      <c r="AC136" s="80">
        <f t="shared" si="23"/>
        <v>2327</v>
      </c>
    </row>
    <row r="137" spans="1:29">
      <c r="A137" s="82">
        <v>2020</v>
      </c>
      <c r="B137" s="81" t="s">
        <v>105</v>
      </c>
      <c r="C137" s="83">
        <v>348</v>
      </c>
      <c r="D137" s="81">
        <v>160</v>
      </c>
      <c r="E137" s="81">
        <v>27.6</v>
      </c>
      <c r="F137" s="81">
        <v>0.4</v>
      </c>
      <c r="G137" s="81"/>
      <c r="H137" s="81">
        <v>7</v>
      </c>
      <c r="I137" s="81">
        <v>7</v>
      </c>
      <c r="J137" s="81">
        <v>14</v>
      </c>
      <c r="K137" s="83">
        <v>17</v>
      </c>
      <c r="L137" s="81">
        <v>96</v>
      </c>
      <c r="M137" s="81">
        <v>6</v>
      </c>
      <c r="N137" s="81">
        <v>14</v>
      </c>
      <c r="O137" s="81">
        <v>1</v>
      </c>
      <c r="P137" s="81"/>
      <c r="Q137" s="80">
        <v>17.04</v>
      </c>
      <c r="R137" s="80">
        <v>0</v>
      </c>
      <c r="T137" s="96">
        <v>2020</v>
      </c>
      <c r="U137" s="97" t="s">
        <v>105</v>
      </c>
      <c r="V137" s="95">
        <f t="shared" si="16"/>
        <v>17</v>
      </c>
      <c r="W137" s="95">
        <f t="shared" si="17"/>
        <v>160</v>
      </c>
      <c r="X137" s="95">
        <f t="shared" si="18"/>
        <v>27.6</v>
      </c>
      <c r="Y137" s="95">
        <f t="shared" si="19"/>
        <v>0</v>
      </c>
      <c r="Z137" s="95">
        <f t="shared" si="20"/>
        <v>28.4</v>
      </c>
      <c r="AA137" s="95">
        <f t="shared" si="21"/>
        <v>116</v>
      </c>
      <c r="AB137" s="95">
        <f t="shared" si="22"/>
        <v>1</v>
      </c>
      <c r="AC137" s="80">
        <f t="shared" si="23"/>
        <v>350</v>
      </c>
    </row>
    <row r="138" spans="1:29">
      <c r="A138" s="82">
        <v>2020</v>
      </c>
      <c r="B138" s="81" t="s">
        <v>61</v>
      </c>
      <c r="C138" s="83">
        <v>2945</v>
      </c>
      <c r="D138" s="81">
        <v>2224</v>
      </c>
      <c r="E138" s="81">
        <v>8</v>
      </c>
      <c r="F138" s="81">
        <v>0</v>
      </c>
      <c r="G138" s="81"/>
      <c r="H138" s="81">
        <v>69</v>
      </c>
      <c r="I138" s="81">
        <v>22</v>
      </c>
      <c r="J138" s="81">
        <v>29</v>
      </c>
      <c r="K138" s="83">
        <v>15</v>
      </c>
      <c r="L138" s="81"/>
      <c r="M138" s="81">
        <v>368</v>
      </c>
      <c r="N138" s="81">
        <v>141</v>
      </c>
      <c r="O138" s="81">
        <v>70</v>
      </c>
      <c r="P138" s="81"/>
      <c r="Q138" s="80">
        <v>1215.01</v>
      </c>
      <c r="R138" s="80">
        <v>-556.64</v>
      </c>
      <c r="T138" s="96">
        <v>2020</v>
      </c>
      <c r="U138" s="97" t="s">
        <v>61</v>
      </c>
      <c r="V138" s="95">
        <f t="shared" si="16"/>
        <v>15</v>
      </c>
      <c r="W138" s="95">
        <f t="shared" si="17"/>
        <v>2224</v>
      </c>
      <c r="X138" s="95">
        <f t="shared" si="18"/>
        <v>8</v>
      </c>
      <c r="Y138" s="95">
        <f t="shared" si="19"/>
        <v>0</v>
      </c>
      <c r="Z138" s="95">
        <f t="shared" si="20"/>
        <v>120</v>
      </c>
      <c r="AA138" s="95">
        <f t="shared" si="21"/>
        <v>509</v>
      </c>
      <c r="AB138" s="95">
        <f t="shared" si="22"/>
        <v>70</v>
      </c>
      <c r="AC138" s="80">
        <f t="shared" si="23"/>
        <v>2946</v>
      </c>
    </row>
    <row r="139" spans="1:29">
      <c r="A139" s="82">
        <v>2020</v>
      </c>
      <c r="B139" s="81" t="s">
        <v>88</v>
      </c>
      <c r="C139" s="83">
        <v>2791</v>
      </c>
      <c r="D139" s="81">
        <v>2300</v>
      </c>
      <c r="E139" s="81">
        <v>27</v>
      </c>
      <c r="F139" s="81">
        <v>2</v>
      </c>
      <c r="G139" s="81"/>
      <c r="H139" s="81">
        <v>22</v>
      </c>
      <c r="I139" s="81">
        <v>12</v>
      </c>
      <c r="J139" s="81">
        <v>37</v>
      </c>
      <c r="K139" s="83">
        <v>140</v>
      </c>
      <c r="L139" s="81"/>
      <c r="M139" s="81">
        <v>139</v>
      </c>
      <c r="N139" s="81">
        <v>63</v>
      </c>
      <c r="O139" s="81">
        <v>49</v>
      </c>
      <c r="P139" s="81"/>
      <c r="Q139" s="80">
        <v>836.56</v>
      </c>
      <c r="R139" s="80">
        <v>-138.5</v>
      </c>
      <c r="T139" s="96">
        <v>2020</v>
      </c>
      <c r="U139" s="97" t="s">
        <v>88</v>
      </c>
      <c r="V139" s="95">
        <f t="shared" si="16"/>
        <v>140</v>
      </c>
      <c r="W139" s="95">
        <f t="shared" si="17"/>
        <v>2300</v>
      </c>
      <c r="X139" s="95">
        <f t="shared" si="18"/>
        <v>27</v>
      </c>
      <c r="Y139" s="95">
        <f t="shared" si="19"/>
        <v>0</v>
      </c>
      <c r="Z139" s="95">
        <f t="shared" si="20"/>
        <v>73</v>
      </c>
      <c r="AA139" s="95">
        <f t="shared" si="21"/>
        <v>202</v>
      </c>
      <c r="AB139" s="95">
        <f t="shared" si="22"/>
        <v>49</v>
      </c>
      <c r="AC139" s="80">
        <f t="shared" si="23"/>
        <v>2791</v>
      </c>
    </row>
    <row r="140" spans="1:29">
      <c r="A140" s="82">
        <v>2020</v>
      </c>
      <c r="B140" s="81" t="s">
        <v>72</v>
      </c>
      <c r="C140" s="83">
        <v>1111</v>
      </c>
      <c r="D140" s="81">
        <v>815</v>
      </c>
      <c r="E140" s="81">
        <v>2.7</v>
      </c>
      <c r="F140" s="81">
        <v>0.3</v>
      </c>
      <c r="G140" s="81"/>
      <c r="H140" s="81">
        <v>12</v>
      </c>
      <c r="I140" s="81">
        <v>5</v>
      </c>
      <c r="J140" s="81">
        <v>59</v>
      </c>
      <c r="K140" s="83">
        <v>32</v>
      </c>
      <c r="L140" s="81"/>
      <c r="M140" s="81">
        <v>141</v>
      </c>
      <c r="N140" s="81">
        <v>33</v>
      </c>
      <c r="O140" s="81">
        <v>10</v>
      </c>
      <c r="P140" s="81"/>
      <c r="Q140" s="80">
        <v>0</v>
      </c>
      <c r="R140" s="80">
        <v>-102.17</v>
      </c>
      <c r="T140" s="96">
        <v>2020</v>
      </c>
      <c r="U140" s="97" t="s">
        <v>72</v>
      </c>
      <c r="V140" s="95">
        <f t="shared" si="16"/>
        <v>32</v>
      </c>
      <c r="W140" s="95">
        <f t="shared" si="17"/>
        <v>815</v>
      </c>
      <c r="X140" s="95">
        <f t="shared" si="18"/>
        <v>2.7</v>
      </c>
      <c r="Y140" s="95">
        <f t="shared" si="19"/>
        <v>0</v>
      </c>
      <c r="Z140" s="95">
        <f t="shared" si="20"/>
        <v>76.3</v>
      </c>
      <c r="AA140" s="95">
        <f t="shared" si="21"/>
        <v>174</v>
      </c>
      <c r="AB140" s="95">
        <f t="shared" si="22"/>
        <v>10</v>
      </c>
      <c r="AC140" s="80">
        <f t="shared" si="23"/>
        <v>1110</v>
      </c>
    </row>
    <row r="141" spans="1:29">
      <c r="A141" s="82">
        <v>2020</v>
      </c>
      <c r="B141" s="81" t="s">
        <v>87</v>
      </c>
      <c r="C141" s="83">
        <v>3037</v>
      </c>
      <c r="D141" s="81">
        <v>1102</v>
      </c>
      <c r="E141" s="81">
        <v>28</v>
      </c>
      <c r="F141" s="81">
        <v>2</v>
      </c>
      <c r="G141" s="81"/>
      <c r="H141" s="81">
        <v>75</v>
      </c>
      <c r="I141" s="81">
        <v>19</v>
      </c>
      <c r="J141" s="81">
        <v>17</v>
      </c>
      <c r="K141" s="83">
        <v>1647</v>
      </c>
      <c r="L141" s="81"/>
      <c r="M141" s="81">
        <v>82</v>
      </c>
      <c r="N141" s="81">
        <v>46</v>
      </c>
      <c r="O141" s="81">
        <v>19</v>
      </c>
      <c r="P141" s="81"/>
      <c r="Q141" s="80">
        <v>142.56</v>
      </c>
      <c r="R141" s="80">
        <v>-974.19</v>
      </c>
      <c r="T141" s="96">
        <v>2020</v>
      </c>
      <c r="U141" s="97" t="s">
        <v>87</v>
      </c>
      <c r="V141" s="95">
        <f t="shared" si="16"/>
        <v>1647</v>
      </c>
      <c r="W141" s="95">
        <f t="shared" si="17"/>
        <v>1102</v>
      </c>
      <c r="X141" s="95">
        <f t="shared" si="18"/>
        <v>28</v>
      </c>
      <c r="Y141" s="95">
        <f t="shared" si="19"/>
        <v>0</v>
      </c>
      <c r="Z141" s="95">
        <f t="shared" si="20"/>
        <v>113</v>
      </c>
      <c r="AA141" s="95">
        <f t="shared" si="21"/>
        <v>128</v>
      </c>
      <c r="AB141" s="95">
        <f t="shared" si="22"/>
        <v>19</v>
      </c>
      <c r="AC141" s="80">
        <f t="shared" si="23"/>
        <v>3037</v>
      </c>
    </row>
    <row r="142" spans="1:29">
      <c r="A142" s="82">
        <v>2020</v>
      </c>
      <c r="B142" s="81" t="s">
        <v>91</v>
      </c>
      <c r="C142" s="83">
        <v>1552</v>
      </c>
      <c r="D142" s="81">
        <v>710</v>
      </c>
      <c r="E142" s="81">
        <v>1</v>
      </c>
      <c r="F142" s="81">
        <v>2</v>
      </c>
      <c r="G142" s="81">
        <v>3</v>
      </c>
      <c r="H142" s="81">
        <v>97</v>
      </c>
      <c r="I142" s="81">
        <v>25</v>
      </c>
      <c r="J142" s="81">
        <v>12</v>
      </c>
      <c r="K142" s="83">
        <v>574</v>
      </c>
      <c r="L142" s="81"/>
      <c r="M142" s="81">
        <v>99</v>
      </c>
      <c r="N142" s="81">
        <v>16</v>
      </c>
      <c r="O142" s="81">
        <v>14</v>
      </c>
      <c r="P142" s="81">
        <v>0.5</v>
      </c>
      <c r="Q142" s="80">
        <v>374.85</v>
      </c>
      <c r="R142" s="80">
        <v>0</v>
      </c>
      <c r="T142" s="96">
        <v>2020</v>
      </c>
      <c r="U142" s="97" t="s">
        <v>91</v>
      </c>
      <c r="V142" s="95">
        <f t="shared" si="16"/>
        <v>574</v>
      </c>
      <c r="W142" s="95">
        <f t="shared" si="17"/>
        <v>710</v>
      </c>
      <c r="X142" s="95">
        <f t="shared" si="18"/>
        <v>1</v>
      </c>
      <c r="Y142" s="95">
        <f t="shared" si="19"/>
        <v>3</v>
      </c>
      <c r="Z142" s="95">
        <f t="shared" si="20"/>
        <v>136</v>
      </c>
      <c r="AA142" s="95">
        <f t="shared" si="21"/>
        <v>115.5</v>
      </c>
      <c r="AB142" s="95">
        <f t="shared" si="22"/>
        <v>14</v>
      </c>
      <c r="AC142" s="80">
        <f t="shared" si="23"/>
        <v>1553.5</v>
      </c>
    </row>
    <row r="143" spans="1:29">
      <c r="A143" s="82">
        <v>2020</v>
      </c>
      <c r="B143" s="81" t="s">
        <v>71</v>
      </c>
      <c r="C143" s="83">
        <v>990</v>
      </c>
      <c r="D143" s="81">
        <v>677</v>
      </c>
      <c r="E143" s="81">
        <v>7.0000000000000007E-2</v>
      </c>
      <c r="F143" s="81">
        <v>0.03</v>
      </c>
      <c r="G143" s="81"/>
      <c r="H143" s="81">
        <v>12</v>
      </c>
      <c r="I143" s="81">
        <v>9</v>
      </c>
      <c r="J143" s="81">
        <v>24</v>
      </c>
      <c r="K143" s="83">
        <v>94</v>
      </c>
      <c r="L143" s="81"/>
      <c r="M143" s="81">
        <v>130</v>
      </c>
      <c r="N143" s="81">
        <v>36</v>
      </c>
      <c r="O143" s="81">
        <v>9</v>
      </c>
      <c r="P143" s="81"/>
      <c r="Q143" s="80">
        <v>140.51</v>
      </c>
      <c r="R143" s="80">
        <v>-353.94</v>
      </c>
      <c r="T143" s="96">
        <v>2020</v>
      </c>
      <c r="U143" s="97" t="s">
        <v>71</v>
      </c>
      <c r="V143" s="95">
        <f t="shared" si="16"/>
        <v>94</v>
      </c>
      <c r="W143" s="95">
        <f t="shared" si="17"/>
        <v>677</v>
      </c>
      <c r="X143" s="95">
        <f t="shared" si="18"/>
        <v>7.0000000000000007E-2</v>
      </c>
      <c r="Y143" s="95">
        <f t="shared" si="19"/>
        <v>0</v>
      </c>
      <c r="Z143" s="95">
        <f t="shared" si="20"/>
        <v>45.03</v>
      </c>
      <c r="AA143" s="95">
        <f t="shared" si="21"/>
        <v>166</v>
      </c>
      <c r="AB143" s="95">
        <f t="shared" si="22"/>
        <v>9</v>
      </c>
      <c r="AC143" s="80">
        <f t="shared" si="23"/>
        <v>991.1</v>
      </c>
    </row>
    <row r="144" spans="1:29">
      <c r="A144" s="82">
        <v>2020</v>
      </c>
      <c r="B144" s="81" t="s">
        <v>64</v>
      </c>
      <c r="C144" s="83">
        <v>5074</v>
      </c>
      <c r="D144" s="81">
        <v>3570</v>
      </c>
      <c r="E144" s="81">
        <v>475</v>
      </c>
      <c r="F144" s="81">
        <v>2</v>
      </c>
      <c r="G144" s="81"/>
      <c r="H144" s="81">
        <v>120</v>
      </c>
      <c r="I144" s="81">
        <v>86</v>
      </c>
      <c r="J144" s="81">
        <v>37</v>
      </c>
      <c r="K144" s="83">
        <v>32</v>
      </c>
      <c r="L144" s="81">
        <v>355</v>
      </c>
      <c r="M144" s="81">
        <v>229</v>
      </c>
      <c r="N144" s="81">
        <v>106</v>
      </c>
      <c r="O144" s="81">
        <v>61</v>
      </c>
      <c r="P144" s="81">
        <v>1</v>
      </c>
      <c r="Q144" s="80">
        <v>1297.73</v>
      </c>
      <c r="R144" s="80">
        <v>-141.56</v>
      </c>
      <c r="T144" s="96">
        <v>2020</v>
      </c>
      <c r="U144" s="97" t="s">
        <v>64</v>
      </c>
      <c r="V144" s="95">
        <f t="shared" si="16"/>
        <v>32</v>
      </c>
      <c r="W144" s="95">
        <f t="shared" si="17"/>
        <v>3570</v>
      </c>
      <c r="X144" s="95">
        <f t="shared" si="18"/>
        <v>475</v>
      </c>
      <c r="Y144" s="95">
        <f t="shared" si="19"/>
        <v>0</v>
      </c>
      <c r="Z144" s="95">
        <f t="shared" si="20"/>
        <v>245</v>
      </c>
      <c r="AA144" s="95">
        <f t="shared" si="21"/>
        <v>691</v>
      </c>
      <c r="AB144" s="95">
        <f t="shared" si="22"/>
        <v>61</v>
      </c>
      <c r="AC144" s="80">
        <f t="shared" si="23"/>
        <v>5074</v>
      </c>
    </row>
    <row r="145" spans="1:29">
      <c r="A145" s="82">
        <v>2020</v>
      </c>
      <c r="B145" s="81" t="s">
        <v>86</v>
      </c>
      <c r="C145" s="83">
        <v>1477</v>
      </c>
      <c r="D145" s="81">
        <v>1018</v>
      </c>
      <c r="E145" s="81">
        <v>2</v>
      </c>
      <c r="F145" s="81">
        <v>2</v>
      </c>
      <c r="G145" s="81"/>
      <c r="H145" s="81">
        <v>147</v>
      </c>
      <c r="I145" s="81">
        <v>17</v>
      </c>
      <c r="J145" s="81">
        <v>13</v>
      </c>
      <c r="K145" s="83">
        <v>145</v>
      </c>
      <c r="L145" s="81"/>
      <c r="M145" s="81">
        <v>71</v>
      </c>
      <c r="N145" s="81">
        <v>36</v>
      </c>
      <c r="O145" s="81">
        <v>26</v>
      </c>
      <c r="P145" s="81"/>
      <c r="Q145" s="80">
        <v>182.12</v>
      </c>
      <c r="R145" s="80">
        <v>0</v>
      </c>
      <c r="T145" s="96">
        <v>2020</v>
      </c>
      <c r="U145" s="97" t="s">
        <v>86</v>
      </c>
      <c r="V145" s="95">
        <f t="shared" si="16"/>
        <v>145</v>
      </c>
      <c r="W145" s="95">
        <f t="shared" si="17"/>
        <v>1018</v>
      </c>
      <c r="X145" s="95">
        <f t="shared" si="18"/>
        <v>2</v>
      </c>
      <c r="Y145" s="95">
        <f t="shared" si="19"/>
        <v>0</v>
      </c>
      <c r="Z145" s="95">
        <f t="shared" si="20"/>
        <v>179</v>
      </c>
      <c r="AA145" s="95">
        <f t="shared" si="21"/>
        <v>107</v>
      </c>
      <c r="AB145" s="95">
        <f t="shared" si="22"/>
        <v>26</v>
      </c>
      <c r="AC145" s="80">
        <f t="shared" si="23"/>
        <v>1477</v>
      </c>
    </row>
    <row r="146" spans="1:29">
      <c r="A146" s="82">
        <v>2020</v>
      </c>
      <c r="B146" s="81" t="s">
        <v>70</v>
      </c>
      <c r="C146" s="83">
        <v>2039</v>
      </c>
      <c r="D146" s="81">
        <v>1340</v>
      </c>
      <c r="E146" s="81">
        <v>2</v>
      </c>
      <c r="F146" s="81">
        <v>1</v>
      </c>
      <c r="G146" s="81">
        <v>4</v>
      </c>
      <c r="H146" s="81">
        <v>39</v>
      </c>
      <c r="I146" s="81">
        <v>15</v>
      </c>
      <c r="J146" s="81">
        <v>9</v>
      </c>
      <c r="K146" s="83">
        <v>57</v>
      </c>
      <c r="L146" s="81">
        <v>327</v>
      </c>
      <c r="M146" s="81">
        <v>194</v>
      </c>
      <c r="N146" s="81">
        <v>39</v>
      </c>
      <c r="O146" s="81">
        <v>12</v>
      </c>
      <c r="P146" s="81"/>
      <c r="Q146" s="80">
        <v>630.36</v>
      </c>
      <c r="R146" s="80">
        <v>-245.52</v>
      </c>
      <c r="T146" s="96">
        <v>2020</v>
      </c>
      <c r="U146" s="97" t="s">
        <v>70</v>
      </c>
      <c r="V146" s="95">
        <f t="shared" si="16"/>
        <v>57</v>
      </c>
      <c r="W146" s="95">
        <f t="shared" si="17"/>
        <v>1340</v>
      </c>
      <c r="X146" s="95">
        <f t="shared" si="18"/>
        <v>2</v>
      </c>
      <c r="Y146" s="95">
        <f t="shared" si="19"/>
        <v>4</v>
      </c>
      <c r="Z146" s="95">
        <f t="shared" si="20"/>
        <v>64</v>
      </c>
      <c r="AA146" s="95">
        <f t="shared" si="21"/>
        <v>560</v>
      </c>
      <c r="AB146" s="95">
        <f t="shared" si="22"/>
        <v>12</v>
      </c>
      <c r="AC146" s="80">
        <f t="shared" si="23"/>
        <v>2039</v>
      </c>
    </row>
    <row r="147" spans="1:29">
      <c r="A147" s="82">
        <v>2020</v>
      </c>
      <c r="B147" s="81" t="s">
        <v>69</v>
      </c>
      <c r="C147" s="83">
        <v>5703</v>
      </c>
      <c r="D147" s="81">
        <v>4677</v>
      </c>
      <c r="E147" s="81">
        <v>28.299999999999997</v>
      </c>
      <c r="F147" s="81">
        <v>0.1</v>
      </c>
      <c r="G147" s="81"/>
      <c r="H147" s="81">
        <v>15</v>
      </c>
      <c r="I147" s="81">
        <v>2</v>
      </c>
      <c r="J147" s="81">
        <v>8</v>
      </c>
      <c r="K147" s="83">
        <v>57</v>
      </c>
      <c r="L147" s="81"/>
      <c r="M147" s="81">
        <v>726</v>
      </c>
      <c r="N147" s="81">
        <v>175</v>
      </c>
      <c r="O147" s="81">
        <v>13</v>
      </c>
      <c r="P147" s="81"/>
      <c r="Q147" s="80">
        <v>258.08999999999997</v>
      </c>
      <c r="R147" s="80">
        <v>-2069.83</v>
      </c>
      <c r="T147" s="96">
        <v>2020</v>
      </c>
      <c r="U147" s="97" t="s">
        <v>69</v>
      </c>
      <c r="V147" s="95">
        <f t="shared" si="16"/>
        <v>57</v>
      </c>
      <c r="W147" s="95">
        <f t="shared" si="17"/>
        <v>4677</v>
      </c>
      <c r="X147" s="95">
        <f t="shared" si="18"/>
        <v>28.299999999999997</v>
      </c>
      <c r="Y147" s="95">
        <f t="shared" si="19"/>
        <v>0</v>
      </c>
      <c r="Z147" s="95">
        <f t="shared" si="20"/>
        <v>25.1</v>
      </c>
      <c r="AA147" s="95">
        <f t="shared" si="21"/>
        <v>901</v>
      </c>
      <c r="AB147" s="95">
        <f t="shared" si="22"/>
        <v>13</v>
      </c>
      <c r="AC147" s="80">
        <f t="shared" si="23"/>
        <v>5701.4000000000005</v>
      </c>
    </row>
    <row r="148" spans="1:29">
      <c r="A148" s="82">
        <v>2020</v>
      </c>
      <c r="B148" s="81" t="s">
        <v>73</v>
      </c>
      <c r="C148" s="83">
        <v>1768</v>
      </c>
      <c r="D148" s="81">
        <v>1351</v>
      </c>
      <c r="E148" s="81">
        <v>12</v>
      </c>
      <c r="F148" s="81">
        <v>0</v>
      </c>
      <c r="G148" s="81"/>
      <c r="H148" s="81">
        <v>48.9</v>
      </c>
      <c r="I148" s="81">
        <v>3</v>
      </c>
      <c r="J148" s="81">
        <v>0.1</v>
      </c>
      <c r="K148" s="83">
        <v>22</v>
      </c>
      <c r="L148" s="81"/>
      <c r="M148" s="81">
        <v>194</v>
      </c>
      <c r="N148" s="81">
        <v>126</v>
      </c>
      <c r="O148" s="81">
        <v>10</v>
      </c>
      <c r="P148" s="81"/>
      <c r="Q148" s="80">
        <v>357.76</v>
      </c>
      <c r="R148" s="80">
        <v>-1087.1099999999999</v>
      </c>
      <c r="T148" s="96">
        <v>2020</v>
      </c>
      <c r="U148" s="97" t="s">
        <v>73</v>
      </c>
      <c r="V148" s="95">
        <f t="shared" si="16"/>
        <v>22</v>
      </c>
      <c r="W148" s="95">
        <f t="shared" si="17"/>
        <v>1351</v>
      </c>
      <c r="X148" s="95">
        <f t="shared" si="18"/>
        <v>12</v>
      </c>
      <c r="Y148" s="95">
        <f t="shared" si="19"/>
        <v>0</v>
      </c>
      <c r="Z148" s="95">
        <f t="shared" si="20"/>
        <v>52</v>
      </c>
      <c r="AA148" s="95">
        <f t="shared" si="21"/>
        <v>320</v>
      </c>
      <c r="AB148" s="95">
        <f t="shared" si="22"/>
        <v>10</v>
      </c>
      <c r="AC148" s="80">
        <f t="shared" si="23"/>
        <v>1767</v>
      </c>
    </row>
    <row r="149" spans="1:29">
      <c r="A149" s="82">
        <v>2020</v>
      </c>
      <c r="B149" s="81" t="s">
        <v>115</v>
      </c>
      <c r="C149" s="83">
        <v>948</v>
      </c>
      <c r="D149" s="81">
        <v>100</v>
      </c>
      <c r="E149" s="81">
        <v>0</v>
      </c>
      <c r="F149" s="81">
        <v>0.1</v>
      </c>
      <c r="G149" s="81"/>
      <c r="H149" s="81">
        <v>1</v>
      </c>
      <c r="I149" s="81">
        <v>0</v>
      </c>
      <c r="J149" s="81">
        <v>0</v>
      </c>
      <c r="K149" s="83">
        <v>599</v>
      </c>
      <c r="L149" s="81"/>
      <c r="M149" s="81">
        <v>82</v>
      </c>
      <c r="N149" s="81">
        <v>165</v>
      </c>
      <c r="O149" s="81">
        <v>2</v>
      </c>
      <c r="P149" s="81"/>
      <c r="Q149" s="80">
        <v>66.45</v>
      </c>
      <c r="R149" s="80">
        <v>-272.89</v>
      </c>
      <c r="T149" s="96">
        <v>2020</v>
      </c>
      <c r="U149" s="97" t="s">
        <v>115</v>
      </c>
      <c r="V149" s="95">
        <f t="shared" si="16"/>
        <v>599</v>
      </c>
      <c r="W149" s="95">
        <f t="shared" si="17"/>
        <v>100</v>
      </c>
      <c r="X149" s="95">
        <f t="shared" si="18"/>
        <v>0</v>
      </c>
      <c r="Y149" s="95">
        <f t="shared" si="19"/>
        <v>0</v>
      </c>
      <c r="Z149" s="95">
        <f t="shared" si="20"/>
        <v>1.1000000000000001</v>
      </c>
      <c r="AA149" s="95">
        <f t="shared" si="21"/>
        <v>247</v>
      </c>
      <c r="AB149" s="95">
        <f t="shared" si="22"/>
        <v>2</v>
      </c>
      <c r="AC149" s="80">
        <f t="shared" si="23"/>
        <v>949.1</v>
      </c>
    </row>
    <row r="150" spans="1:29">
      <c r="A150" s="82">
        <v>2020</v>
      </c>
      <c r="B150" s="81" t="s">
        <v>1</v>
      </c>
      <c r="C150" s="83">
        <v>76264</v>
      </c>
      <c r="D150" s="81">
        <v>46296</v>
      </c>
      <c r="E150" s="81">
        <v>2487</v>
      </c>
      <c r="F150" s="81">
        <v>38</v>
      </c>
      <c r="G150" s="81">
        <v>12</v>
      </c>
      <c r="H150" s="81">
        <v>1618</v>
      </c>
      <c r="I150" s="81">
        <v>785</v>
      </c>
      <c r="J150" s="81">
        <v>533</v>
      </c>
      <c r="K150" s="83">
        <v>13553</v>
      </c>
      <c r="L150" s="81">
        <v>3662</v>
      </c>
      <c r="M150" s="81">
        <v>4665</v>
      </c>
      <c r="N150" s="81">
        <v>1932</v>
      </c>
      <c r="O150" s="81">
        <v>679</v>
      </c>
      <c r="P150" s="81">
        <v>3</v>
      </c>
      <c r="Q150" s="80">
        <v>47.51</v>
      </c>
      <c r="R150" s="80">
        <v>-217.93</v>
      </c>
      <c r="T150" s="96">
        <v>2020</v>
      </c>
      <c r="U150" s="97" t="s">
        <v>1</v>
      </c>
      <c r="V150" s="95">
        <f t="shared" si="16"/>
        <v>13553</v>
      </c>
      <c r="W150" s="95">
        <f t="shared" si="17"/>
        <v>46296</v>
      </c>
      <c r="X150" s="95">
        <f t="shared" si="18"/>
        <v>2487</v>
      </c>
      <c r="Y150" s="95">
        <f t="shared" si="19"/>
        <v>12</v>
      </c>
      <c r="Z150" s="95">
        <f t="shared" si="20"/>
        <v>2974</v>
      </c>
      <c r="AA150" s="95">
        <f t="shared" si="21"/>
        <v>10262</v>
      </c>
      <c r="AB150" s="95">
        <f t="shared" si="22"/>
        <v>679</v>
      </c>
      <c r="AC150" s="80">
        <f t="shared" si="23"/>
        <v>76263</v>
      </c>
    </row>
    <row r="151" spans="1:29">
      <c r="A151" s="82">
        <v>2020</v>
      </c>
      <c r="B151" s="81" t="s">
        <v>31</v>
      </c>
      <c r="C151" s="83">
        <v>5781</v>
      </c>
      <c r="D151" s="81">
        <v>4752</v>
      </c>
      <c r="E151" s="81">
        <v>0</v>
      </c>
      <c r="F151" s="81">
        <v>3</v>
      </c>
      <c r="G151" s="81"/>
      <c r="H151" s="81">
        <v>206</v>
      </c>
      <c r="I151" s="81">
        <v>81</v>
      </c>
      <c r="J151" s="81">
        <v>75</v>
      </c>
      <c r="K151" s="83">
        <v>9</v>
      </c>
      <c r="L151" s="81">
        <v>191</v>
      </c>
      <c r="M151" s="81">
        <v>259</v>
      </c>
      <c r="N151" s="81">
        <v>89</v>
      </c>
      <c r="O151" s="81">
        <v>117</v>
      </c>
      <c r="P151" s="81"/>
      <c r="Q151" s="80">
        <v>1165.72</v>
      </c>
      <c r="R151" s="80">
        <v>-7.06</v>
      </c>
      <c r="T151" s="96">
        <v>2020</v>
      </c>
      <c r="U151" s="97" t="s">
        <v>31</v>
      </c>
      <c r="V151" s="95">
        <f t="shared" si="16"/>
        <v>9</v>
      </c>
      <c r="W151" s="95">
        <f t="shared" si="17"/>
        <v>4752</v>
      </c>
      <c r="X151" s="95">
        <f t="shared" si="18"/>
        <v>0</v>
      </c>
      <c r="Y151" s="95">
        <f t="shared" si="19"/>
        <v>0</v>
      </c>
      <c r="Z151" s="95">
        <f t="shared" si="20"/>
        <v>365</v>
      </c>
      <c r="AA151" s="95">
        <f t="shared" si="21"/>
        <v>539</v>
      </c>
      <c r="AB151" s="95">
        <f t="shared" si="22"/>
        <v>117</v>
      </c>
      <c r="AC151" s="80">
        <f t="shared" si="23"/>
        <v>5782</v>
      </c>
    </row>
    <row r="152" spans="1:29">
      <c r="A152" s="82">
        <v>2020</v>
      </c>
      <c r="B152" s="81" t="s">
        <v>63</v>
      </c>
      <c r="C152" s="83">
        <v>3395</v>
      </c>
      <c r="D152" s="81">
        <v>2722</v>
      </c>
      <c r="E152" s="81">
        <v>106.8</v>
      </c>
      <c r="F152" s="81">
        <v>1.2</v>
      </c>
      <c r="G152" s="81"/>
      <c r="H152" s="81">
        <v>54</v>
      </c>
      <c r="I152" s="81">
        <v>22</v>
      </c>
      <c r="J152" s="81">
        <v>19</v>
      </c>
      <c r="K152" s="83">
        <v>47</v>
      </c>
      <c r="L152" s="81"/>
      <c r="M152" s="81">
        <v>266</v>
      </c>
      <c r="N152" s="81">
        <v>112</v>
      </c>
      <c r="O152" s="81">
        <v>47</v>
      </c>
      <c r="P152" s="81"/>
      <c r="Q152" s="80">
        <v>312.42</v>
      </c>
      <c r="R152" s="80">
        <v>-1366.04</v>
      </c>
      <c r="T152" s="96">
        <v>2020</v>
      </c>
      <c r="U152" s="97" t="s">
        <v>63</v>
      </c>
      <c r="V152" s="95">
        <f t="shared" si="16"/>
        <v>47</v>
      </c>
      <c r="W152" s="95">
        <f t="shared" si="17"/>
        <v>2722</v>
      </c>
      <c r="X152" s="95">
        <f t="shared" si="18"/>
        <v>106.8</v>
      </c>
      <c r="Y152" s="95">
        <f t="shared" si="19"/>
        <v>0</v>
      </c>
      <c r="Z152" s="95">
        <f t="shared" si="20"/>
        <v>96.2</v>
      </c>
      <c r="AA152" s="95">
        <f t="shared" si="21"/>
        <v>378</v>
      </c>
      <c r="AB152" s="95">
        <f t="shared" si="22"/>
        <v>47</v>
      </c>
      <c r="AC152" s="80">
        <f t="shared" si="23"/>
        <v>3397</v>
      </c>
    </row>
    <row r="153" spans="1:29">
      <c r="A153" s="82">
        <v>2020</v>
      </c>
      <c r="B153" s="81" t="s">
        <v>65</v>
      </c>
      <c r="C153" s="83">
        <v>2426</v>
      </c>
      <c r="D153" s="81">
        <v>1974</v>
      </c>
      <c r="E153" s="81">
        <v>8</v>
      </c>
      <c r="F153" s="81">
        <v>0</v>
      </c>
      <c r="G153" s="81"/>
      <c r="H153" s="81">
        <v>103</v>
      </c>
      <c r="I153" s="81">
        <v>0</v>
      </c>
      <c r="J153" s="81">
        <v>0</v>
      </c>
      <c r="K153" s="83">
        <v>128</v>
      </c>
      <c r="L153" s="81"/>
      <c r="M153" s="81">
        <v>95</v>
      </c>
      <c r="N153" s="81">
        <v>119</v>
      </c>
      <c r="O153" s="81">
        <v>0</v>
      </c>
      <c r="P153" s="81"/>
      <c r="Q153" s="80">
        <v>239.7</v>
      </c>
      <c r="R153" s="80">
        <v>-637.72</v>
      </c>
      <c r="T153" s="96">
        <v>2020</v>
      </c>
      <c r="U153" s="97" t="s">
        <v>65</v>
      </c>
      <c r="V153" s="95">
        <f t="shared" si="16"/>
        <v>128</v>
      </c>
      <c r="W153" s="95">
        <f t="shared" si="17"/>
        <v>1974</v>
      </c>
      <c r="X153" s="95">
        <f t="shared" si="18"/>
        <v>8</v>
      </c>
      <c r="Y153" s="95">
        <f t="shared" si="19"/>
        <v>0</v>
      </c>
      <c r="Z153" s="95">
        <f t="shared" si="20"/>
        <v>103</v>
      </c>
      <c r="AA153" s="95">
        <f t="shared" si="21"/>
        <v>214</v>
      </c>
      <c r="AB153" s="95">
        <f t="shared" si="22"/>
        <v>0</v>
      </c>
      <c r="AC153" s="80">
        <f t="shared" si="23"/>
        <v>2427</v>
      </c>
    </row>
    <row r="154" spans="1:29">
      <c r="A154" s="82">
        <v>2020</v>
      </c>
      <c r="B154" s="81" t="s">
        <v>76</v>
      </c>
      <c r="C154" s="83">
        <v>864</v>
      </c>
      <c r="D154" s="81">
        <v>619</v>
      </c>
      <c r="E154" s="81">
        <v>151</v>
      </c>
      <c r="F154" s="81">
        <v>1</v>
      </c>
      <c r="G154" s="81">
        <v>1</v>
      </c>
      <c r="H154" s="81">
        <v>31</v>
      </c>
      <c r="I154" s="81">
        <v>32</v>
      </c>
      <c r="J154" s="81">
        <v>0</v>
      </c>
      <c r="K154" s="83"/>
      <c r="L154" s="81"/>
      <c r="M154" s="81">
        <v>19</v>
      </c>
      <c r="N154" s="81">
        <v>1</v>
      </c>
      <c r="O154" s="81">
        <v>9</v>
      </c>
      <c r="P154" s="81"/>
      <c r="Q154" s="80">
        <v>826.34</v>
      </c>
      <c r="R154" s="80">
        <v>-114.12</v>
      </c>
      <c r="T154" s="96">
        <v>2020</v>
      </c>
      <c r="U154" s="97" t="s">
        <v>76</v>
      </c>
      <c r="V154" s="95">
        <f t="shared" si="16"/>
        <v>0</v>
      </c>
      <c r="W154" s="95">
        <f t="shared" si="17"/>
        <v>619</v>
      </c>
      <c r="X154" s="95">
        <f t="shared" si="18"/>
        <v>151</v>
      </c>
      <c r="Y154" s="95">
        <f t="shared" si="19"/>
        <v>1</v>
      </c>
      <c r="Z154" s="95">
        <f t="shared" si="20"/>
        <v>64</v>
      </c>
      <c r="AA154" s="95">
        <f t="shared" si="21"/>
        <v>20</v>
      </c>
      <c r="AB154" s="95">
        <f t="shared" si="22"/>
        <v>9</v>
      </c>
      <c r="AC154" s="80">
        <f t="shared" si="23"/>
        <v>864</v>
      </c>
    </row>
    <row r="155" spans="1:29">
      <c r="A155" s="82">
        <v>2020</v>
      </c>
      <c r="B155" s="81" t="s">
        <v>106</v>
      </c>
      <c r="C155" s="83">
        <v>4167</v>
      </c>
      <c r="D155" s="81">
        <v>361</v>
      </c>
      <c r="E155" s="81">
        <v>23</v>
      </c>
      <c r="F155" s="81">
        <v>3</v>
      </c>
      <c r="G155" s="81"/>
      <c r="H155" s="81">
        <v>78</v>
      </c>
      <c r="I155" s="81">
        <v>35</v>
      </c>
      <c r="J155" s="81">
        <v>12</v>
      </c>
      <c r="K155" s="83">
        <v>3541</v>
      </c>
      <c r="L155" s="81"/>
      <c r="M155" s="81">
        <v>86</v>
      </c>
      <c r="N155" s="81">
        <v>25</v>
      </c>
      <c r="O155" s="81">
        <v>2</v>
      </c>
      <c r="P155" s="81"/>
      <c r="Q155" s="80">
        <v>123.02</v>
      </c>
      <c r="R155" s="80">
        <v>-1425.12</v>
      </c>
      <c r="T155" s="96">
        <v>2020</v>
      </c>
      <c r="U155" s="97" t="s">
        <v>106</v>
      </c>
      <c r="V155" s="95">
        <f t="shared" si="16"/>
        <v>3541</v>
      </c>
      <c r="W155" s="95">
        <f t="shared" si="17"/>
        <v>361</v>
      </c>
      <c r="X155" s="95">
        <f t="shared" si="18"/>
        <v>23</v>
      </c>
      <c r="Y155" s="95">
        <f t="shared" si="19"/>
        <v>0</v>
      </c>
      <c r="Z155" s="95">
        <f t="shared" si="20"/>
        <v>128</v>
      </c>
      <c r="AA155" s="95">
        <f t="shared" si="21"/>
        <v>111</v>
      </c>
      <c r="AB155" s="95">
        <f t="shared" si="22"/>
        <v>2</v>
      </c>
      <c r="AC155" s="80">
        <f t="shared" si="23"/>
        <v>4166</v>
      </c>
    </row>
    <row r="156" spans="1:29">
      <c r="A156" s="82">
        <v>2020</v>
      </c>
      <c r="B156" s="81" t="s">
        <v>60</v>
      </c>
      <c r="C156" s="83">
        <v>699</v>
      </c>
      <c r="D156" s="81">
        <v>513</v>
      </c>
      <c r="E156" s="81">
        <v>134</v>
      </c>
      <c r="F156" s="81">
        <v>0</v>
      </c>
      <c r="G156" s="81"/>
      <c r="H156" s="81">
        <v>10</v>
      </c>
      <c r="I156" s="81">
        <v>8</v>
      </c>
      <c r="J156" s="81">
        <v>3</v>
      </c>
      <c r="K156" s="83">
        <v>0.1</v>
      </c>
      <c r="L156" s="81"/>
      <c r="M156" s="81">
        <v>12</v>
      </c>
      <c r="N156" s="81">
        <v>15</v>
      </c>
      <c r="O156" s="81">
        <v>4</v>
      </c>
      <c r="P156" s="81"/>
      <c r="Q156" s="80">
        <v>200.78</v>
      </c>
      <c r="R156" s="80">
        <v>-1.71</v>
      </c>
      <c r="T156" s="96">
        <v>2020</v>
      </c>
      <c r="U156" s="97" t="s">
        <v>60</v>
      </c>
      <c r="V156" s="95">
        <f t="shared" si="16"/>
        <v>0.1</v>
      </c>
      <c r="W156" s="95">
        <f t="shared" si="17"/>
        <v>513</v>
      </c>
      <c r="X156" s="95">
        <f t="shared" si="18"/>
        <v>134</v>
      </c>
      <c r="Y156" s="95">
        <f t="shared" si="19"/>
        <v>0</v>
      </c>
      <c r="Z156" s="95">
        <f t="shared" si="20"/>
        <v>21</v>
      </c>
      <c r="AA156" s="95">
        <f t="shared" si="21"/>
        <v>27</v>
      </c>
      <c r="AB156" s="95">
        <f t="shared" si="22"/>
        <v>4</v>
      </c>
      <c r="AC156" s="80">
        <f t="shared" si="23"/>
        <v>699.1</v>
      </c>
    </row>
    <row r="157" spans="1:29">
      <c r="A157" s="82">
        <v>2020</v>
      </c>
      <c r="B157" s="81" t="s">
        <v>108</v>
      </c>
      <c r="C157" s="83">
        <v>87</v>
      </c>
      <c r="D157" s="81"/>
      <c r="E157" s="81">
        <v>0</v>
      </c>
      <c r="F157" s="81">
        <v>0</v>
      </c>
      <c r="G157" s="81"/>
      <c r="H157" s="81">
        <v>0</v>
      </c>
      <c r="I157" s="81">
        <v>1</v>
      </c>
      <c r="J157" s="81">
        <v>0</v>
      </c>
      <c r="K157" s="83">
        <v>70</v>
      </c>
      <c r="L157" s="81"/>
      <c r="M157" s="81">
        <v>0.14000000000000001</v>
      </c>
      <c r="N157" s="81">
        <v>14</v>
      </c>
      <c r="O157" s="81">
        <v>0</v>
      </c>
      <c r="P157" s="81">
        <v>1</v>
      </c>
      <c r="Q157" s="80"/>
      <c r="R157" s="80"/>
      <c r="T157" s="96">
        <v>2020</v>
      </c>
      <c r="U157" s="97" t="s">
        <v>108</v>
      </c>
      <c r="V157" s="95">
        <f t="shared" si="16"/>
        <v>70</v>
      </c>
      <c r="W157" s="95">
        <f t="shared" si="17"/>
        <v>0</v>
      </c>
      <c r="X157" s="95">
        <f t="shared" si="18"/>
        <v>0</v>
      </c>
      <c r="Y157" s="95">
        <f t="shared" si="19"/>
        <v>0</v>
      </c>
      <c r="Z157" s="95">
        <f t="shared" si="20"/>
        <v>1</v>
      </c>
      <c r="AA157" s="95">
        <f t="shared" si="21"/>
        <v>15.14</v>
      </c>
      <c r="AB157" s="95">
        <f t="shared" si="22"/>
        <v>0</v>
      </c>
      <c r="AC157" s="80">
        <f t="shared" si="23"/>
        <v>86.14</v>
      </c>
    </row>
    <row r="158" spans="1:29">
      <c r="A158" s="82">
        <v>2020</v>
      </c>
      <c r="B158" s="81" t="s">
        <v>90</v>
      </c>
      <c r="C158" s="83">
        <v>4052</v>
      </c>
      <c r="D158" s="81">
        <v>3137</v>
      </c>
      <c r="E158" s="81">
        <v>17.899999999999999</v>
      </c>
      <c r="F158" s="81">
        <v>0.1</v>
      </c>
      <c r="G158" s="81"/>
      <c r="H158" s="81">
        <v>34</v>
      </c>
      <c r="I158" s="81">
        <v>2</v>
      </c>
      <c r="J158" s="81">
        <v>2</v>
      </c>
      <c r="K158" s="83">
        <v>268</v>
      </c>
      <c r="L158" s="81"/>
      <c r="M158" s="81">
        <v>434</v>
      </c>
      <c r="N158" s="81">
        <v>155</v>
      </c>
      <c r="O158" s="81">
        <v>2</v>
      </c>
      <c r="P158" s="81"/>
      <c r="Q158" s="80">
        <v>12.23</v>
      </c>
      <c r="R158" s="80">
        <v>-959.9</v>
      </c>
      <c r="T158" s="96">
        <v>2020</v>
      </c>
      <c r="U158" s="97" t="s">
        <v>90</v>
      </c>
      <c r="V158" s="95">
        <f t="shared" si="16"/>
        <v>268</v>
      </c>
      <c r="W158" s="95">
        <f t="shared" si="17"/>
        <v>3137</v>
      </c>
      <c r="X158" s="95">
        <f t="shared" si="18"/>
        <v>17.899999999999999</v>
      </c>
      <c r="Y158" s="95">
        <f t="shared" si="19"/>
        <v>0</v>
      </c>
      <c r="Z158" s="95">
        <f t="shared" si="20"/>
        <v>38.1</v>
      </c>
      <c r="AA158" s="95">
        <f t="shared" si="21"/>
        <v>589</v>
      </c>
      <c r="AB158" s="95">
        <f t="shared" si="22"/>
        <v>2</v>
      </c>
      <c r="AC158" s="80">
        <f t="shared" si="23"/>
        <v>4052</v>
      </c>
    </row>
    <row r="159" spans="1:29">
      <c r="A159" s="82">
        <v>2020</v>
      </c>
      <c r="B159" s="81" t="s">
        <v>104</v>
      </c>
      <c r="C159" s="83">
        <v>3674</v>
      </c>
      <c r="D159" s="81">
        <v>318</v>
      </c>
      <c r="E159" s="81">
        <v>0.4</v>
      </c>
      <c r="F159" s="81">
        <v>0.1</v>
      </c>
      <c r="G159" s="81"/>
      <c r="H159" s="81">
        <v>83</v>
      </c>
      <c r="I159" s="81">
        <v>7</v>
      </c>
      <c r="J159" s="81">
        <v>7</v>
      </c>
      <c r="K159" s="83">
        <v>2960</v>
      </c>
      <c r="L159" s="81"/>
      <c r="M159" s="81">
        <v>250</v>
      </c>
      <c r="N159" s="81">
        <v>47</v>
      </c>
      <c r="O159" s="81">
        <v>3</v>
      </c>
      <c r="P159" s="81">
        <v>0.01</v>
      </c>
      <c r="Q159" s="80">
        <v>15</v>
      </c>
      <c r="R159" s="80">
        <v>-1664.31</v>
      </c>
      <c r="T159" s="96">
        <v>2020</v>
      </c>
      <c r="U159" s="97" t="s">
        <v>104</v>
      </c>
      <c r="V159" s="95">
        <f t="shared" si="16"/>
        <v>2960</v>
      </c>
      <c r="W159" s="95">
        <f t="shared" si="17"/>
        <v>318</v>
      </c>
      <c r="X159" s="95">
        <f t="shared" si="18"/>
        <v>0.4</v>
      </c>
      <c r="Y159" s="95">
        <f t="shared" si="19"/>
        <v>0</v>
      </c>
      <c r="Z159" s="95">
        <f t="shared" si="20"/>
        <v>97.1</v>
      </c>
      <c r="AA159" s="95">
        <f t="shared" si="21"/>
        <v>297.01</v>
      </c>
      <c r="AB159" s="95">
        <f t="shared" si="22"/>
        <v>3</v>
      </c>
      <c r="AC159" s="80">
        <f t="shared" si="23"/>
        <v>3675.51</v>
      </c>
    </row>
    <row r="160" spans="1:29">
      <c r="A160" s="82">
        <v>2020</v>
      </c>
      <c r="B160" s="81" t="s">
        <v>77</v>
      </c>
      <c r="C160" s="83">
        <v>3521</v>
      </c>
      <c r="D160" s="81">
        <v>2102</v>
      </c>
      <c r="E160" s="81">
        <v>160</v>
      </c>
      <c r="F160" s="81">
        <v>3</v>
      </c>
      <c r="G160" s="81">
        <v>0.03</v>
      </c>
      <c r="H160" s="81">
        <v>57</v>
      </c>
      <c r="I160" s="81">
        <v>96</v>
      </c>
      <c r="J160" s="81">
        <v>13</v>
      </c>
      <c r="K160" s="83">
        <v>209</v>
      </c>
      <c r="L160" s="81">
        <v>712</v>
      </c>
      <c r="M160" s="81">
        <v>36</v>
      </c>
      <c r="N160" s="81">
        <v>43</v>
      </c>
      <c r="O160" s="81">
        <v>88</v>
      </c>
      <c r="P160" s="81">
        <v>0.1</v>
      </c>
      <c r="Q160" s="80">
        <v>1446.06</v>
      </c>
      <c r="R160" s="80">
        <v>-147.69999999999999</v>
      </c>
      <c r="T160" s="96">
        <v>2020</v>
      </c>
      <c r="U160" s="97" t="s">
        <v>77</v>
      </c>
      <c r="V160" s="95">
        <f t="shared" si="16"/>
        <v>209</v>
      </c>
      <c r="W160" s="95">
        <f t="shared" si="17"/>
        <v>2102</v>
      </c>
      <c r="X160" s="95">
        <f t="shared" si="18"/>
        <v>160</v>
      </c>
      <c r="Y160" s="95">
        <f t="shared" si="19"/>
        <v>0.03</v>
      </c>
      <c r="Z160" s="95">
        <f t="shared" si="20"/>
        <v>169</v>
      </c>
      <c r="AA160" s="95">
        <f t="shared" si="21"/>
        <v>791.1</v>
      </c>
      <c r="AB160" s="95">
        <f t="shared" si="22"/>
        <v>88</v>
      </c>
      <c r="AC160" s="80">
        <f t="shared" si="23"/>
        <v>3519.13</v>
      </c>
    </row>
    <row r="161" spans="1:29">
      <c r="A161" s="82">
        <v>2020</v>
      </c>
      <c r="B161" s="81" t="s">
        <v>92</v>
      </c>
      <c r="C161" s="83">
        <v>837</v>
      </c>
      <c r="D161" s="81">
        <v>458</v>
      </c>
      <c r="E161" s="81">
        <v>41.9</v>
      </c>
      <c r="F161" s="81">
        <v>0.1</v>
      </c>
      <c r="G161" s="81"/>
      <c r="H161" s="81">
        <v>17</v>
      </c>
      <c r="I161" s="81">
        <v>19</v>
      </c>
      <c r="J161" s="81">
        <v>2</v>
      </c>
      <c r="K161" s="83">
        <v>281</v>
      </c>
      <c r="L161" s="81"/>
      <c r="M161" s="81">
        <v>14</v>
      </c>
      <c r="N161" s="81">
        <v>3.6</v>
      </c>
      <c r="O161" s="81">
        <v>0.4</v>
      </c>
      <c r="P161" s="81"/>
      <c r="Q161" s="80">
        <v>409.15</v>
      </c>
      <c r="R161" s="80">
        <v>-63.15</v>
      </c>
      <c r="T161" s="96">
        <v>2020</v>
      </c>
      <c r="U161" s="97" t="s">
        <v>92</v>
      </c>
      <c r="V161" s="95">
        <f t="shared" si="16"/>
        <v>281</v>
      </c>
      <c r="W161" s="95">
        <f t="shared" si="17"/>
        <v>458</v>
      </c>
      <c r="X161" s="95">
        <f t="shared" si="18"/>
        <v>41.9</v>
      </c>
      <c r="Y161" s="95">
        <f t="shared" si="19"/>
        <v>0</v>
      </c>
      <c r="Z161" s="95">
        <f t="shared" si="20"/>
        <v>38.1</v>
      </c>
      <c r="AA161" s="95">
        <f t="shared" si="21"/>
        <v>17.600000000000001</v>
      </c>
      <c r="AB161" s="95">
        <f t="shared" si="22"/>
        <v>0.4</v>
      </c>
      <c r="AC161" s="80">
        <f t="shared" si="23"/>
        <v>837</v>
      </c>
    </row>
    <row r="162" spans="1:29">
      <c r="A162" s="82">
        <v>2021</v>
      </c>
      <c r="B162" s="81" t="s">
        <v>1</v>
      </c>
      <c r="C162" s="81">
        <v>83959</v>
      </c>
      <c r="D162" s="81">
        <v>50426</v>
      </c>
      <c r="E162" s="81">
        <v>2834</v>
      </c>
      <c r="F162" s="81">
        <v>37</v>
      </c>
      <c r="G162" s="81">
        <v>16</v>
      </c>
      <c r="H162" s="81">
        <v>1720</v>
      </c>
      <c r="I162" s="81">
        <v>1089</v>
      </c>
      <c r="J162" s="81">
        <v>533</v>
      </c>
      <c r="K162" s="81">
        <v>13399</v>
      </c>
      <c r="L162" s="81">
        <v>4075</v>
      </c>
      <c r="M162" s="81">
        <v>6558</v>
      </c>
      <c r="N162" s="81">
        <v>2345</v>
      </c>
      <c r="O162" s="81">
        <v>925</v>
      </c>
      <c r="P162" s="81">
        <v>2.2999999999999998</v>
      </c>
      <c r="Q162" s="80"/>
      <c r="R162" s="80"/>
      <c r="T162" s="96">
        <v>2021</v>
      </c>
      <c r="U162" s="97" t="s">
        <v>1</v>
      </c>
      <c r="V162" s="95">
        <f t="shared" si="16"/>
        <v>13399</v>
      </c>
      <c r="W162" s="95">
        <f t="shared" si="17"/>
        <v>50426</v>
      </c>
      <c r="X162" s="95">
        <f t="shared" si="18"/>
        <v>2834</v>
      </c>
      <c r="Y162" s="95">
        <f t="shared" si="19"/>
        <v>16</v>
      </c>
      <c r="Z162" s="95">
        <f t="shared" si="20"/>
        <v>3379</v>
      </c>
      <c r="AA162" s="95">
        <f t="shared" si="21"/>
        <v>12980.3</v>
      </c>
      <c r="AB162" s="95">
        <f t="shared" si="22"/>
        <v>925</v>
      </c>
      <c r="AC162" s="80">
        <f t="shared" si="23"/>
        <v>83959.3</v>
      </c>
    </row>
    <row r="163" spans="1:29">
      <c r="A163" s="82">
        <v>2021</v>
      </c>
      <c r="B163" s="81" t="s">
        <v>58</v>
      </c>
      <c r="C163" s="81">
        <v>471</v>
      </c>
      <c r="D163" s="81">
        <v>15</v>
      </c>
      <c r="E163" s="81">
        <v>404</v>
      </c>
      <c r="F163" s="81">
        <v>1</v>
      </c>
      <c r="G163" s="81">
        <v>2</v>
      </c>
      <c r="H163" s="81">
        <v>0</v>
      </c>
      <c r="I163" s="81">
        <v>25</v>
      </c>
      <c r="J163" s="81">
        <v>0</v>
      </c>
      <c r="K163" s="81">
        <v>14</v>
      </c>
      <c r="L163" s="81"/>
      <c r="M163" s="81">
        <v>4</v>
      </c>
      <c r="N163" s="81">
        <v>1</v>
      </c>
      <c r="O163" s="81">
        <v>5</v>
      </c>
      <c r="P163" s="81"/>
      <c r="Q163" s="80"/>
      <c r="R163" s="80"/>
      <c r="T163" s="96">
        <v>2021</v>
      </c>
      <c r="U163" s="97" t="s">
        <v>58</v>
      </c>
      <c r="V163" s="95">
        <f t="shared" si="16"/>
        <v>14</v>
      </c>
      <c r="W163" s="95">
        <f t="shared" si="17"/>
        <v>15</v>
      </c>
      <c r="X163" s="95">
        <f t="shared" si="18"/>
        <v>404</v>
      </c>
      <c r="Y163" s="95">
        <f t="shared" si="19"/>
        <v>2</v>
      </c>
      <c r="Z163" s="95">
        <f t="shared" si="20"/>
        <v>26</v>
      </c>
      <c r="AA163" s="95">
        <f t="shared" si="21"/>
        <v>5</v>
      </c>
      <c r="AB163" s="95">
        <f t="shared" si="22"/>
        <v>5</v>
      </c>
      <c r="AC163" s="80">
        <f t="shared" si="23"/>
        <v>471</v>
      </c>
    </row>
    <row r="164" spans="1:29">
      <c r="A164" s="82">
        <v>2021</v>
      </c>
      <c r="B164" s="81" t="s">
        <v>60</v>
      </c>
      <c r="C164" s="81">
        <v>776</v>
      </c>
      <c r="D164" s="81">
        <v>552</v>
      </c>
      <c r="E164" s="81">
        <v>147</v>
      </c>
      <c r="F164" s="81">
        <v>0</v>
      </c>
      <c r="G164" s="81">
        <v>5</v>
      </c>
      <c r="H164" s="81">
        <v>16</v>
      </c>
      <c r="I164" s="81">
        <v>17</v>
      </c>
      <c r="J164" s="81">
        <v>1</v>
      </c>
      <c r="K164" s="81">
        <v>0.2</v>
      </c>
      <c r="L164" s="81"/>
      <c r="M164" s="81">
        <v>18</v>
      </c>
      <c r="N164" s="81">
        <v>16</v>
      </c>
      <c r="O164" s="81">
        <v>4</v>
      </c>
      <c r="P164" s="81"/>
      <c r="Q164" s="80"/>
      <c r="R164" s="80"/>
      <c r="T164" s="96">
        <v>2021</v>
      </c>
      <c r="U164" s="97" t="s">
        <v>60</v>
      </c>
      <c r="V164" s="95">
        <f t="shared" si="16"/>
        <v>0.2</v>
      </c>
      <c r="W164" s="95">
        <f t="shared" si="17"/>
        <v>552</v>
      </c>
      <c r="X164" s="95">
        <f t="shared" si="18"/>
        <v>147</v>
      </c>
      <c r="Y164" s="95">
        <f t="shared" si="19"/>
        <v>5</v>
      </c>
      <c r="Z164" s="95">
        <f t="shared" si="20"/>
        <v>34</v>
      </c>
      <c r="AA164" s="95">
        <f t="shared" si="21"/>
        <v>34</v>
      </c>
      <c r="AB164" s="95">
        <f t="shared" si="22"/>
        <v>4</v>
      </c>
      <c r="AC164" s="80">
        <f t="shared" si="23"/>
        <v>776.2</v>
      </c>
    </row>
    <row r="165" spans="1:29">
      <c r="A165" s="82">
        <v>2021</v>
      </c>
      <c r="B165" s="81" t="s">
        <v>61</v>
      </c>
      <c r="C165" s="81">
        <v>3074</v>
      </c>
      <c r="D165" s="81">
        <v>2111</v>
      </c>
      <c r="E165" s="81">
        <v>10</v>
      </c>
      <c r="F165" s="81">
        <v>1</v>
      </c>
      <c r="G165" s="81"/>
      <c r="H165" s="81">
        <v>70</v>
      </c>
      <c r="I165" s="81">
        <v>44</v>
      </c>
      <c r="J165" s="81">
        <v>23</v>
      </c>
      <c r="K165" s="81">
        <v>24</v>
      </c>
      <c r="L165" s="81"/>
      <c r="M165" s="81">
        <v>511</v>
      </c>
      <c r="N165" s="81">
        <v>165</v>
      </c>
      <c r="O165" s="81">
        <v>114</v>
      </c>
      <c r="P165" s="81"/>
      <c r="Q165" s="80"/>
      <c r="R165" s="80"/>
      <c r="T165" s="96">
        <v>2021</v>
      </c>
      <c r="U165" s="97" t="s">
        <v>61</v>
      </c>
      <c r="V165" s="95">
        <f t="shared" si="16"/>
        <v>24</v>
      </c>
      <c r="W165" s="95">
        <f t="shared" si="17"/>
        <v>2111</v>
      </c>
      <c r="X165" s="95">
        <f t="shared" si="18"/>
        <v>10</v>
      </c>
      <c r="Y165" s="95">
        <f t="shared" si="19"/>
        <v>0</v>
      </c>
      <c r="Z165" s="95">
        <f t="shared" si="20"/>
        <v>138</v>
      </c>
      <c r="AA165" s="95">
        <f t="shared" si="21"/>
        <v>676</v>
      </c>
      <c r="AB165" s="95">
        <f t="shared" si="22"/>
        <v>114</v>
      </c>
      <c r="AC165" s="80">
        <f t="shared" si="23"/>
        <v>3073</v>
      </c>
    </row>
    <row r="166" spans="1:29">
      <c r="A166" s="82">
        <v>2021</v>
      </c>
      <c r="B166" s="81" t="s">
        <v>63</v>
      </c>
      <c r="C166" s="81">
        <v>3843</v>
      </c>
      <c r="D166" s="81">
        <v>2941</v>
      </c>
      <c r="E166" s="81">
        <v>101.8</v>
      </c>
      <c r="F166" s="81">
        <v>1.2</v>
      </c>
      <c r="G166" s="81"/>
      <c r="H166" s="81">
        <v>49</v>
      </c>
      <c r="I166" s="81">
        <v>34</v>
      </c>
      <c r="J166" s="81">
        <v>18</v>
      </c>
      <c r="K166" s="81">
        <v>39</v>
      </c>
      <c r="L166" s="81"/>
      <c r="M166" s="81">
        <v>469</v>
      </c>
      <c r="N166" s="81">
        <v>129</v>
      </c>
      <c r="O166" s="81">
        <v>60</v>
      </c>
      <c r="P166" s="81"/>
      <c r="Q166" s="80"/>
      <c r="R166" s="80"/>
      <c r="T166" s="96">
        <v>2021</v>
      </c>
      <c r="U166" s="97" t="s">
        <v>63</v>
      </c>
      <c r="V166" s="95">
        <f t="shared" si="16"/>
        <v>39</v>
      </c>
      <c r="W166" s="95">
        <f t="shared" si="17"/>
        <v>2941</v>
      </c>
      <c r="X166" s="95">
        <f t="shared" si="18"/>
        <v>101.8</v>
      </c>
      <c r="Y166" s="95">
        <f t="shared" si="19"/>
        <v>0</v>
      </c>
      <c r="Z166" s="95">
        <f t="shared" si="20"/>
        <v>102.2</v>
      </c>
      <c r="AA166" s="95">
        <f t="shared" si="21"/>
        <v>598</v>
      </c>
      <c r="AB166" s="95">
        <f t="shared" si="22"/>
        <v>60</v>
      </c>
      <c r="AC166" s="80">
        <f t="shared" si="23"/>
        <v>3842</v>
      </c>
    </row>
    <row r="167" spans="1:29">
      <c r="A167" s="82">
        <v>2021</v>
      </c>
      <c r="B167" s="81" t="s">
        <v>69</v>
      </c>
      <c r="C167" s="81">
        <v>6010</v>
      </c>
      <c r="D167" s="81">
        <v>4706</v>
      </c>
      <c r="E167" s="81">
        <v>32.9</v>
      </c>
      <c r="F167" s="81">
        <v>0.1</v>
      </c>
      <c r="G167" s="81"/>
      <c r="H167" s="81">
        <v>18</v>
      </c>
      <c r="I167" s="81">
        <v>5</v>
      </c>
      <c r="J167" s="81">
        <v>7</v>
      </c>
      <c r="K167" s="81">
        <v>62</v>
      </c>
      <c r="L167" s="81"/>
      <c r="M167" s="81">
        <v>967</v>
      </c>
      <c r="N167" s="81">
        <v>197</v>
      </c>
      <c r="O167" s="81">
        <v>15</v>
      </c>
      <c r="P167" s="81"/>
      <c r="Q167" s="80"/>
      <c r="R167" s="80"/>
      <c r="T167" s="96">
        <v>2021</v>
      </c>
      <c r="U167" s="97" t="s">
        <v>69</v>
      </c>
      <c r="V167" s="95">
        <f t="shared" si="16"/>
        <v>62</v>
      </c>
      <c r="W167" s="95">
        <f t="shared" si="17"/>
        <v>4706</v>
      </c>
      <c r="X167" s="95">
        <f t="shared" si="18"/>
        <v>32.9</v>
      </c>
      <c r="Y167" s="95">
        <f t="shared" si="19"/>
        <v>0</v>
      </c>
      <c r="Z167" s="95">
        <f t="shared" si="20"/>
        <v>30.1</v>
      </c>
      <c r="AA167" s="95">
        <f t="shared" si="21"/>
        <v>1164</v>
      </c>
      <c r="AB167" s="95">
        <f t="shared" si="22"/>
        <v>15</v>
      </c>
      <c r="AC167" s="80">
        <f t="shared" si="23"/>
        <v>6010</v>
      </c>
    </row>
    <row r="168" spans="1:29">
      <c r="A168" s="82">
        <v>2021</v>
      </c>
      <c r="B168" s="81" t="s">
        <v>70</v>
      </c>
      <c r="C168" s="81">
        <v>2159</v>
      </c>
      <c r="D168" s="81">
        <v>1324</v>
      </c>
      <c r="E168" s="81">
        <v>0</v>
      </c>
      <c r="F168" s="81">
        <v>1</v>
      </c>
      <c r="G168" s="81">
        <v>4</v>
      </c>
      <c r="H168" s="81">
        <v>42</v>
      </c>
      <c r="I168" s="81">
        <v>19</v>
      </c>
      <c r="J168" s="81">
        <v>9</v>
      </c>
      <c r="K168" s="81">
        <v>78</v>
      </c>
      <c r="L168" s="81">
        <v>400</v>
      </c>
      <c r="M168" s="81">
        <v>227</v>
      </c>
      <c r="N168" s="81">
        <v>41</v>
      </c>
      <c r="O168" s="81">
        <v>14</v>
      </c>
      <c r="P168" s="81"/>
      <c r="Q168" s="80"/>
      <c r="R168" s="80"/>
      <c r="T168" s="96">
        <v>2021</v>
      </c>
      <c r="U168" s="97" t="s">
        <v>70</v>
      </c>
      <c r="V168" s="95">
        <f t="shared" si="16"/>
        <v>78</v>
      </c>
      <c r="W168" s="95">
        <f t="shared" si="17"/>
        <v>1324</v>
      </c>
      <c r="X168" s="95">
        <f t="shared" si="18"/>
        <v>0</v>
      </c>
      <c r="Y168" s="95">
        <f t="shared" si="19"/>
        <v>4</v>
      </c>
      <c r="Z168" s="95">
        <f t="shared" si="20"/>
        <v>71</v>
      </c>
      <c r="AA168" s="95">
        <f t="shared" si="21"/>
        <v>668</v>
      </c>
      <c r="AB168" s="95">
        <f t="shared" si="22"/>
        <v>14</v>
      </c>
      <c r="AC168" s="80">
        <f t="shared" si="23"/>
        <v>2159</v>
      </c>
    </row>
    <row r="169" spans="1:29">
      <c r="A169" s="82">
        <v>2021</v>
      </c>
      <c r="B169" s="81" t="s">
        <v>71</v>
      </c>
      <c r="C169" s="81">
        <v>984</v>
      </c>
      <c r="D169" s="81">
        <v>646</v>
      </c>
      <c r="E169" s="81">
        <v>0</v>
      </c>
      <c r="F169" s="81">
        <v>0.2</v>
      </c>
      <c r="G169" s="81"/>
      <c r="H169" s="81">
        <v>12</v>
      </c>
      <c r="I169" s="81">
        <v>11</v>
      </c>
      <c r="J169" s="81">
        <v>20</v>
      </c>
      <c r="K169" s="81">
        <v>105</v>
      </c>
      <c r="L169" s="81"/>
      <c r="M169" s="81">
        <v>138</v>
      </c>
      <c r="N169" s="81">
        <v>42</v>
      </c>
      <c r="O169" s="81">
        <v>10</v>
      </c>
      <c r="P169" s="81"/>
      <c r="Q169" s="80"/>
      <c r="R169" s="80"/>
      <c r="T169" s="96">
        <v>2021</v>
      </c>
      <c r="U169" s="97" t="s">
        <v>71</v>
      </c>
      <c r="V169" s="95">
        <f t="shared" si="16"/>
        <v>105</v>
      </c>
      <c r="W169" s="95">
        <f t="shared" si="17"/>
        <v>646</v>
      </c>
      <c r="X169" s="95">
        <f t="shared" si="18"/>
        <v>0</v>
      </c>
      <c r="Y169" s="95">
        <f t="shared" si="19"/>
        <v>0</v>
      </c>
      <c r="Z169" s="95">
        <f t="shared" si="20"/>
        <v>43.2</v>
      </c>
      <c r="AA169" s="95">
        <f t="shared" si="21"/>
        <v>180</v>
      </c>
      <c r="AB169" s="95">
        <f t="shared" si="22"/>
        <v>10</v>
      </c>
      <c r="AC169" s="80">
        <f t="shared" si="23"/>
        <v>984.2</v>
      </c>
    </row>
    <row r="170" spans="1:29">
      <c r="A170" s="82">
        <v>2021</v>
      </c>
      <c r="B170" s="81" t="s">
        <v>72</v>
      </c>
      <c r="C170" s="81">
        <v>1145</v>
      </c>
      <c r="D170" s="81">
        <v>804</v>
      </c>
      <c r="E170" s="81">
        <v>3.6</v>
      </c>
      <c r="F170" s="81">
        <v>0.4</v>
      </c>
      <c r="G170" s="81"/>
      <c r="H170" s="81">
        <v>18</v>
      </c>
      <c r="I170" s="81">
        <v>7</v>
      </c>
      <c r="J170" s="81">
        <v>72</v>
      </c>
      <c r="K170" s="81">
        <v>27</v>
      </c>
      <c r="L170" s="81"/>
      <c r="M170" s="81">
        <v>162</v>
      </c>
      <c r="N170" s="81">
        <v>41</v>
      </c>
      <c r="O170" s="81">
        <v>10</v>
      </c>
      <c r="P170" s="81"/>
      <c r="Q170" s="80"/>
      <c r="R170" s="80"/>
      <c r="T170" s="96">
        <v>2021</v>
      </c>
      <c r="U170" s="97" t="s">
        <v>72</v>
      </c>
      <c r="V170" s="95">
        <f t="shared" si="16"/>
        <v>27</v>
      </c>
      <c r="W170" s="95">
        <f t="shared" si="17"/>
        <v>804</v>
      </c>
      <c r="X170" s="95">
        <f t="shared" si="18"/>
        <v>3.6</v>
      </c>
      <c r="Y170" s="95">
        <f t="shared" si="19"/>
        <v>0</v>
      </c>
      <c r="Z170" s="95">
        <f t="shared" si="20"/>
        <v>97.4</v>
      </c>
      <c r="AA170" s="95">
        <f t="shared" si="21"/>
        <v>203</v>
      </c>
      <c r="AB170" s="95">
        <f t="shared" si="22"/>
        <v>10</v>
      </c>
      <c r="AC170" s="80">
        <f t="shared" si="23"/>
        <v>1145</v>
      </c>
    </row>
    <row r="171" spans="1:29">
      <c r="A171" s="82">
        <v>2021</v>
      </c>
      <c r="B171" s="81" t="s">
        <v>76</v>
      </c>
      <c r="C171" s="81">
        <v>1007</v>
      </c>
      <c r="D171" s="81">
        <v>750</v>
      </c>
      <c r="E171" s="81">
        <v>151</v>
      </c>
      <c r="F171" s="81">
        <v>1</v>
      </c>
      <c r="G171" s="81">
        <v>2</v>
      </c>
      <c r="H171" s="81">
        <v>36</v>
      </c>
      <c r="I171" s="81">
        <v>34</v>
      </c>
      <c r="J171" s="81">
        <v>0</v>
      </c>
      <c r="K171" s="81"/>
      <c r="L171" s="81"/>
      <c r="M171" s="81">
        <v>18</v>
      </c>
      <c r="N171" s="81">
        <v>3</v>
      </c>
      <c r="O171" s="81">
        <v>12</v>
      </c>
      <c r="P171" s="81"/>
      <c r="Q171" s="80"/>
      <c r="R171" s="80"/>
      <c r="T171" s="96">
        <v>2021</v>
      </c>
      <c r="U171" s="97" t="s">
        <v>76</v>
      </c>
      <c r="V171" s="95">
        <f t="shared" si="16"/>
        <v>0</v>
      </c>
      <c r="W171" s="95">
        <f t="shared" si="17"/>
        <v>750</v>
      </c>
      <c r="X171" s="95">
        <f t="shared" si="18"/>
        <v>151</v>
      </c>
      <c r="Y171" s="95">
        <f t="shared" si="19"/>
        <v>2</v>
      </c>
      <c r="Z171" s="95">
        <f t="shared" si="20"/>
        <v>71</v>
      </c>
      <c r="AA171" s="95">
        <f t="shared" si="21"/>
        <v>21</v>
      </c>
      <c r="AB171" s="95">
        <f t="shared" si="22"/>
        <v>12</v>
      </c>
      <c r="AC171" s="80">
        <f t="shared" si="23"/>
        <v>1007</v>
      </c>
    </row>
    <row r="172" spans="1:29">
      <c r="A172" s="82">
        <v>2021</v>
      </c>
      <c r="B172" s="81" t="s">
        <v>64</v>
      </c>
      <c r="C172" s="81">
        <v>5867</v>
      </c>
      <c r="D172" s="81">
        <v>4004</v>
      </c>
      <c r="E172" s="81">
        <v>486</v>
      </c>
      <c r="F172" s="81">
        <v>2</v>
      </c>
      <c r="G172" s="81"/>
      <c r="H172" s="81">
        <v>116</v>
      </c>
      <c r="I172" s="81">
        <v>99</v>
      </c>
      <c r="J172" s="81">
        <v>32</v>
      </c>
      <c r="K172" s="81">
        <v>31</v>
      </c>
      <c r="L172" s="81">
        <v>485</v>
      </c>
      <c r="M172" s="81">
        <v>416</v>
      </c>
      <c r="N172" s="81">
        <v>118</v>
      </c>
      <c r="O172" s="81">
        <v>77</v>
      </c>
      <c r="P172" s="81">
        <v>0.6</v>
      </c>
      <c r="Q172" s="80"/>
      <c r="R172" s="80"/>
      <c r="T172" s="96">
        <v>2021</v>
      </c>
      <c r="U172" s="97" t="s">
        <v>64</v>
      </c>
      <c r="V172" s="95">
        <f t="shared" si="16"/>
        <v>31</v>
      </c>
      <c r="W172" s="95">
        <f t="shared" si="17"/>
        <v>4004</v>
      </c>
      <c r="X172" s="95">
        <f t="shared" si="18"/>
        <v>486</v>
      </c>
      <c r="Y172" s="95">
        <f t="shared" si="19"/>
        <v>0</v>
      </c>
      <c r="Z172" s="95">
        <f t="shared" si="20"/>
        <v>249</v>
      </c>
      <c r="AA172" s="95">
        <f t="shared" si="21"/>
        <v>1019.6</v>
      </c>
      <c r="AB172" s="95">
        <f t="shared" si="22"/>
        <v>77</v>
      </c>
      <c r="AC172" s="80">
        <f t="shared" si="23"/>
        <v>5866.6</v>
      </c>
    </row>
    <row r="173" spans="1:29">
      <c r="A173" s="82">
        <v>2021</v>
      </c>
      <c r="B173" s="81" t="s">
        <v>77</v>
      </c>
      <c r="C173" s="81">
        <v>4227</v>
      </c>
      <c r="D173" s="81">
        <v>2610</v>
      </c>
      <c r="E173" s="81">
        <v>236</v>
      </c>
      <c r="F173" s="81">
        <v>3</v>
      </c>
      <c r="G173" s="81">
        <v>0.04</v>
      </c>
      <c r="H173" s="81">
        <v>63</v>
      </c>
      <c r="I173" s="81">
        <v>129</v>
      </c>
      <c r="J173" s="81">
        <v>12</v>
      </c>
      <c r="K173" s="81">
        <v>238</v>
      </c>
      <c r="L173" s="81">
        <v>733</v>
      </c>
      <c r="M173" s="81">
        <v>49</v>
      </c>
      <c r="N173" s="81">
        <v>52</v>
      </c>
      <c r="O173" s="81">
        <v>103</v>
      </c>
      <c r="P173" s="81">
        <v>0.1</v>
      </c>
      <c r="Q173" s="80"/>
      <c r="R173" s="80"/>
      <c r="T173" s="96">
        <v>2021</v>
      </c>
      <c r="U173" s="97" t="s">
        <v>77</v>
      </c>
      <c r="V173" s="95">
        <f t="shared" si="16"/>
        <v>238</v>
      </c>
      <c r="W173" s="95">
        <f t="shared" si="17"/>
        <v>2610</v>
      </c>
      <c r="X173" s="95">
        <f t="shared" si="18"/>
        <v>236</v>
      </c>
      <c r="Y173" s="95">
        <f t="shared" si="19"/>
        <v>0.04</v>
      </c>
      <c r="Z173" s="95">
        <f t="shared" si="20"/>
        <v>207</v>
      </c>
      <c r="AA173" s="95">
        <f t="shared" si="21"/>
        <v>834.1</v>
      </c>
      <c r="AB173" s="95">
        <f t="shared" si="22"/>
        <v>103</v>
      </c>
      <c r="AC173" s="80">
        <f t="shared" si="23"/>
        <v>4228.1400000000003</v>
      </c>
    </row>
    <row r="174" spans="1:29">
      <c r="A174" s="82">
        <v>2021</v>
      </c>
      <c r="B174" s="81" t="s">
        <v>81</v>
      </c>
      <c r="C174" s="81">
        <v>3045</v>
      </c>
      <c r="D174" s="81">
        <v>2477</v>
      </c>
      <c r="E174" s="81">
        <v>2.6</v>
      </c>
      <c r="F174" s="81">
        <v>0.4</v>
      </c>
      <c r="G174" s="81"/>
      <c r="H174" s="81">
        <v>105</v>
      </c>
      <c r="I174" s="81">
        <v>52</v>
      </c>
      <c r="J174" s="81">
        <v>65</v>
      </c>
      <c r="K174" s="81">
        <v>81</v>
      </c>
      <c r="L174" s="81"/>
      <c r="M174" s="81">
        <v>107</v>
      </c>
      <c r="N174" s="81">
        <v>103</v>
      </c>
      <c r="O174" s="81">
        <v>52</v>
      </c>
      <c r="P174" s="81"/>
      <c r="Q174" s="80"/>
      <c r="R174" s="80"/>
      <c r="T174" s="96">
        <v>2021</v>
      </c>
      <c r="U174" s="97" t="s">
        <v>81</v>
      </c>
      <c r="V174" s="95">
        <f t="shared" si="16"/>
        <v>81</v>
      </c>
      <c r="W174" s="95">
        <f t="shared" si="17"/>
        <v>2477</v>
      </c>
      <c r="X174" s="95">
        <f t="shared" si="18"/>
        <v>2.6</v>
      </c>
      <c r="Y174" s="95">
        <f t="shared" si="19"/>
        <v>0</v>
      </c>
      <c r="Z174" s="95">
        <f t="shared" si="20"/>
        <v>222.4</v>
      </c>
      <c r="AA174" s="95">
        <f t="shared" si="21"/>
        <v>210</v>
      </c>
      <c r="AB174" s="95">
        <f t="shared" si="22"/>
        <v>52</v>
      </c>
      <c r="AC174" s="80">
        <f t="shared" si="23"/>
        <v>3045</v>
      </c>
    </row>
    <row r="175" spans="1:29">
      <c r="A175" s="82">
        <v>2021</v>
      </c>
      <c r="B175" s="81" t="s">
        <v>83</v>
      </c>
      <c r="C175" s="81">
        <v>2931</v>
      </c>
      <c r="D175" s="81">
        <v>1509</v>
      </c>
      <c r="E175" s="81">
        <v>67</v>
      </c>
      <c r="F175" s="81">
        <v>1</v>
      </c>
      <c r="G175" s="81"/>
      <c r="H175" s="81">
        <v>75</v>
      </c>
      <c r="I175" s="81">
        <v>48</v>
      </c>
      <c r="J175" s="81">
        <v>4</v>
      </c>
      <c r="K175" s="81">
        <v>274</v>
      </c>
      <c r="L175" s="81">
        <v>777</v>
      </c>
      <c r="M175" s="81">
        <v>152</v>
      </c>
      <c r="N175" s="81">
        <v>5</v>
      </c>
      <c r="O175" s="81">
        <v>20</v>
      </c>
      <c r="P175" s="81"/>
      <c r="Q175" s="80"/>
      <c r="R175" s="80"/>
      <c r="T175" s="96">
        <v>2021</v>
      </c>
      <c r="U175" s="97" t="s">
        <v>83</v>
      </c>
      <c r="V175" s="95">
        <f t="shared" si="16"/>
        <v>274</v>
      </c>
      <c r="W175" s="95">
        <f t="shared" si="17"/>
        <v>1509</v>
      </c>
      <c r="X175" s="95">
        <f t="shared" si="18"/>
        <v>67</v>
      </c>
      <c r="Y175" s="95">
        <f t="shared" si="19"/>
        <v>0</v>
      </c>
      <c r="Z175" s="95">
        <f t="shared" si="20"/>
        <v>128</v>
      </c>
      <c r="AA175" s="95">
        <f t="shared" si="21"/>
        <v>934</v>
      </c>
      <c r="AB175" s="95">
        <f t="shared" si="22"/>
        <v>20</v>
      </c>
      <c r="AC175" s="80">
        <f t="shared" si="23"/>
        <v>2932</v>
      </c>
    </row>
    <row r="176" spans="1:29">
      <c r="A176" s="82">
        <v>2021</v>
      </c>
      <c r="B176" s="81" t="s">
        <v>86</v>
      </c>
      <c r="C176" s="81">
        <v>1625</v>
      </c>
      <c r="D176" s="81">
        <v>1075</v>
      </c>
      <c r="E176" s="81">
        <v>5</v>
      </c>
      <c r="F176" s="81">
        <v>1</v>
      </c>
      <c r="G176" s="81"/>
      <c r="H176" s="81">
        <v>174</v>
      </c>
      <c r="I176" s="81">
        <v>35</v>
      </c>
      <c r="J176" s="81">
        <v>16</v>
      </c>
      <c r="K176" s="81">
        <v>136</v>
      </c>
      <c r="L176" s="81"/>
      <c r="M176" s="81">
        <v>104</v>
      </c>
      <c r="N176" s="81">
        <v>50</v>
      </c>
      <c r="O176" s="81">
        <v>30</v>
      </c>
      <c r="P176" s="81"/>
      <c r="Q176" s="80"/>
      <c r="R176" s="80"/>
      <c r="T176" s="96">
        <v>2021</v>
      </c>
      <c r="U176" s="97" t="s">
        <v>86</v>
      </c>
      <c r="V176" s="95">
        <f t="shared" si="16"/>
        <v>136</v>
      </c>
      <c r="W176" s="95">
        <f t="shared" si="17"/>
        <v>1075</v>
      </c>
      <c r="X176" s="95">
        <f t="shared" si="18"/>
        <v>5</v>
      </c>
      <c r="Y176" s="95">
        <f t="shared" si="19"/>
        <v>0</v>
      </c>
      <c r="Z176" s="95">
        <f t="shared" si="20"/>
        <v>226</v>
      </c>
      <c r="AA176" s="95">
        <f t="shared" si="21"/>
        <v>154</v>
      </c>
      <c r="AB176" s="95">
        <f t="shared" si="22"/>
        <v>30</v>
      </c>
      <c r="AC176" s="80">
        <f t="shared" si="23"/>
        <v>1626</v>
      </c>
    </row>
    <row r="177" spans="1:29">
      <c r="A177" s="82">
        <v>2021</v>
      </c>
      <c r="B177" s="81" t="s">
        <v>31</v>
      </c>
      <c r="C177" s="81">
        <v>6196</v>
      </c>
      <c r="D177" s="81">
        <v>4886</v>
      </c>
      <c r="E177" s="81">
        <v>0</v>
      </c>
      <c r="F177" s="81">
        <v>3</v>
      </c>
      <c r="G177" s="81"/>
      <c r="H177" s="81">
        <v>202</v>
      </c>
      <c r="I177" s="81">
        <v>104</v>
      </c>
      <c r="J177" s="81">
        <v>73</v>
      </c>
      <c r="K177" s="81">
        <v>12</v>
      </c>
      <c r="L177" s="81">
        <v>197</v>
      </c>
      <c r="M177" s="81">
        <v>409</v>
      </c>
      <c r="N177" s="81">
        <v>108</v>
      </c>
      <c r="O177" s="81">
        <v>202</v>
      </c>
      <c r="P177" s="81"/>
      <c r="Q177" s="80"/>
      <c r="R177" s="80"/>
      <c r="T177" s="96">
        <v>2021</v>
      </c>
      <c r="U177" s="97" t="s">
        <v>31</v>
      </c>
      <c r="V177" s="95">
        <f t="shared" si="16"/>
        <v>12</v>
      </c>
      <c r="W177" s="95">
        <f t="shared" si="17"/>
        <v>4886</v>
      </c>
      <c r="X177" s="95">
        <f t="shared" si="18"/>
        <v>0</v>
      </c>
      <c r="Y177" s="95">
        <f t="shared" si="19"/>
        <v>0</v>
      </c>
      <c r="Z177" s="95">
        <f t="shared" si="20"/>
        <v>382</v>
      </c>
      <c r="AA177" s="95">
        <f t="shared" si="21"/>
        <v>714</v>
      </c>
      <c r="AB177" s="95">
        <f t="shared" si="22"/>
        <v>202</v>
      </c>
      <c r="AC177" s="80">
        <f t="shared" si="23"/>
        <v>6196</v>
      </c>
    </row>
    <row r="178" spans="1:29">
      <c r="A178" s="82">
        <v>2021</v>
      </c>
      <c r="B178" s="81" t="s">
        <v>88</v>
      </c>
      <c r="C178" s="81">
        <v>2931</v>
      </c>
      <c r="D178" s="81">
        <v>2241</v>
      </c>
      <c r="E178" s="81">
        <v>9</v>
      </c>
      <c r="F178" s="81">
        <v>2</v>
      </c>
      <c r="G178" s="81"/>
      <c r="H178" s="81">
        <v>21</v>
      </c>
      <c r="I178" s="81">
        <v>35</v>
      </c>
      <c r="J178" s="81">
        <v>42</v>
      </c>
      <c r="K178" s="81">
        <v>116</v>
      </c>
      <c r="L178" s="81"/>
      <c r="M178" s="81">
        <v>328</v>
      </c>
      <c r="N178" s="81">
        <v>64</v>
      </c>
      <c r="O178" s="81">
        <v>72</v>
      </c>
      <c r="P178" s="81"/>
      <c r="Q178" s="80"/>
      <c r="R178" s="80"/>
      <c r="T178" s="96">
        <v>2021</v>
      </c>
      <c r="U178" s="97" t="s">
        <v>88</v>
      </c>
      <c r="V178" s="95">
        <f t="shared" si="16"/>
        <v>116</v>
      </c>
      <c r="W178" s="95">
        <f t="shared" si="17"/>
        <v>2241</v>
      </c>
      <c r="X178" s="95">
        <f t="shared" si="18"/>
        <v>9</v>
      </c>
      <c r="Y178" s="95">
        <f t="shared" si="19"/>
        <v>0</v>
      </c>
      <c r="Z178" s="95">
        <f t="shared" si="20"/>
        <v>100</v>
      </c>
      <c r="AA178" s="95">
        <f t="shared" si="21"/>
        <v>392</v>
      </c>
      <c r="AB178" s="95">
        <f t="shared" si="22"/>
        <v>72</v>
      </c>
      <c r="AC178" s="80">
        <f t="shared" si="23"/>
        <v>2930</v>
      </c>
    </row>
    <row r="179" spans="1:29">
      <c r="A179" s="82">
        <v>2021</v>
      </c>
      <c r="B179" s="81" t="s">
        <v>87</v>
      </c>
      <c r="C179" s="81">
        <v>3291</v>
      </c>
      <c r="D179" s="81">
        <v>1307</v>
      </c>
      <c r="E179" s="81">
        <v>37</v>
      </c>
      <c r="F179" s="81">
        <v>2</v>
      </c>
      <c r="G179" s="81"/>
      <c r="H179" s="81">
        <v>90</v>
      </c>
      <c r="I179" s="81">
        <v>26</v>
      </c>
      <c r="J179" s="81">
        <v>14</v>
      </c>
      <c r="K179" s="81">
        <v>1599</v>
      </c>
      <c r="L179" s="81"/>
      <c r="M179" s="81">
        <v>134</v>
      </c>
      <c r="N179" s="81">
        <v>63</v>
      </c>
      <c r="O179" s="81">
        <v>20</v>
      </c>
      <c r="P179" s="81"/>
      <c r="Q179" s="80"/>
      <c r="R179" s="80"/>
      <c r="T179" s="96">
        <v>2021</v>
      </c>
      <c r="U179" s="97" t="s">
        <v>87</v>
      </c>
      <c r="V179" s="95">
        <f t="shared" si="16"/>
        <v>1599</v>
      </c>
      <c r="W179" s="95">
        <f t="shared" si="17"/>
        <v>1307</v>
      </c>
      <c r="X179" s="95">
        <f t="shared" si="18"/>
        <v>37</v>
      </c>
      <c r="Y179" s="95">
        <f t="shared" si="19"/>
        <v>0</v>
      </c>
      <c r="Z179" s="95">
        <f t="shared" si="20"/>
        <v>132</v>
      </c>
      <c r="AA179" s="95">
        <f t="shared" si="21"/>
        <v>197</v>
      </c>
      <c r="AB179" s="95">
        <f t="shared" si="22"/>
        <v>20</v>
      </c>
      <c r="AC179" s="80">
        <f t="shared" si="23"/>
        <v>3292</v>
      </c>
    </row>
    <row r="180" spans="1:29">
      <c r="A180" s="82">
        <v>2021</v>
      </c>
      <c r="B180" s="81" t="s">
        <v>91</v>
      </c>
      <c r="C180" s="81">
        <v>1749</v>
      </c>
      <c r="D180" s="81">
        <v>873</v>
      </c>
      <c r="E180" s="81">
        <v>1</v>
      </c>
      <c r="F180" s="81">
        <v>2</v>
      </c>
      <c r="G180" s="81">
        <v>3</v>
      </c>
      <c r="H180" s="81">
        <v>100</v>
      </c>
      <c r="I180" s="81">
        <v>32</v>
      </c>
      <c r="J180" s="81">
        <v>13</v>
      </c>
      <c r="K180" s="81">
        <v>538</v>
      </c>
      <c r="L180" s="81"/>
      <c r="M180" s="81">
        <v>150</v>
      </c>
      <c r="N180" s="81">
        <v>21</v>
      </c>
      <c r="O180" s="81">
        <v>17</v>
      </c>
      <c r="P180" s="81">
        <v>0.5</v>
      </c>
      <c r="Q180" s="80"/>
      <c r="R180" s="80"/>
      <c r="T180" s="96">
        <v>2021</v>
      </c>
      <c r="U180" s="97" t="s">
        <v>91</v>
      </c>
      <c r="V180" s="95">
        <f t="shared" si="16"/>
        <v>538</v>
      </c>
      <c r="W180" s="95">
        <f t="shared" si="17"/>
        <v>873</v>
      </c>
      <c r="X180" s="95">
        <f t="shared" si="18"/>
        <v>1</v>
      </c>
      <c r="Y180" s="95">
        <f t="shared" si="19"/>
        <v>3</v>
      </c>
      <c r="Z180" s="95">
        <f t="shared" si="20"/>
        <v>147</v>
      </c>
      <c r="AA180" s="95">
        <f t="shared" si="21"/>
        <v>171.5</v>
      </c>
      <c r="AB180" s="95">
        <f t="shared" si="22"/>
        <v>17</v>
      </c>
      <c r="AC180" s="80">
        <f t="shared" si="23"/>
        <v>1750.5</v>
      </c>
    </row>
    <row r="181" spans="1:29">
      <c r="A181" s="82">
        <v>2021</v>
      </c>
      <c r="B181" s="81" t="s">
        <v>93</v>
      </c>
      <c r="C181" s="81">
        <v>6154</v>
      </c>
      <c r="D181" s="81">
        <v>3372</v>
      </c>
      <c r="E181" s="81">
        <v>908</v>
      </c>
      <c r="F181" s="81">
        <v>9</v>
      </c>
      <c r="G181" s="81"/>
      <c r="H181" s="81">
        <v>0</v>
      </c>
      <c r="I181" s="81">
        <v>168</v>
      </c>
      <c r="J181" s="81">
        <v>30</v>
      </c>
      <c r="K181" s="81">
        <v>223</v>
      </c>
      <c r="L181" s="81">
        <v>1204</v>
      </c>
      <c r="M181" s="81">
        <v>137</v>
      </c>
      <c r="N181" s="81">
        <v>53</v>
      </c>
      <c r="O181" s="81">
        <v>50</v>
      </c>
      <c r="P181" s="81"/>
      <c r="Q181" s="80"/>
      <c r="R181" s="80"/>
      <c r="T181" s="96">
        <v>2021</v>
      </c>
      <c r="U181" s="97" t="s">
        <v>93</v>
      </c>
      <c r="V181" s="95">
        <f t="shared" si="16"/>
        <v>223</v>
      </c>
      <c r="W181" s="95">
        <f t="shared" si="17"/>
        <v>3372</v>
      </c>
      <c r="X181" s="95">
        <f t="shared" si="18"/>
        <v>908</v>
      </c>
      <c r="Y181" s="95">
        <f t="shared" si="19"/>
        <v>0</v>
      </c>
      <c r="Z181" s="95">
        <f t="shared" si="20"/>
        <v>207</v>
      </c>
      <c r="AA181" s="95">
        <f t="shared" si="21"/>
        <v>1394</v>
      </c>
      <c r="AB181" s="95">
        <f t="shared" si="22"/>
        <v>50</v>
      </c>
      <c r="AC181" s="80">
        <f t="shared" si="23"/>
        <v>6154</v>
      </c>
    </row>
    <row r="182" spans="1:29">
      <c r="A182" s="82">
        <v>2021</v>
      </c>
      <c r="B182" s="81" t="s">
        <v>101</v>
      </c>
      <c r="C182" s="81">
        <v>2008</v>
      </c>
      <c r="D182" s="81">
        <v>944</v>
      </c>
      <c r="E182" s="81">
        <v>9</v>
      </c>
      <c r="F182" s="81">
        <v>1</v>
      </c>
      <c r="G182" s="81"/>
      <c r="H182" s="81">
        <v>100</v>
      </c>
      <c r="I182" s="81">
        <v>19</v>
      </c>
      <c r="J182" s="81">
        <v>47</v>
      </c>
      <c r="K182" s="81">
        <v>517</v>
      </c>
      <c r="L182" s="81">
        <v>181</v>
      </c>
      <c r="M182" s="81">
        <v>161</v>
      </c>
      <c r="N182" s="81">
        <v>25</v>
      </c>
      <c r="O182" s="81">
        <v>4</v>
      </c>
      <c r="P182" s="81"/>
      <c r="Q182" s="80"/>
      <c r="R182" s="80"/>
      <c r="T182" s="96">
        <v>2021</v>
      </c>
      <c r="U182" s="97" t="s">
        <v>101</v>
      </c>
      <c r="V182" s="95">
        <f t="shared" si="16"/>
        <v>517</v>
      </c>
      <c r="W182" s="95">
        <f t="shared" si="17"/>
        <v>944</v>
      </c>
      <c r="X182" s="95">
        <f t="shared" si="18"/>
        <v>9</v>
      </c>
      <c r="Y182" s="95">
        <f t="shared" si="19"/>
        <v>0</v>
      </c>
      <c r="Z182" s="95">
        <f t="shared" si="20"/>
        <v>167</v>
      </c>
      <c r="AA182" s="95">
        <f t="shared" si="21"/>
        <v>367</v>
      </c>
      <c r="AB182" s="95">
        <f t="shared" si="22"/>
        <v>4</v>
      </c>
      <c r="AC182" s="80">
        <f t="shared" si="23"/>
        <v>2008</v>
      </c>
    </row>
    <row r="183" spans="1:29">
      <c r="A183" s="82">
        <v>2021</v>
      </c>
      <c r="B183" s="81" t="s">
        <v>105</v>
      </c>
      <c r="C183" s="81">
        <v>391</v>
      </c>
      <c r="D183" s="81">
        <v>166</v>
      </c>
      <c r="E183" s="81">
        <v>49.7</v>
      </c>
      <c r="F183" s="81">
        <v>0.3</v>
      </c>
      <c r="G183" s="81"/>
      <c r="H183" s="81">
        <v>7</v>
      </c>
      <c r="I183" s="81">
        <v>17</v>
      </c>
      <c r="J183" s="81">
        <v>14</v>
      </c>
      <c r="K183" s="81">
        <v>18</v>
      </c>
      <c r="L183" s="81">
        <v>98</v>
      </c>
      <c r="M183" s="81">
        <v>5</v>
      </c>
      <c r="N183" s="81">
        <v>15</v>
      </c>
      <c r="O183" s="81">
        <v>1</v>
      </c>
      <c r="P183" s="81"/>
      <c r="Q183" s="80"/>
      <c r="R183" s="80"/>
      <c r="T183" s="96">
        <v>2021</v>
      </c>
      <c r="U183" s="97" t="s">
        <v>105</v>
      </c>
      <c r="V183" s="95">
        <f t="shared" si="16"/>
        <v>18</v>
      </c>
      <c r="W183" s="95">
        <f t="shared" si="17"/>
        <v>166</v>
      </c>
      <c r="X183" s="95">
        <f t="shared" si="18"/>
        <v>49.7</v>
      </c>
      <c r="Y183" s="95">
        <f t="shared" si="19"/>
        <v>0</v>
      </c>
      <c r="Z183" s="95">
        <f t="shared" si="20"/>
        <v>38.299999999999997</v>
      </c>
      <c r="AA183" s="95">
        <f t="shared" si="21"/>
        <v>118</v>
      </c>
      <c r="AB183" s="95">
        <f t="shared" si="22"/>
        <v>1</v>
      </c>
      <c r="AC183" s="80">
        <f t="shared" si="23"/>
        <v>391</v>
      </c>
    </row>
    <row r="184" spans="1:29">
      <c r="A184" s="82">
        <v>2021</v>
      </c>
      <c r="B184" s="81" t="s">
        <v>92</v>
      </c>
      <c r="C184" s="81">
        <v>978</v>
      </c>
      <c r="D184" s="81">
        <v>570</v>
      </c>
      <c r="E184" s="81">
        <v>54.999000000000002</v>
      </c>
      <c r="F184" s="81">
        <v>1E-3</v>
      </c>
      <c r="G184" s="81"/>
      <c r="H184" s="81">
        <v>17</v>
      </c>
      <c r="I184" s="81">
        <v>24</v>
      </c>
      <c r="J184" s="81">
        <v>1</v>
      </c>
      <c r="K184" s="81">
        <v>283</v>
      </c>
      <c r="L184" s="81"/>
      <c r="M184" s="81">
        <v>23</v>
      </c>
      <c r="N184" s="81">
        <v>4</v>
      </c>
      <c r="O184" s="81">
        <v>1</v>
      </c>
      <c r="P184" s="81"/>
      <c r="Q184" s="80"/>
      <c r="R184" s="80"/>
      <c r="T184" s="96">
        <v>2021</v>
      </c>
      <c r="U184" s="97" t="s">
        <v>92</v>
      </c>
      <c r="V184" s="95">
        <f t="shared" si="16"/>
        <v>283</v>
      </c>
      <c r="W184" s="95">
        <f t="shared" si="17"/>
        <v>570</v>
      </c>
      <c r="X184" s="95">
        <f t="shared" si="18"/>
        <v>54.999000000000002</v>
      </c>
      <c r="Y184" s="95">
        <f t="shared" si="19"/>
        <v>0</v>
      </c>
      <c r="Z184" s="95">
        <f t="shared" si="20"/>
        <v>42.001000000000005</v>
      </c>
      <c r="AA184" s="95">
        <f t="shared" si="21"/>
        <v>27</v>
      </c>
      <c r="AB184" s="95">
        <f t="shared" si="22"/>
        <v>1</v>
      </c>
      <c r="AC184" s="80">
        <f t="shared" si="23"/>
        <v>978</v>
      </c>
    </row>
    <row r="185" spans="1:29">
      <c r="A185" s="82">
        <v>2021</v>
      </c>
      <c r="B185" s="81" t="s">
        <v>106</v>
      </c>
      <c r="C185" s="81">
        <v>4519</v>
      </c>
      <c r="D185" s="81">
        <v>469</v>
      </c>
      <c r="E185" s="81">
        <v>30</v>
      </c>
      <c r="F185" s="81">
        <v>3</v>
      </c>
      <c r="G185" s="81"/>
      <c r="H185" s="81">
        <v>83</v>
      </c>
      <c r="I185" s="81">
        <v>58</v>
      </c>
      <c r="J185" s="81">
        <v>12</v>
      </c>
      <c r="K185" s="81">
        <v>3724</v>
      </c>
      <c r="L185" s="81"/>
      <c r="M185" s="81">
        <v>109</v>
      </c>
      <c r="N185" s="81">
        <v>28</v>
      </c>
      <c r="O185" s="81">
        <v>2</v>
      </c>
      <c r="P185" s="81"/>
      <c r="Q185" s="80"/>
      <c r="R185" s="80"/>
      <c r="T185" s="96">
        <v>2021</v>
      </c>
      <c r="U185" s="97" t="s">
        <v>106</v>
      </c>
      <c r="V185" s="95">
        <f t="shared" si="16"/>
        <v>3724</v>
      </c>
      <c r="W185" s="95">
        <f t="shared" si="17"/>
        <v>469</v>
      </c>
      <c r="X185" s="95">
        <f t="shared" si="18"/>
        <v>30</v>
      </c>
      <c r="Y185" s="95">
        <f t="shared" si="19"/>
        <v>0</v>
      </c>
      <c r="Z185" s="95">
        <f t="shared" si="20"/>
        <v>156</v>
      </c>
      <c r="AA185" s="95">
        <f t="shared" si="21"/>
        <v>137</v>
      </c>
      <c r="AB185" s="95">
        <f t="shared" si="22"/>
        <v>2</v>
      </c>
      <c r="AC185" s="80">
        <f t="shared" si="23"/>
        <v>4518</v>
      </c>
    </row>
    <row r="186" spans="1:29">
      <c r="A186" s="82">
        <v>2021</v>
      </c>
      <c r="B186" s="81" t="s">
        <v>103</v>
      </c>
      <c r="C186" s="81">
        <v>2407</v>
      </c>
      <c r="D186" s="81">
        <v>1444</v>
      </c>
      <c r="E186" s="81">
        <v>23</v>
      </c>
      <c r="F186" s="81">
        <v>0</v>
      </c>
      <c r="G186" s="81"/>
      <c r="H186" s="81">
        <v>0</v>
      </c>
      <c r="I186" s="81">
        <v>16</v>
      </c>
      <c r="J186" s="81">
        <v>2</v>
      </c>
      <c r="K186" s="81">
        <v>734</v>
      </c>
      <c r="L186" s="81"/>
      <c r="M186" s="81">
        <v>105</v>
      </c>
      <c r="N186" s="81">
        <v>82</v>
      </c>
      <c r="O186" s="81">
        <v>1</v>
      </c>
      <c r="P186" s="81"/>
      <c r="Q186" s="80"/>
      <c r="R186" s="80"/>
      <c r="T186" s="96">
        <v>2021</v>
      </c>
      <c r="U186" s="97" t="s">
        <v>103</v>
      </c>
      <c r="V186" s="95">
        <f t="shared" si="16"/>
        <v>734</v>
      </c>
      <c r="W186" s="95">
        <f t="shared" si="17"/>
        <v>1444</v>
      </c>
      <c r="X186" s="95">
        <f t="shared" si="18"/>
        <v>23</v>
      </c>
      <c r="Y186" s="95">
        <f t="shared" si="19"/>
        <v>0</v>
      </c>
      <c r="Z186" s="95">
        <f t="shared" si="20"/>
        <v>18</v>
      </c>
      <c r="AA186" s="95">
        <f t="shared" si="21"/>
        <v>187</v>
      </c>
      <c r="AB186" s="95">
        <f t="shared" si="22"/>
        <v>1</v>
      </c>
      <c r="AC186" s="80">
        <f t="shared" si="23"/>
        <v>2407</v>
      </c>
    </row>
    <row r="187" spans="1:29">
      <c r="A187" s="82">
        <v>2021</v>
      </c>
      <c r="B187" s="81" t="s">
        <v>104</v>
      </c>
      <c r="C187" s="81">
        <v>3765</v>
      </c>
      <c r="D187" s="81">
        <v>353</v>
      </c>
      <c r="E187" s="81">
        <v>0.19999999999999998</v>
      </c>
      <c r="F187" s="81">
        <v>0.1</v>
      </c>
      <c r="G187" s="81"/>
      <c r="H187" s="81">
        <v>87</v>
      </c>
      <c r="I187" s="81">
        <v>12</v>
      </c>
      <c r="J187" s="81">
        <v>3</v>
      </c>
      <c r="K187" s="81">
        <v>3027</v>
      </c>
      <c r="L187" s="81"/>
      <c r="M187" s="81">
        <v>232</v>
      </c>
      <c r="N187" s="81">
        <v>47</v>
      </c>
      <c r="O187" s="81">
        <v>4</v>
      </c>
      <c r="P187" s="81"/>
      <c r="Q187" s="80"/>
      <c r="R187" s="80"/>
      <c r="T187" s="96">
        <v>2021</v>
      </c>
      <c r="U187" s="97" t="s">
        <v>104</v>
      </c>
      <c r="V187" s="95">
        <f t="shared" si="16"/>
        <v>3027</v>
      </c>
      <c r="W187" s="95">
        <f t="shared" si="17"/>
        <v>353</v>
      </c>
      <c r="X187" s="95">
        <f t="shared" si="18"/>
        <v>0.19999999999999998</v>
      </c>
      <c r="Y187" s="95">
        <f t="shared" si="19"/>
        <v>0</v>
      </c>
      <c r="Z187" s="95">
        <f t="shared" si="20"/>
        <v>102.1</v>
      </c>
      <c r="AA187" s="95">
        <f t="shared" si="21"/>
        <v>279</v>
      </c>
      <c r="AB187" s="95">
        <f t="shared" si="22"/>
        <v>4</v>
      </c>
      <c r="AC187" s="80">
        <f t="shared" si="23"/>
        <v>3765.2999999999997</v>
      </c>
    </row>
    <row r="188" spans="1:29">
      <c r="A188" s="82">
        <v>2021</v>
      </c>
      <c r="B188" s="81" t="s">
        <v>108</v>
      </c>
      <c r="C188" s="81">
        <v>113</v>
      </c>
      <c r="D188" s="81"/>
      <c r="E188" s="81">
        <v>0</v>
      </c>
      <c r="F188" s="81">
        <v>0</v>
      </c>
      <c r="G188" s="81">
        <v>0.4</v>
      </c>
      <c r="H188" s="81">
        <v>0</v>
      </c>
      <c r="I188" s="81">
        <v>1</v>
      </c>
      <c r="J188" s="81">
        <v>0</v>
      </c>
      <c r="K188" s="81">
        <v>93</v>
      </c>
      <c r="L188" s="81"/>
      <c r="M188" s="81">
        <v>0.1</v>
      </c>
      <c r="N188" s="81">
        <v>16.8</v>
      </c>
      <c r="O188" s="81">
        <v>0.2</v>
      </c>
      <c r="P188" s="81">
        <v>1.1000000000000001</v>
      </c>
      <c r="Q188" s="80"/>
      <c r="R188" s="80"/>
      <c r="T188" s="96">
        <v>2021</v>
      </c>
      <c r="U188" s="97" t="s">
        <v>108</v>
      </c>
      <c r="V188" s="95">
        <f t="shared" si="16"/>
        <v>93</v>
      </c>
      <c r="W188" s="95">
        <f t="shared" si="17"/>
        <v>0</v>
      </c>
      <c r="X188" s="95">
        <f t="shared" si="18"/>
        <v>0</v>
      </c>
      <c r="Y188" s="95">
        <f t="shared" si="19"/>
        <v>0.4</v>
      </c>
      <c r="Z188" s="95">
        <f t="shared" si="20"/>
        <v>1</v>
      </c>
      <c r="AA188" s="95">
        <f t="shared" si="21"/>
        <v>18.000000000000004</v>
      </c>
      <c r="AB188" s="95">
        <f t="shared" si="22"/>
        <v>0.2</v>
      </c>
      <c r="AC188" s="80">
        <f t="shared" si="23"/>
        <v>112.60000000000001</v>
      </c>
    </row>
    <row r="189" spans="1:29">
      <c r="A189" s="82">
        <v>2021</v>
      </c>
      <c r="B189" s="81" t="s">
        <v>65</v>
      </c>
      <c r="C189" s="81">
        <v>2768</v>
      </c>
      <c r="D189" s="81">
        <v>2198</v>
      </c>
      <c r="E189" s="81">
        <v>14</v>
      </c>
      <c r="F189" s="81">
        <v>0</v>
      </c>
      <c r="G189" s="81"/>
      <c r="H189" s="81">
        <v>98</v>
      </c>
      <c r="I189" s="81">
        <v>0</v>
      </c>
      <c r="J189" s="81">
        <v>0</v>
      </c>
      <c r="K189" s="81">
        <v>141</v>
      </c>
      <c r="L189" s="81"/>
      <c r="M189" s="81">
        <v>176</v>
      </c>
      <c r="N189" s="81">
        <v>141</v>
      </c>
      <c r="O189" s="81">
        <v>0</v>
      </c>
      <c r="P189" s="81"/>
      <c r="Q189" s="80"/>
      <c r="R189" s="80"/>
      <c r="T189" s="96">
        <v>2021</v>
      </c>
      <c r="U189" s="97" t="s">
        <v>65</v>
      </c>
      <c r="V189" s="95">
        <f t="shared" si="16"/>
        <v>141</v>
      </c>
      <c r="W189" s="95">
        <f t="shared" si="17"/>
        <v>2198</v>
      </c>
      <c r="X189" s="95">
        <f t="shared" si="18"/>
        <v>14</v>
      </c>
      <c r="Y189" s="95">
        <f t="shared" si="19"/>
        <v>0</v>
      </c>
      <c r="Z189" s="95">
        <f t="shared" si="20"/>
        <v>98</v>
      </c>
      <c r="AA189" s="95">
        <f t="shared" si="21"/>
        <v>317</v>
      </c>
      <c r="AB189" s="95">
        <f t="shared" si="22"/>
        <v>0</v>
      </c>
      <c r="AC189" s="80">
        <f t="shared" si="23"/>
        <v>2768</v>
      </c>
    </row>
    <row r="190" spans="1:29">
      <c r="A190" s="82">
        <v>2021</v>
      </c>
      <c r="B190" s="81" t="s">
        <v>107</v>
      </c>
      <c r="C190" s="81">
        <v>1932</v>
      </c>
      <c r="D190" s="81">
        <v>1019</v>
      </c>
      <c r="E190" s="81">
        <v>0</v>
      </c>
      <c r="F190" s="81">
        <v>0</v>
      </c>
      <c r="G190" s="81"/>
      <c r="H190" s="81">
        <v>16.899999999999999</v>
      </c>
      <c r="I190" s="81">
        <v>7</v>
      </c>
      <c r="J190" s="81">
        <v>0.1</v>
      </c>
      <c r="K190" s="81">
        <v>452</v>
      </c>
      <c r="L190" s="81"/>
      <c r="M190" s="81">
        <v>288</v>
      </c>
      <c r="N190" s="81">
        <v>141</v>
      </c>
      <c r="O190" s="81">
        <v>9</v>
      </c>
      <c r="P190" s="81"/>
      <c r="Q190" s="80"/>
      <c r="R190" s="80"/>
      <c r="T190" s="96">
        <v>2021</v>
      </c>
      <c r="U190" s="97" t="s">
        <v>107</v>
      </c>
      <c r="V190" s="95">
        <f t="shared" si="16"/>
        <v>452</v>
      </c>
      <c r="W190" s="95">
        <f t="shared" si="17"/>
        <v>1019</v>
      </c>
      <c r="X190" s="95">
        <f t="shared" si="18"/>
        <v>0</v>
      </c>
      <c r="Y190" s="95">
        <f t="shared" si="19"/>
        <v>0</v>
      </c>
      <c r="Z190" s="95">
        <f t="shared" si="20"/>
        <v>24</v>
      </c>
      <c r="AA190" s="95">
        <f t="shared" si="21"/>
        <v>429</v>
      </c>
      <c r="AB190" s="95">
        <f t="shared" si="22"/>
        <v>9</v>
      </c>
      <c r="AC190" s="80">
        <f t="shared" si="23"/>
        <v>1933</v>
      </c>
    </row>
    <row r="191" spans="1:29">
      <c r="A191" s="82">
        <v>2021</v>
      </c>
      <c r="B191" s="81" t="s">
        <v>115</v>
      </c>
      <c r="C191" s="81">
        <v>989</v>
      </c>
      <c r="D191" s="81">
        <v>142</v>
      </c>
      <c r="E191" s="81">
        <v>0</v>
      </c>
      <c r="F191" s="81">
        <v>0.2</v>
      </c>
      <c r="G191" s="81"/>
      <c r="H191" s="81">
        <v>1</v>
      </c>
      <c r="I191" s="81">
        <v>0</v>
      </c>
      <c r="J191" s="81">
        <v>0</v>
      </c>
      <c r="K191" s="81">
        <v>505</v>
      </c>
      <c r="L191" s="81"/>
      <c r="M191" s="81">
        <v>130</v>
      </c>
      <c r="N191" s="81">
        <v>209</v>
      </c>
      <c r="O191" s="81">
        <v>2</v>
      </c>
      <c r="P191" s="81"/>
      <c r="Q191" s="80"/>
      <c r="R191" s="80"/>
      <c r="T191" s="96">
        <v>2021</v>
      </c>
      <c r="U191" s="97" t="s">
        <v>115</v>
      </c>
      <c r="V191" s="95">
        <f t="shared" si="16"/>
        <v>505</v>
      </c>
      <c r="W191" s="95">
        <f t="shared" si="17"/>
        <v>142</v>
      </c>
      <c r="X191" s="95">
        <f t="shared" si="18"/>
        <v>0</v>
      </c>
      <c r="Y191" s="95">
        <f t="shared" si="19"/>
        <v>0</v>
      </c>
      <c r="Z191" s="95">
        <f t="shared" si="20"/>
        <v>1.2</v>
      </c>
      <c r="AA191" s="95">
        <f t="shared" si="21"/>
        <v>339</v>
      </c>
      <c r="AB191" s="95">
        <f t="shared" si="22"/>
        <v>2</v>
      </c>
      <c r="AC191" s="80">
        <f t="shared" si="23"/>
        <v>989.2</v>
      </c>
    </row>
    <row r="192" spans="1:29">
      <c r="A192" s="82">
        <v>2021</v>
      </c>
      <c r="B192" s="81" t="s">
        <v>73</v>
      </c>
      <c r="C192" s="81">
        <v>1992</v>
      </c>
      <c r="D192" s="81">
        <v>1438</v>
      </c>
      <c r="E192" s="81">
        <v>12</v>
      </c>
      <c r="F192" s="81">
        <v>0</v>
      </c>
      <c r="G192" s="81"/>
      <c r="H192" s="81">
        <v>53.9</v>
      </c>
      <c r="I192" s="81">
        <v>3</v>
      </c>
      <c r="J192" s="81">
        <v>0.1</v>
      </c>
      <c r="K192" s="81">
        <v>21</v>
      </c>
      <c r="L192" s="81"/>
      <c r="M192" s="81">
        <v>281</v>
      </c>
      <c r="N192" s="81">
        <v>173</v>
      </c>
      <c r="O192" s="81">
        <v>10</v>
      </c>
      <c r="P192" s="81"/>
      <c r="Q192" s="80"/>
      <c r="R192" s="80"/>
      <c r="T192" s="96">
        <v>2021</v>
      </c>
      <c r="U192" s="97" t="s">
        <v>73</v>
      </c>
      <c r="V192" s="95">
        <f t="shared" si="16"/>
        <v>21</v>
      </c>
      <c r="W192" s="95">
        <f t="shared" si="17"/>
        <v>1438</v>
      </c>
      <c r="X192" s="95">
        <f t="shared" si="18"/>
        <v>12</v>
      </c>
      <c r="Y192" s="95">
        <f t="shared" si="19"/>
        <v>0</v>
      </c>
      <c r="Z192" s="95">
        <f t="shared" si="20"/>
        <v>57</v>
      </c>
      <c r="AA192" s="95">
        <f t="shared" si="21"/>
        <v>454</v>
      </c>
      <c r="AB192" s="95">
        <f t="shared" si="22"/>
        <v>10</v>
      </c>
      <c r="AC192" s="80">
        <f t="shared" si="23"/>
        <v>1992</v>
      </c>
    </row>
    <row r="193" spans="1:29">
      <c r="A193" s="82">
        <v>2021</v>
      </c>
      <c r="B193" s="81" t="s">
        <v>90</v>
      </c>
      <c r="C193" s="81">
        <v>4613</v>
      </c>
      <c r="D193" s="81">
        <v>3482</v>
      </c>
      <c r="E193" s="81">
        <v>41</v>
      </c>
      <c r="F193" s="81">
        <v>0</v>
      </c>
      <c r="G193" s="81"/>
      <c r="H193" s="81">
        <v>52</v>
      </c>
      <c r="I193" s="81">
        <v>6</v>
      </c>
      <c r="J193" s="81">
        <v>3</v>
      </c>
      <c r="K193" s="81">
        <v>286</v>
      </c>
      <c r="L193" s="81"/>
      <c r="M193" s="81">
        <v>548</v>
      </c>
      <c r="N193" s="81">
        <v>194</v>
      </c>
      <c r="O193" s="81">
        <v>2</v>
      </c>
      <c r="P193" s="81">
        <v>0.04</v>
      </c>
      <c r="Q193" s="80"/>
      <c r="R193" s="80"/>
      <c r="T193" s="96">
        <v>2021</v>
      </c>
      <c r="U193" s="97" t="s">
        <v>90</v>
      </c>
      <c r="V193" s="95">
        <f t="shared" si="16"/>
        <v>286</v>
      </c>
      <c r="W193" s="95">
        <f t="shared" si="17"/>
        <v>3482</v>
      </c>
      <c r="X193" s="95">
        <f t="shared" si="18"/>
        <v>41</v>
      </c>
      <c r="Y193" s="95">
        <f t="shared" si="19"/>
        <v>0</v>
      </c>
      <c r="Z193" s="95">
        <f t="shared" si="20"/>
        <v>61</v>
      </c>
      <c r="AA193" s="95">
        <f t="shared" si="21"/>
        <v>742.04</v>
      </c>
      <c r="AB193" s="95">
        <f t="shared" si="22"/>
        <v>2</v>
      </c>
      <c r="AC193" s="80">
        <f t="shared" si="23"/>
        <v>4614.04</v>
      </c>
    </row>
  </sheetData>
  <phoneticPr fontId="3" type="noConversion"/>
  <pageMargins left="0.75" right="0.75" top="1" bottom="1" header="0.5" footer="0.5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CC6CF-0424-404C-AED9-C3F77FE8B6FC}">
  <dimension ref="A1:BC248"/>
  <sheetViews>
    <sheetView zoomScale="46" workbookViewId="0">
      <selection activeCell="X43" sqref="X43"/>
    </sheetView>
  </sheetViews>
  <sheetFormatPr defaultRowHeight="15.75"/>
  <cols>
    <col min="8" max="8" width="11.25" bestFit="1" customWidth="1"/>
  </cols>
  <sheetData>
    <row r="1" spans="1:49">
      <c r="A1" s="99" t="s">
        <v>661</v>
      </c>
    </row>
    <row r="2" spans="1:49">
      <c r="A2" s="237"/>
      <c r="B2" s="237" t="s">
        <v>588</v>
      </c>
      <c r="C2" s="237"/>
      <c r="D2" s="237"/>
      <c r="E2" s="237"/>
      <c r="F2" s="237"/>
      <c r="G2" s="237"/>
      <c r="H2" s="237" t="s">
        <v>590</v>
      </c>
      <c r="I2" s="237"/>
      <c r="J2" s="237"/>
      <c r="K2" s="237"/>
      <c r="L2" s="237"/>
      <c r="M2" s="237"/>
      <c r="N2" s="237" t="s">
        <v>623</v>
      </c>
      <c r="O2" s="237"/>
      <c r="P2" s="237"/>
      <c r="Q2" s="237"/>
      <c r="R2" s="237"/>
      <c r="S2" s="237"/>
      <c r="T2" s="237" t="s">
        <v>624</v>
      </c>
      <c r="U2" s="237"/>
      <c r="V2" s="237"/>
      <c r="W2" s="237"/>
      <c r="X2" s="237"/>
      <c r="Y2" s="237"/>
      <c r="Z2" s="237" t="s">
        <v>625</v>
      </c>
      <c r="AA2" s="237"/>
      <c r="AB2" s="237"/>
      <c r="AC2" s="237"/>
      <c r="AD2" s="237"/>
      <c r="AE2" s="237"/>
      <c r="AF2" s="237" t="s">
        <v>589</v>
      </c>
      <c r="AG2" s="237"/>
      <c r="AH2" s="237"/>
      <c r="AI2" s="237"/>
      <c r="AJ2" s="237"/>
      <c r="AK2" s="237"/>
      <c r="AL2" s="237" t="s">
        <v>660</v>
      </c>
      <c r="AM2" s="237"/>
      <c r="AN2" s="237"/>
      <c r="AO2" s="237"/>
      <c r="AP2" s="237"/>
      <c r="AQ2" s="237"/>
      <c r="AR2" s="237" t="s">
        <v>655</v>
      </c>
      <c r="AS2" s="237"/>
      <c r="AT2" s="237"/>
      <c r="AU2" s="237"/>
      <c r="AV2" s="237"/>
      <c r="AW2" s="237"/>
    </row>
    <row r="3" spans="1:49">
      <c r="A3" s="237"/>
      <c r="B3" s="92">
        <v>2016</v>
      </c>
      <c r="C3" s="92">
        <v>2017</v>
      </c>
      <c r="D3" s="92">
        <v>2018</v>
      </c>
      <c r="E3" s="92">
        <v>2019</v>
      </c>
      <c r="F3" s="92">
        <v>2020</v>
      </c>
      <c r="G3" s="92">
        <v>2021</v>
      </c>
      <c r="H3" s="92">
        <v>2016</v>
      </c>
      <c r="I3" s="92">
        <v>2017</v>
      </c>
      <c r="J3" s="92">
        <v>2018</v>
      </c>
      <c r="K3" s="92">
        <v>2019</v>
      </c>
      <c r="L3" s="92">
        <v>2020</v>
      </c>
      <c r="M3" s="92">
        <v>2021</v>
      </c>
      <c r="N3" s="92">
        <v>2016</v>
      </c>
      <c r="O3" s="92">
        <v>2017</v>
      </c>
      <c r="P3" s="92">
        <v>2018</v>
      </c>
      <c r="Q3" s="92">
        <v>2019</v>
      </c>
      <c r="R3" s="92">
        <v>2020</v>
      </c>
      <c r="S3" s="92">
        <v>2021</v>
      </c>
      <c r="T3" s="92">
        <v>2016</v>
      </c>
      <c r="U3" s="92">
        <v>2017</v>
      </c>
      <c r="V3" s="92">
        <v>2018</v>
      </c>
      <c r="W3" s="92">
        <v>2019</v>
      </c>
      <c r="X3" s="92">
        <v>2020</v>
      </c>
      <c r="Y3" s="92">
        <v>2021</v>
      </c>
      <c r="Z3" s="92">
        <v>2016</v>
      </c>
      <c r="AA3" s="92">
        <v>2017</v>
      </c>
      <c r="AB3" s="92">
        <v>2018</v>
      </c>
      <c r="AC3" s="92">
        <v>2019</v>
      </c>
      <c r="AD3" s="92">
        <v>2020</v>
      </c>
      <c r="AE3" s="92">
        <v>2021</v>
      </c>
      <c r="AF3" s="92">
        <v>2016</v>
      </c>
      <c r="AG3" s="92">
        <v>2017</v>
      </c>
      <c r="AH3" s="92">
        <v>2018</v>
      </c>
      <c r="AI3" s="92">
        <v>2019</v>
      </c>
      <c r="AJ3" s="92">
        <v>2020</v>
      </c>
      <c r="AK3" s="92">
        <v>2021</v>
      </c>
      <c r="AL3" s="92">
        <v>2016</v>
      </c>
      <c r="AM3" s="92">
        <v>2017</v>
      </c>
      <c r="AN3" s="92">
        <v>2018</v>
      </c>
      <c r="AO3" s="92">
        <v>2019</v>
      </c>
      <c r="AP3" s="92">
        <v>2020</v>
      </c>
      <c r="AQ3" s="92">
        <v>2021</v>
      </c>
      <c r="AR3" s="92">
        <v>2016</v>
      </c>
      <c r="AS3" s="92">
        <v>2017</v>
      </c>
      <c r="AT3" s="92">
        <v>2018</v>
      </c>
      <c r="AU3" s="92">
        <v>2019</v>
      </c>
      <c r="AV3" s="92">
        <v>2020</v>
      </c>
      <c r="AW3" s="92">
        <v>2021</v>
      </c>
    </row>
    <row r="4" spans="1:49">
      <c r="A4" s="97" t="s">
        <v>81</v>
      </c>
      <c r="B4" s="98">
        <f>SUMIFS(发电量!$AC:$AC,发电量!$U:$U,$A4,发电量!$T:$T,B$3)</f>
        <v>2252</v>
      </c>
      <c r="C4" s="98">
        <f>SUMIFS(发电量!$AC:$AC,发电量!$U:$U,$A4,发电量!$T:$T,C$3)</f>
        <v>2471</v>
      </c>
      <c r="D4" s="98">
        <f>SUMIFS(发电量!$AC:$AC,发电量!$U:$U,$A4,发电量!$T:$T,D$3)</f>
        <v>2725</v>
      </c>
      <c r="E4" s="98">
        <f>SUMIFS(发电量!$AC:$AC,发电量!$U:$U,$A4,发电量!$T:$T,E$3)</f>
        <v>2880</v>
      </c>
      <c r="F4" s="98">
        <f>SUMIFS(发电量!$AC:$AC,发电量!$U:$U,$A4,发电量!$T:$T,F$3)</f>
        <v>2784</v>
      </c>
      <c r="G4" s="98">
        <f>SUMIFS(发电量!$AC:$AC,发电量!$U:$U,$A4,发电量!$T:$T,G$3)</f>
        <v>3045</v>
      </c>
      <c r="H4" s="98">
        <f>SUMIFS(发电量!$V:$V,发电量!$U:$U,$A4,发电量!$T:$T,H$3)</f>
        <v>63</v>
      </c>
      <c r="I4" s="98">
        <f>SUMIFS(发电量!$V:$V,发电量!$U:$U,$A4,发电量!$T:$T,I$3)</f>
        <v>57</v>
      </c>
      <c r="J4" s="98">
        <f>SUMIFS(发电量!$V:$V,发电量!$U:$U,$A4,发电量!$T:$T,J$3)</f>
        <v>53</v>
      </c>
      <c r="K4" s="98">
        <f>SUMIFS(发电量!$V:$V,发电量!$U:$U,$A4,发电量!$T:$T,K$3)</f>
        <v>51</v>
      </c>
      <c r="L4" s="98">
        <f>SUMIFS(发电量!$V:$V,发电量!$U:$U,$A4,发电量!$T:$T,L$3)</f>
        <v>66</v>
      </c>
      <c r="M4" s="98">
        <f>SUMIFS(发电量!$V:$V,发电量!$U:$U,$A4,发电量!$T:$T,M$3)</f>
        <v>81</v>
      </c>
      <c r="N4" s="98">
        <f>SUMIFS(发电量!$W:$W,发电量!$U:$U,$A4,发电量!$T:$T,N$3)</f>
        <v>1997</v>
      </c>
      <c r="O4" s="98">
        <f>SUMIFS(发电量!$W:$W,发电量!$U:$U,$A4,发电量!$T:$T,O$3)</f>
        <v>2151</v>
      </c>
      <c r="P4" s="98">
        <f>SUMIFS(发电量!$W:$W,发电量!$U:$U,$A4,发电量!$T:$T,P$3)</f>
        <v>2353</v>
      </c>
      <c r="Q4" s="98">
        <f>SUMIFS(发电量!$W:$W,发电量!$U:$U,$A4,发电量!$T:$T,Q$3)</f>
        <v>2463</v>
      </c>
      <c r="R4" s="98">
        <f>SUMIFS(发电量!$W:$W,发电量!$U:$U,$A4,发电量!$T:$T,R$3)</f>
        <v>2314</v>
      </c>
      <c r="S4" s="98">
        <f>SUMIFS(发电量!$W:$W,发电量!$U:$U,$A4,发电量!$T:$T,S$3)</f>
        <v>2477</v>
      </c>
      <c r="T4" s="98">
        <f>SUMIFS(发电量!$X:$X,发电量!$U:$U,$A4,发电量!$T:$T,T$3)</f>
        <v>6</v>
      </c>
      <c r="U4" s="98">
        <f>SUMIFS(发电量!$X:$X,发电量!$U:$U,$A4,发电量!$T:$T,U$3)</f>
        <v>4</v>
      </c>
      <c r="V4" s="98">
        <f>SUMIFS(发电量!$X:$X,发电量!$U:$U,$A4,发电量!$T:$T,V$3)</f>
        <v>3</v>
      </c>
      <c r="W4" s="98">
        <f>SUMIFS(发电量!$X:$X,发电量!$U:$U,$A4,发电量!$T:$T,W$3)</f>
        <v>3.5</v>
      </c>
      <c r="X4" s="98">
        <f>SUMIFS(发电量!$X:$X,发电量!$U:$U,$A4,发电量!$T:$T,X$3)</f>
        <v>2.6</v>
      </c>
      <c r="Y4" s="98">
        <f>SUMIFS(发电量!$X:$X,发电量!$U:$U,$A4,发电量!$T:$T,Y$3)</f>
        <v>2.6</v>
      </c>
      <c r="Z4" s="98">
        <f>SUMIFS(发电量!$Y:$Y,发电量!$U:$U,$A4,发电量!$T:$T,Z$3)</f>
        <v>0</v>
      </c>
      <c r="AA4" s="98">
        <f>SUMIFS(发电量!$Y:$Y,发电量!$U:$U,$A4,发电量!$T:$T,AA$3)</f>
        <v>0</v>
      </c>
      <c r="AB4" s="98">
        <f>SUMIFS(发电量!$Y:$Y,发电量!$U:$U,$A4,发电量!$T:$T,AB$3)</f>
        <v>0</v>
      </c>
      <c r="AC4" s="98">
        <f>SUMIFS(发电量!$Y:$Y,发电量!$U:$U,$A4,发电量!$T:$T,AC$3)</f>
        <v>0</v>
      </c>
      <c r="AD4" s="98">
        <f>SUMIFS(发电量!$Y:$Y,发电量!$U:$U,$A4,发电量!$T:$T,AD$3)</f>
        <v>0</v>
      </c>
      <c r="AE4" s="98">
        <f>SUMIFS(发电量!$Y:$Y,发电量!$U:$U,$A4,发电量!$T:$T,AE$3)</f>
        <v>0</v>
      </c>
      <c r="AF4" s="98">
        <f>SUMIFS(发电量!$Z:$Z,发电量!$U:$U,$A4,发电量!$T:$T,AF$3)</f>
        <v>131</v>
      </c>
      <c r="AG4" s="98">
        <f>SUMIFS(发电量!$Z:$Z,发电量!$U:$U,$A4,发电量!$T:$T,AG$3)</f>
        <v>156</v>
      </c>
      <c r="AH4" s="98">
        <f>SUMIFS(发电量!$Z:$Z,发电量!$U:$U,$A4,发电量!$T:$T,AH$3)</f>
        <v>162</v>
      </c>
      <c r="AI4" s="98">
        <f>SUMIFS(发电量!$Z:$Z,发电量!$U:$U,$A4,发电量!$T:$T,AI$3)</f>
        <v>190.5</v>
      </c>
      <c r="AJ4" s="98">
        <f>SUMIFS(发电量!$Z:$Z,发电量!$U:$U,$A4,发电量!$T:$T,AJ$3)</f>
        <v>214.4</v>
      </c>
      <c r="AK4" s="98">
        <f>SUMIFS(发电量!$Z:$Z,发电量!$U:$U,$A4,发电量!$T:$T,AK$3)</f>
        <v>222.4</v>
      </c>
      <c r="AL4" s="98">
        <f>SUMIFS(发电量!$AA:$AA,发电量!$U:$U,$A4,发电量!$T:$T,AL$3)</f>
        <v>50.7</v>
      </c>
      <c r="AM4" s="98">
        <f>SUMIFS(发电量!$AA:$AA,发电量!$U:$U,$A4,发电量!$T:$T,AM$3)</f>
        <v>85</v>
      </c>
      <c r="AN4" s="98">
        <f>SUMIFS(发电量!$AA:$AA,发电量!$U:$U,$A4,发电量!$T:$T,AN$3)</f>
        <v>118</v>
      </c>
      <c r="AO4" s="98">
        <f>SUMIFS(发电量!$AA:$AA,发电量!$U:$U,$A4,发电量!$T:$T,AO$3)</f>
        <v>126</v>
      </c>
      <c r="AP4" s="98">
        <f>SUMIFS(发电量!$AA:$AA,发电量!$U:$U,$A4,发电量!$T:$T,AP$3)</f>
        <v>142</v>
      </c>
      <c r="AQ4" s="98">
        <f>SUMIFS(发电量!$AA:$AA,发电量!$U:$U,$A4,发电量!$T:$T,AQ$3)</f>
        <v>210</v>
      </c>
      <c r="AR4" s="98">
        <f>SUMIFS(发电量!$AB:$AB,发电量!$U:$U,$A4,发电量!$T:$T,AR$3)</f>
        <v>4.3</v>
      </c>
      <c r="AS4" s="98">
        <f>SUMIFS(发电量!$AB:$AB,发电量!$U:$U,$A4,发电量!$T:$T,AS$3)</f>
        <v>18</v>
      </c>
      <c r="AT4" s="98">
        <f>SUMIFS(发电量!$AB:$AB,发电量!$U:$U,$A4,发电量!$T:$T,AT$3)</f>
        <v>36</v>
      </c>
      <c r="AU4" s="98">
        <f>SUMIFS(发电量!$AB:$AB,发电量!$U:$U,$A4,发电量!$T:$T,AU$3)</f>
        <v>46</v>
      </c>
      <c r="AV4" s="98">
        <f>SUMIFS(发电量!$AB:$AB,发电量!$U:$U,$A4,发电量!$T:$T,AV$3)</f>
        <v>45</v>
      </c>
      <c r="AW4" s="98">
        <f>SUMIFS(发电量!$AB:$AB,发电量!$U:$U,$A4,发电量!$T:$T,AW$3)</f>
        <v>52</v>
      </c>
    </row>
    <row r="5" spans="1:49">
      <c r="A5" s="97" t="s">
        <v>58</v>
      </c>
      <c r="B5" s="98">
        <f>SUMIFS(发电量!$AC:$AC,发电量!$U:$U,$A5,发电量!$T:$T,B$3)</f>
        <v>435</v>
      </c>
      <c r="C5" s="98">
        <f>SUMIFS(发电量!$AC:$AC,发电量!$U:$U,$A5,发电量!$T:$T,C$3)</f>
        <v>393</v>
      </c>
      <c r="D5" s="98">
        <f>SUMIFS(发电量!$AC:$AC,发电量!$U:$U,$A5,发电量!$T:$T,D$3)</f>
        <v>448</v>
      </c>
      <c r="E5" s="98">
        <f>SUMIFS(发电量!$AC:$AC,发电量!$U:$U,$A5,发电量!$T:$T,E$3)</f>
        <v>462</v>
      </c>
      <c r="F5" s="98">
        <f>SUMIFS(发电量!$AC:$AC,发电量!$U:$U,$A5,发电量!$T:$T,F$3)</f>
        <v>455</v>
      </c>
      <c r="G5" s="98">
        <f>SUMIFS(发电量!$AC:$AC,发电量!$U:$U,$A5,发电量!$T:$T,G$3)</f>
        <v>471</v>
      </c>
      <c r="H5" s="98">
        <f>SUMIFS(发电量!$V:$V,发电量!$U:$U,$A5,发电量!$T:$T,H$3)</f>
        <v>12</v>
      </c>
      <c r="I5" s="98">
        <f>SUMIFS(发电量!$V:$V,发电量!$U:$U,$A5,发电量!$T:$T,I$3)</f>
        <v>11</v>
      </c>
      <c r="J5" s="98">
        <f>SUMIFS(发电量!$V:$V,发电量!$U:$U,$A5,发电量!$T:$T,J$3)</f>
        <v>10</v>
      </c>
      <c r="K5" s="98">
        <f>SUMIFS(发电量!$V:$V,发电量!$U:$U,$A5,发电量!$T:$T,K$3)</f>
        <v>10</v>
      </c>
      <c r="L5" s="98">
        <f>SUMIFS(发电量!$V:$V,发电量!$U:$U,$A5,发电量!$T:$T,L$3)</f>
        <v>11</v>
      </c>
      <c r="M5" s="98">
        <f>SUMIFS(发电量!$V:$V,发电量!$U:$U,$A5,发电量!$T:$T,M$3)</f>
        <v>14</v>
      </c>
      <c r="N5" s="98">
        <f>SUMIFS(发电量!$W:$W,发电量!$U:$U,$A5,发电量!$T:$T,N$3)</f>
        <v>34</v>
      </c>
      <c r="O5" s="98">
        <f>SUMIFS(发电量!$W:$W,发电量!$U:$U,$A5,发电量!$T:$T,O$3)</f>
        <v>13</v>
      </c>
      <c r="P5" s="98">
        <f>SUMIFS(发电量!$W:$W,发电量!$U:$U,$A5,发电量!$T:$T,P$3)</f>
        <v>17</v>
      </c>
      <c r="Q5" s="98">
        <f>SUMIFS(发电量!$W:$W,发电量!$U:$U,$A5,发电量!$T:$T,Q$3)</f>
        <v>15</v>
      </c>
      <c r="R5" s="98">
        <f>SUMIFS(发电量!$W:$W,发电量!$U:$U,$A5,发电量!$T:$T,R$3)</f>
        <v>10</v>
      </c>
      <c r="S5" s="98">
        <f>SUMIFS(发电量!$W:$W,发电量!$U:$U,$A5,发电量!$T:$T,S$3)</f>
        <v>15</v>
      </c>
      <c r="T5" s="98">
        <f>SUMIFS(发电量!$X:$X,发电量!$U:$U,$A5,发电量!$T:$T,T$3)</f>
        <v>370</v>
      </c>
      <c r="U5" s="98">
        <f>SUMIFS(发电量!$X:$X,发电量!$U:$U,$A5,发电量!$T:$T,U$3)</f>
        <v>346</v>
      </c>
      <c r="V5" s="98">
        <f>SUMIFS(发电量!$X:$X,发电量!$U:$U,$A5,发电量!$T:$T,V$3)</f>
        <v>395</v>
      </c>
      <c r="W5" s="98">
        <f>SUMIFS(发电量!$X:$X,发电量!$U:$U,$A5,发电量!$T:$T,W$3)</f>
        <v>404</v>
      </c>
      <c r="X5" s="98">
        <f>SUMIFS(发电量!$X:$X,发电量!$U:$U,$A5,发电量!$T:$T,X$3)</f>
        <v>396</v>
      </c>
      <c r="Y5" s="98">
        <f>SUMIFS(发电量!$X:$X,发电量!$U:$U,$A5,发电量!$T:$T,Y$3)</f>
        <v>404</v>
      </c>
      <c r="Z5" s="98">
        <f>SUMIFS(发电量!$Y:$Y,发电量!$U:$U,$A5,发电量!$T:$T,Z$3)</f>
        <v>6</v>
      </c>
      <c r="AA5" s="98">
        <f>SUMIFS(发电量!$Y:$Y,发电量!$U:$U,$A5,发电量!$T:$T,AA$3)</f>
        <v>4</v>
      </c>
      <c r="AB5" s="98">
        <f>SUMIFS(发电量!$Y:$Y,发电量!$U:$U,$A5,发电量!$T:$T,AB$3)</f>
        <v>5</v>
      </c>
      <c r="AC5" s="98">
        <f>SUMIFS(发电量!$Y:$Y,发电量!$U:$U,$A5,发电量!$T:$T,AC$3)</f>
        <v>5</v>
      </c>
      <c r="AD5" s="98">
        <f>SUMIFS(发电量!$Y:$Y,发电量!$U:$U,$A5,发电量!$T:$T,AD$3)</f>
        <v>4</v>
      </c>
      <c r="AE5" s="98">
        <f>SUMIFS(发电量!$Y:$Y,发电量!$U:$U,$A5,发电量!$T:$T,AE$3)</f>
        <v>2</v>
      </c>
      <c r="AF5" s="98">
        <f>SUMIFS(发电量!$Z:$Z,发电量!$U:$U,$A5,发电量!$T:$T,AF$3)</f>
        <v>9</v>
      </c>
      <c r="AG5" s="98">
        <f>SUMIFS(发电量!$Z:$Z,发电量!$U:$U,$A5,发电量!$T:$T,AG$3)</f>
        <v>14</v>
      </c>
      <c r="AH5" s="98">
        <f>SUMIFS(发电量!$Z:$Z,发电量!$U:$U,$A5,发电量!$T:$T,AH$3)</f>
        <v>15</v>
      </c>
      <c r="AI5" s="98">
        <f>SUMIFS(发电量!$Z:$Z,发电量!$U:$U,$A5,发电量!$T:$T,AI$3)</f>
        <v>20</v>
      </c>
      <c r="AJ5" s="98">
        <f>SUMIFS(发电量!$Z:$Z,发电量!$U:$U,$A5,发电量!$T:$T,AJ$3)</f>
        <v>24</v>
      </c>
      <c r="AK5" s="98">
        <f>SUMIFS(发电量!$Z:$Z,发电量!$U:$U,$A5,发电量!$T:$T,AK$3)</f>
        <v>26</v>
      </c>
      <c r="AL5" s="98">
        <f>SUMIFS(发电量!$AA:$AA,发电量!$U:$U,$A5,发电量!$T:$T,AL$3)</f>
        <v>3.1</v>
      </c>
      <c r="AM5" s="98">
        <f>SUMIFS(发电量!$AA:$AA,发电量!$U:$U,$A5,发电量!$T:$T,AM$3)</f>
        <v>4</v>
      </c>
      <c r="AN5" s="98">
        <f>SUMIFS(发电量!$AA:$AA,发电量!$U:$U,$A5,发电量!$T:$T,AN$3)</f>
        <v>4</v>
      </c>
      <c r="AO5" s="98">
        <f>SUMIFS(发电量!$AA:$AA,发电量!$U:$U,$A5,发电量!$T:$T,AO$3)</f>
        <v>4</v>
      </c>
      <c r="AP5" s="98">
        <f>SUMIFS(发电量!$AA:$AA,发电量!$U:$U,$A5,发电量!$T:$T,AP$3)</f>
        <v>5</v>
      </c>
      <c r="AQ5" s="98">
        <f>SUMIFS(发电量!$AA:$AA,发电量!$U:$U,$A5,发电量!$T:$T,AQ$3)</f>
        <v>5</v>
      </c>
      <c r="AR5" s="98">
        <f>SUMIFS(发电量!$AB:$AB,发电量!$U:$U,$A5,发电量!$T:$T,AR$3)</f>
        <v>0.9</v>
      </c>
      <c r="AS5" s="98">
        <f>SUMIFS(发电量!$AB:$AB,发电量!$U:$U,$A5,发电量!$T:$T,AS$3)</f>
        <v>1</v>
      </c>
      <c r="AT5" s="98">
        <f>SUMIFS(发电量!$AB:$AB,发电量!$U:$U,$A5,发电量!$T:$T,AT$3)</f>
        <v>2</v>
      </c>
      <c r="AU5" s="98">
        <f>SUMIFS(发电量!$AB:$AB,发电量!$U:$U,$A5,发电量!$T:$T,AU$3)</f>
        <v>4</v>
      </c>
      <c r="AV5" s="98">
        <f>SUMIFS(发电量!$AB:$AB,发电量!$U:$U,$A5,发电量!$T:$T,AV$3)</f>
        <v>5</v>
      </c>
      <c r="AW5" s="98">
        <f>SUMIFS(发电量!$AB:$AB,发电量!$U:$U,$A5,发电量!$T:$T,AW$3)</f>
        <v>5</v>
      </c>
    </row>
    <row r="6" spans="1:49">
      <c r="A6" s="97" t="s">
        <v>83</v>
      </c>
      <c r="B6" s="98">
        <f>SUMIFS(发电量!$AC:$AC,发电量!$U:$U,$A6,发电量!$T:$T,B$3)</f>
        <v>2005</v>
      </c>
      <c r="C6" s="98">
        <f>SUMIFS(发电量!$AC:$AC,发电量!$U:$U,$A6,发电量!$T:$T,C$3)</f>
        <v>2186.04</v>
      </c>
      <c r="D6" s="98">
        <f>SUMIFS(发电量!$AC:$AC,发电量!$U:$U,$A6,发电量!$T:$T,D$3)</f>
        <v>2462</v>
      </c>
      <c r="E6" s="98">
        <f>SUMIFS(发电量!$AC:$AC,发电量!$U:$U,$A6,发电量!$T:$T,E$3)</f>
        <v>2573.0100000000002</v>
      </c>
      <c r="F6" s="98">
        <f>SUMIFS(发电量!$AC:$AC,发电量!$U:$U,$A6,发电量!$T:$T,F$3)</f>
        <v>2635.2</v>
      </c>
      <c r="G6" s="98">
        <f>SUMIFS(发电量!$AC:$AC,发电量!$U:$U,$A6,发电量!$T:$T,G$3)</f>
        <v>2932</v>
      </c>
      <c r="H6" s="98">
        <f>SUMIFS(发电量!$V:$V,发电量!$U:$U,$A6,发电量!$T:$T,H$3)</f>
        <v>631</v>
      </c>
      <c r="I6" s="98">
        <f>SUMIFS(发电量!$V:$V,发电量!$U:$U,$A6,发电量!$T:$T,I$3)</f>
        <v>416</v>
      </c>
      <c r="J6" s="98">
        <f>SUMIFS(发电量!$V:$V,发电量!$U:$U,$A6,发电量!$T:$T,J$3)</f>
        <v>325</v>
      </c>
      <c r="K6" s="98">
        <f>SUMIFS(发电量!$V:$V,发电量!$U:$U,$A6,发电量!$T:$T,K$3)</f>
        <v>442</v>
      </c>
      <c r="L6" s="98">
        <f>SUMIFS(发电量!$V:$V,发电量!$U:$U,$A6,发电量!$T:$T,L$3)</f>
        <v>292</v>
      </c>
      <c r="M6" s="98">
        <f>SUMIFS(发电量!$V:$V,发电量!$U:$U,$A6,发电量!$T:$T,M$3)</f>
        <v>274</v>
      </c>
      <c r="N6" s="98">
        <f>SUMIFS(发电量!$W:$W,发电量!$U:$U,$A6,发电量!$T:$T,N$3)</f>
        <v>781</v>
      </c>
      <c r="O6" s="98">
        <f>SUMIFS(发电量!$W:$W,发电量!$U:$U,$A6,发电量!$T:$T,O$3)</f>
        <v>1007</v>
      </c>
      <c r="P6" s="98">
        <f>SUMIFS(发电量!$W:$W,发电量!$U:$U,$A6,发电量!$T:$T,P$3)</f>
        <v>1252</v>
      </c>
      <c r="Q6" s="98">
        <f>SUMIFS(发电量!$W:$W,发电量!$U:$U,$A6,发电量!$T:$T,Q$3)</f>
        <v>1242</v>
      </c>
      <c r="R6" s="98">
        <f>SUMIFS(发电量!$W:$W,发电量!$U:$U,$A6,发电量!$T:$T,R$3)</f>
        <v>1380</v>
      </c>
      <c r="S6" s="98">
        <f>SUMIFS(发电量!$W:$W,发电量!$U:$U,$A6,发电量!$T:$T,S$3)</f>
        <v>1509</v>
      </c>
      <c r="T6" s="98">
        <f>SUMIFS(发电量!$X:$X,发电量!$U:$U,$A6,发电量!$T:$T,T$3)</f>
        <v>67</v>
      </c>
      <c r="U6" s="98">
        <f>SUMIFS(发电量!$X:$X,发电量!$U:$U,$A6,发电量!$T:$T,U$3)</f>
        <v>59.8</v>
      </c>
      <c r="V6" s="98">
        <f>SUMIFS(发电量!$X:$X,发电量!$U:$U,$A6,发电量!$T:$T,V$3)</f>
        <v>63.8</v>
      </c>
      <c r="W6" s="98">
        <f>SUMIFS(发电量!$X:$X,发电量!$U:$U,$A6,发电量!$T:$T,W$3)</f>
        <v>66.5</v>
      </c>
      <c r="X6" s="98">
        <f>SUMIFS(发电量!$X:$X,发电量!$U:$U,$A6,发电量!$T:$T,X$3)</f>
        <v>63</v>
      </c>
      <c r="Y6" s="98">
        <f>SUMIFS(发电量!$X:$X,发电量!$U:$U,$A6,发电量!$T:$T,Y$3)</f>
        <v>67</v>
      </c>
      <c r="Z6" s="98">
        <f>SUMIFS(发电量!$Y:$Y,发电量!$U:$U,$A6,发电量!$T:$T,Z$3)</f>
        <v>1</v>
      </c>
      <c r="AA6" s="98">
        <f>SUMIFS(发电量!$Y:$Y,发电量!$U:$U,$A6,发电量!$T:$T,AA$3)</f>
        <v>0.04</v>
      </c>
      <c r="AB6" s="98">
        <f>SUMIFS(发电量!$Y:$Y,发电量!$U:$U,$A6,发电量!$T:$T,AB$3)</f>
        <v>0</v>
      </c>
      <c r="AC6" s="98">
        <f>SUMIFS(发电量!$Y:$Y,发电量!$U:$U,$A6,发电量!$T:$T,AC$3)</f>
        <v>0.01</v>
      </c>
      <c r="AD6" s="98">
        <f>SUMIFS(发电量!$Y:$Y,发电量!$U:$U,$A6,发电量!$T:$T,AD$3)</f>
        <v>0</v>
      </c>
      <c r="AE6" s="98">
        <f>SUMIFS(发电量!$Y:$Y,发电量!$U:$U,$A6,发电量!$T:$T,AE$3)</f>
        <v>0</v>
      </c>
      <c r="AF6" s="98">
        <f>SUMIFS(发电量!$Z:$Z,发电量!$U:$U,$A6,发电量!$T:$T,AF$3)</f>
        <v>67</v>
      </c>
      <c r="AG6" s="98">
        <f>SUMIFS(发电量!$Z:$Z,发电量!$U:$U,$A6,发电量!$T:$T,AG$3)</f>
        <v>72.2</v>
      </c>
      <c r="AH6" s="98">
        <f>SUMIFS(发电量!$Z:$Z,发电量!$U:$U,$A6,发电量!$T:$T,AH$3)</f>
        <v>89.2</v>
      </c>
      <c r="AI6" s="98">
        <f>SUMIFS(发电量!$Z:$Z,发电量!$U:$U,$A6,发电量!$T:$T,AI$3)</f>
        <v>98.5</v>
      </c>
      <c r="AJ6" s="98">
        <f>SUMIFS(发电量!$Z:$Z,发电量!$U:$U,$A6,发电量!$T:$T,AJ$3)</f>
        <v>107</v>
      </c>
      <c r="AK6" s="98">
        <f>SUMIFS(发电量!$Z:$Z,发电量!$U:$U,$A6,发电量!$T:$T,AK$3)</f>
        <v>128</v>
      </c>
      <c r="AL6" s="98">
        <f>SUMIFS(发电量!$AA:$AA,发电量!$U:$U,$A6,发电量!$T:$T,AL$3)</f>
        <v>457.6</v>
      </c>
      <c r="AM6" s="98">
        <f>SUMIFS(发电量!$AA:$AA,发电量!$U:$U,$A6,发电量!$T:$T,AM$3)</f>
        <v>631</v>
      </c>
      <c r="AN6" s="98">
        <f>SUMIFS(发电量!$AA:$AA,发电量!$U:$U,$A6,发电量!$T:$T,AN$3)</f>
        <v>723</v>
      </c>
      <c r="AO6" s="98">
        <f>SUMIFS(发电量!$AA:$AA,发电量!$U:$U,$A6,发电量!$T:$T,AO$3)</f>
        <v>713</v>
      </c>
      <c r="AP6" s="98">
        <f>SUMIFS(发电量!$AA:$AA,发电量!$U:$U,$A6,发电量!$T:$T,AP$3)</f>
        <v>778.2</v>
      </c>
      <c r="AQ6" s="98">
        <f>SUMIFS(发电量!$AA:$AA,发电量!$U:$U,$A6,发电量!$T:$T,AQ$3)</f>
        <v>934</v>
      </c>
      <c r="AR6" s="98">
        <f>SUMIFS(发电量!$AB:$AB,发电量!$U:$U,$A6,发电量!$T:$T,AR$3)</f>
        <v>0.4</v>
      </c>
      <c r="AS6" s="98">
        <f>SUMIFS(发电量!$AB:$AB,发电量!$U:$U,$A6,发电量!$T:$T,AS$3)</f>
        <v>0</v>
      </c>
      <c r="AT6" s="98">
        <f>SUMIFS(发电量!$AB:$AB,发电量!$U:$U,$A6,发电量!$T:$T,AT$3)</f>
        <v>9</v>
      </c>
      <c r="AU6" s="98">
        <f>SUMIFS(发电量!$AB:$AB,发电量!$U:$U,$A6,发电量!$T:$T,AU$3)</f>
        <v>11</v>
      </c>
      <c r="AV6" s="98">
        <f>SUMIFS(发电量!$AB:$AB,发电量!$U:$U,$A6,发电量!$T:$T,AV$3)</f>
        <v>15</v>
      </c>
      <c r="AW6" s="98">
        <f>SUMIFS(发电量!$AB:$AB,发电量!$U:$U,$A6,发电量!$T:$T,AW$3)</f>
        <v>20</v>
      </c>
    </row>
    <row r="7" spans="1:49">
      <c r="A7" s="97" t="s">
        <v>107</v>
      </c>
      <c r="B7" s="98">
        <f>SUMIFS(发电量!$AC:$AC,发电量!$U:$U,$A7,发电量!$T:$T,B$3)</f>
        <v>1209</v>
      </c>
      <c r="C7" s="98">
        <f>SUMIFS(发电量!$AC:$AC,发电量!$U:$U,$A7,发电量!$T:$T,C$3)</f>
        <v>1342.1</v>
      </c>
      <c r="D7" s="98">
        <f>SUMIFS(发电量!$AC:$AC,发电量!$U:$U,$A7,发电量!$T:$T,D$3)</f>
        <v>1599</v>
      </c>
      <c r="E7" s="98">
        <f>SUMIFS(发电量!$AC:$AC,发电量!$U:$U,$A7,发电量!$T:$T,E$3)</f>
        <v>1659</v>
      </c>
      <c r="F7" s="98">
        <f>SUMIFS(发电量!$AC:$AC,发电量!$U:$U,$A7,发电量!$T:$T,F$3)</f>
        <v>1787</v>
      </c>
      <c r="G7" s="98">
        <f>SUMIFS(发电量!$AC:$AC,发电量!$U:$U,$A7,发电量!$T:$T,G$3)</f>
        <v>1933</v>
      </c>
      <c r="H7" s="98">
        <f>SUMIFS(发电量!$V:$V,发电量!$U:$U,$A7,发电量!$T:$T,H$3)</f>
        <v>314</v>
      </c>
      <c r="I7" s="98">
        <f>SUMIFS(发电量!$V:$V,发电量!$U:$U,$A7,发电量!$T:$T,I$3)</f>
        <v>374</v>
      </c>
      <c r="J7" s="98">
        <f>SUMIFS(发电量!$V:$V,发电量!$U:$U,$A7,发电量!$T:$T,J$3)</f>
        <v>444</v>
      </c>
      <c r="K7" s="98">
        <f>SUMIFS(发电量!$V:$V,发电量!$U:$U,$A7,发电量!$T:$T,K$3)</f>
        <v>496</v>
      </c>
      <c r="L7" s="98">
        <f>SUMIFS(发电量!$V:$V,发电量!$U:$U,$A7,发电量!$T:$T,L$3)</f>
        <v>507</v>
      </c>
      <c r="M7" s="98">
        <f>SUMIFS(发电量!$V:$V,发电量!$U:$U,$A7,发电量!$T:$T,M$3)</f>
        <v>452</v>
      </c>
      <c r="N7" s="98">
        <f>SUMIFS(发电量!$W:$W,发电量!$U:$U,$A7,发电量!$T:$T,N$3)</f>
        <v>694</v>
      </c>
      <c r="O7" s="98">
        <f>SUMIFS(发电量!$W:$W,发电量!$U:$U,$A7,发电量!$T:$T,O$3)</f>
        <v>696</v>
      </c>
      <c r="P7" s="98">
        <f>SUMIFS(发电量!$W:$W,发电量!$U:$U,$A7,发电量!$T:$T,P$3)</f>
        <v>821</v>
      </c>
      <c r="Q7" s="98">
        <f>SUMIFS(发电量!$W:$W,发电量!$U:$U,$A7,发电量!$T:$T,Q$3)</f>
        <v>803</v>
      </c>
      <c r="R7" s="98">
        <f>SUMIFS(发电量!$W:$W,发电量!$U:$U,$A7,发电量!$T:$T,R$3)</f>
        <v>885</v>
      </c>
      <c r="S7" s="98">
        <f>SUMIFS(发电量!$W:$W,发电量!$U:$U,$A7,发电量!$T:$T,S$3)</f>
        <v>1019</v>
      </c>
      <c r="T7" s="98">
        <f>SUMIFS(发电量!$X:$X,发电量!$U:$U,$A7,发电量!$T:$T,T$3)</f>
        <v>0</v>
      </c>
      <c r="U7" s="98">
        <f>SUMIFS(发电量!$X:$X,发电量!$U:$U,$A7,发电量!$T:$T,U$3)</f>
        <v>0.1</v>
      </c>
      <c r="V7" s="98">
        <f>SUMIFS(发电量!$X:$X,发电量!$U:$U,$A7,发电量!$T:$T,V$3)</f>
        <v>0</v>
      </c>
      <c r="W7" s="98">
        <f>SUMIFS(发电量!$X:$X,发电量!$U:$U,$A7,发电量!$T:$T,W$3)</f>
        <v>0</v>
      </c>
      <c r="X7" s="98">
        <f>SUMIFS(发电量!$X:$X,发电量!$U:$U,$A7,发电量!$T:$T,X$3)</f>
        <v>0</v>
      </c>
      <c r="Y7" s="98">
        <f>SUMIFS(发电量!$X:$X,发电量!$U:$U,$A7,发电量!$T:$T,Y$3)</f>
        <v>0</v>
      </c>
      <c r="Z7" s="98">
        <f>SUMIFS(发电量!$Y:$Y,发电量!$U:$U,$A7,发电量!$T:$T,Z$3)</f>
        <v>0</v>
      </c>
      <c r="AA7" s="98">
        <f>SUMIFS(发电量!$Y:$Y,发电量!$U:$U,$A7,发电量!$T:$T,AA$3)</f>
        <v>0</v>
      </c>
      <c r="AB7" s="98">
        <f>SUMIFS(发电量!$Y:$Y,发电量!$U:$U,$A7,发电量!$T:$T,AB$3)</f>
        <v>0</v>
      </c>
      <c r="AC7" s="98">
        <f>SUMIFS(发电量!$Y:$Y,发电量!$U:$U,$A7,发电量!$T:$T,AC$3)</f>
        <v>0</v>
      </c>
      <c r="AD7" s="98">
        <f>SUMIFS(发电量!$Y:$Y,发电量!$U:$U,$A7,发电量!$T:$T,AD$3)</f>
        <v>0</v>
      </c>
      <c r="AE7" s="98">
        <f>SUMIFS(发电量!$Y:$Y,发电量!$U:$U,$A7,发电量!$T:$T,AE$3)</f>
        <v>0</v>
      </c>
      <c r="AF7" s="98">
        <f>SUMIFS(发电量!$Z:$Z,发电量!$U:$U,$A7,发电量!$T:$T,AF$3)</f>
        <v>5</v>
      </c>
      <c r="AG7" s="98">
        <f>SUMIFS(发电量!$Z:$Z,发电量!$U:$U,$A7,发电量!$T:$T,AG$3)</f>
        <v>11</v>
      </c>
      <c r="AH7" s="98">
        <f>SUMIFS(发电量!$Z:$Z,发电量!$U:$U,$A7,发电量!$T:$T,AH$3)</f>
        <v>9</v>
      </c>
      <c r="AI7" s="98">
        <f>SUMIFS(发电量!$Z:$Z,发电量!$U:$U,$A7,发电量!$T:$T,AI$3)</f>
        <v>14</v>
      </c>
      <c r="AJ7" s="98">
        <f>SUMIFS(发电量!$Z:$Z,发电量!$U:$U,$A7,发电量!$T:$T,AJ$3)</f>
        <v>16</v>
      </c>
      <c r="AK7" s="98">
        <f>SUMIFS(发电量!$Z:$Z,发电量!$U:$U,$A7,发电量!$T:$T,AK$3)</f>
        <v>24</v>
      </c>
      <c r="AL7" s="98">
        <f>SUMIFS(发电量!$AA:$AA,发电量!$U:$U,$A7,发电量!$T:$T,AL$3)</f>
        <v>195.7</v>
      </c>
      <c r="AM7" s="98">
        <f>SUMIFS(发电量!$AA:$AA,发电量!$U:$U,$A7,发电量!$T:$T,AM$3)</f>
        <v>260</v>
      </c>
      <c r="AN7" s="98">
        <f>SUMIFS(发电量!$AA:$AA,发电量!$U:$U,$A7,发电量!$T:$T,AN$3)</f>
        <v>323</v>
      </c>
      <c r="AO7" s="98">
        <f>SUMIFS(发电量!$AA:$AA,发电量!$U:$U,$A7,发电量!$T:$T,AO$3)</f>
        <v>340</v>
      </c>
      <c r="AP7" s="98">
        <f>SUMIFS(发电量!$AA:$AA,发电量!$U:$U,$A7,发电量!$T:$T,AP$3)</f>
        <v>370</v>
      </c>
      <c r="AQ7" s="98">
        <f>SUMIFS(发电量!$AA:$AA,发电量!$U:$U,$A7,发电量!$T:$T,AQ$3)</f>
        <v>429</v>
      </c>
      <c r="AR7" s="98">
        <f>SUMIFS(发电量!$AB:$AB,发电量!$U:$U,$A7,发电量!$T:$T,AR$3)</f>
        <v>0.3</v>
      </c>
      <c r="AS7" s="98">
        <f>SUMIFS(发电量!$AB:$AB,发电量!$U:$U,$A7,发电量!$T:$T,AS$3)</f>
        <v>1</v>
      </c>
      <c r="AT7" s="98">
        <f>SUMIFS(发电量!$AB:$AB,发电量!$U:$U,$A7,发电量!$T:$T,AT$3)</f>
        <v>2</v>
      </c>
      <c r="AU7" s="98">
        <f>SUMIFS(发电量!$AB:$AB,发电量!$U:$U,$A7,发电量!$T:$T,AU$3)</f>
        <v>6</v>
      </c>
      <c r="AV7" s="98">
        <f>SUMIFS(发电量!$AB:$AB,发电量!$U:$U,$A7,发电量!$T:$T,AV$3)</f>
        <v>9</v>
      </c>
      <c r="AW7" s="98">
        <f>SUMIFS(发电量!$AB:$AB,发电量!$U:$U,$A7,发电量!$T:$T,AW$3)</f>
        <v>9</v>
      </c>
    </row>
    <row r="8" spans="1:49">
      <c r="A8" s="97" t="s">
        <v>93</v>
      </c>
      <c r="B8" s="98">
        <f>SUMIFS(发电量!$AC:$AC,发电量!$U:$U,$A8,发电量!$T:$T,B$3)</f>
        <v>4036.2000000000003</v>
      </c>
      <c r="C8" s="98">
        <f>SUMIFS(发电量!$AC:$AC,发电量!$U:$U,$A8,发电量!$T:$T,C$3)</f>
        <v>4347</v>
      </c>
      <c r="D8" s="98">
        <f>SUMIFS(发电量!$AC:$AC,发电量!$U:$U,$A8,发电量!$T:$T,D$3)</f>
        <v>4572.2</v>
      </c>
      <c r="E8" s="98">
        <f>SUMIFS(发电量!$AC:$AC,发电量!$U:$U,$A8,发电量!$T:$T,E$3)</f>
        <v>4852.2</v>
      </c>
      <c r="F8" s="98">
        <f>SUMIFS(发电量!$AC:$AC,发电量!$U:$U,$A8,发电量!$T:$T,F$3)</f>
        <v>5049</v>
      </c>
      <c r="G8" s="98">
        <f>SUMIFS(发电量!$AC:$AC,发电量!$U:$U,$A8,发电量!$T:$T,G$3)</f>
        <v>6154</v>
      </c>
      <c r="H8" s="98">
        <f>SUMIFS(发电量!$V:$V,发电量!$U:$U,$A8,发电量!$T:$T,H$3)</f>
        <v>423</v>
      </c>
      <c r="I8" s="98">
        <f>SUMIFS(发电量!$V:$V,发电量!$U:$U,$A8,发电量!$T:$T,I$3)</f>
        <v>301</v>
      </c>
      <c r="J8" s="98">
        <f>SUMIFS(发电量!$V:$V,发电量!$U:$U,$A8,发电量!$T:$T,J$3)</f>
        <v>292</v>
      </c>
      <c r="K8" s="98">
        <f>SUMIFS(发电量!$V:$V,发电量!$U:$U,$A8,发电量!$T:$T,K$3)</f>
        <v>397</v>
      </c>
      <c r="L8" s="98">
        <f>SUMIFS(发电量!$V:$V,发电量!$U:$U,$A8,发电量!$T:$T,L$3)</f>
        <v>286</v>
      </c>
      <c r="M8" s="98">
        <f>SUMIFS(发电量!$V:$V,发电量!$U:$U,$A8,发电量!$T:$T,M$3)</f>
        <v>223</v>
      </c>
      <c r="N8" s="98">
        <f>SUMIFS(发电量!$W:$W,发电量!$U:$U,$A8,发电量!$T:$T,N$3)</f>
        <v>2297</v>
      </c>
      <c r="O8" s="98">
        <f>SUMIFS(发电量!$W:$W,发电量!$U:$U,$A8,发电量!$T:$T,O$3)</f>
        <v>2578</v>
      </c>
      <c r="P8" s="98">
        <f>SUMIFS(发电量!$W:$W,发电量!$U:$U,$A8,发电量!$T:$T,P$3)</f>
        <v>2766</v>
      </c>
      <c r="Q8" s="98">
        <f>SUMIFS(发电量!$W:$W,发电量!$U:$U,$A8,发电量!$T:$T,Q$3)</f>
        <v>2508</v>
      </c>
      <c r="R8" s="98">
        <f>SUMIFS(发电量!$W:$W,发电量!$U:$U,$A8,发电量!$T:$T,R$3)</f>
        <v>2518</v>
      </c>
      <c r="S8" s="98">
        <f>SUMIFS(发电量!$W:$W,发电量!$U:$U,$A8,发电量!$T:$T,S$3)</f>
        <v>3372</v>
      </c>
      <c r="T8" s="98">
        <f>SUMIFS(发电量!$X:$X,发电量!$U:$U,$A8,发电量!$T:$T,T$3)</f>
        <v>487</v>
      </c>
      <c r="U8" s="98">
        <f>SUMIFS(发电量!$X:$X,发电量!$U:$U,$A8,发电量!$T:$T,U$3)</f>
        <v>510</v>
      </c>
      <c r="V8" s="98">
        <f>SUMIFS(发电量!$X:$X,发电量!$U:$U,$A8,发电量!$T:$T,V$3)</f>
        <v>429</v>
      </c>
      <c r="W8" s="98">
        <f>SUMIFS(发电量!$X:$X,发电量!$U:$U,$A8,发电量!$T:$T,W$3)</f>
        <v>585.79999999999995</v>
      </c>
      <c r="X8" s="98">
        <f>SUMIFS(发电量!$X:$X,发电量!$U:$U,$A8,发电量!$T:$T,X$3)</f>
        <v>741</v>
      </c>
      <c r="Y8" s="98">
        <f>SUMIFS(发电量!$X:$X,发电量!$U:$U,$A8,发电量!$T:$T,Y$3)</f>
        <v>908</v>
      </c>
      <c r="Z8" s="98">
        <f>SUMIFS(发电量!$Y:$Y,发电量!$U:$U,$A8,发电量!$T:$T,Z$3)</f>
        <v>12</v>
      </c>
      <c r="AA8" s="98">
        <f>SUMIFS(发电量!$Y:$Y,发电量!$U:$U,$A8,发电量!$T:$T,AA$3)</f>
        <v>13</v>
      </c>
      <c r="AB8" s="98">
        <f>SUMIFS(发电量!$Y:$Y,发电量!$U:$U,$A8,发电量!$T:$T,AB$3)</f>
        <v>0</v>
      </c>
      <c r="AC8" s="98">
        <f>SUMIFS(发电量!$Y:$Y,发电量!$U:$U,$A8,发电量!$T:$T,AC$3)</f>
        <v>0</v>
      </c>
      <c r="AD8" s="98">
        <f>SUMIFS(发电量!$Y:$Y,发电量!$U:$U,$A8,发电量!$T:$T,AD$3)</f>
        <v>0</v>
      </c>
      <c r="AE8" s="98">
        <f>SUMIFS(发电量!$Y:$Y,发电量!$U:$U,$A8,发电量!$T:$T,AE$3)</f>
        <v>0</v>
      </c>
      <c r="AF8" s="98">
        <f>SUMIFS(发电量!$Z:$Z,发电量!$U:$U,$A8,发电量!$T:$T,AF$3)</f>
        <v>54</v>
      </c>
      <c r="AG8" s="98">
        <f>SUMIFS(发电量!$Z:$Z,发电量!$U:$U,$A8,发电量!$T:$T,AG$3)</f>
        <v>63</v>
      </c>
      <c r="AH8" s="98">
        <f>SUMIFS(发电量!$Z:$Z,发电量!$U:$U,$A8,发电量!$T:$T,AH$3)</f>
        <v>88</v>
      </c>
      <c r="AI8" s="98">
        <f>SUMIFS(发电量!$Z:$Z,发电量!$U:$U,$A8,发电量!$T:$T,AI$3)</f>
        <v>128.19999999999999</v>
      </c>
      <c r="AJ8" s="98">
        <f>SUMIFS(发电量!$Z:$Z,发电量!$U:$U,$A8,发电量!$T:$T,AJ$3)</f>
        <v>166</v>
      </c>
      <c r="AK8" s="98">
        <f>SUMIFS(发电量!$Z:$Z,发电量!$U:$U,$A8,发电量!$T:$T,AK$3)</f>
        <v>207</v>
      </c>
      <c r="AL8" s="98">
        <f>SUMIFS(发电量!$AA:$AA,发电量!$U:$U,$A8,发电量!$T:$T,AL$3)</f>
        <v>757.40000000000009</v>
      </c>
      <c r="AM8" s="98">
        <f>SUMIFS(发电量!$AA:$AA,发电量!$U:$U,$A8,发电量!$T:$T,AM$3)</f>
        <v>874</v>
      </c>
      <c r="AN8" s="98">
        <f>SUMIFS(发电量!$AA:$AA,发电量!$U:$U,$A8,发电量!$T:$T,AN$3)</f>
        <v>982.2</v>
      </c>
      <c r="AO8" s="98">
        <f>SUMIFS(发电量!$AA:$AA,发电量!$U:$U,$A8,发电量!$T:$T,AO$3)</f>
        <v>1211.2</v>
      </c>
      <c r="AP8" s="98">
        <f>SUMIFS(发电量!$AA:$AA,发电量!$U:$U,$A8,发电量!$T:$T,AP$3)</f>
        <v>1306</v>
      </c>
      <c r="AQ8" s="98">
        <f>SUMIFS(发电量!$AA:$AA,发电量!$U:$U,$A8,发电量!$T:$T,AQ$3)</f>
        <v>1394</v>
      </c>
      <c r="AR8" s="98">
        <f>SUMIFS(发电量!$AB:$AB,发电量!$U:$U,$A8,发电量!$T:$T,AR$3)</f>
        <v>5.8</v>
      </c>
      <c r="AS8" s="98">
        <f>SUMIFS(发电量!$AB:$AB,发电量!$U:$U,$A8,发电量!$T:$T,AS$3)</f>
        <v>8</v>
      </c>
      <c r="AT8" s="98">
        <f>SUMIFS(发电量!$AB:$AB,发电量!$U:$U,$A8,发电量!$T:$T,AT$3)</f>
        <v>15</v>
      </c>
      <c r="AU8" s="98">
        <f>SUMIFS(发电量!$AB:$AB,发电量!$U:$U,$A8,发电量!$T:$T,AU$3)</f>
        <v>22</v>
      </c>
      <c r="AV8" s="98">
        <f>SUMIFS(发电量!$AB:$AB,发电量!$U:$U,$A8,发电量!$T:$T,AV$3)</f>
        <v>32</v>
      </c>
      <c r="AW8" s="98">
        <f>SUMIFS(发电量!$AB:$AB,发电量!$U:$U,$A8,发电量!$T:$T,AW$3)</f>
        <v>50</v>
      </c>
    </row>
    <row r="9" spans="1:49">
      <c r="A9" s="97" t="s">
        <v>101</v>
      </c>
      <c r="B9" s="98">
        <f>SUMIFS(发电量!$AC:$AC,发电量!$U:$U,$A9,发电量!$T:$T,B$3)</f>
        <v>1275</v>
      </c>
      <c r="C9" s="98">
        <f>SUMIFS(发电量!$AC:$AC,发电量!$U:$U,$A9,发电量!$T:$T,C$3)</f>
        <v>1345</v>
      </c>
      <c r="D9" s="98">
        <f>SUMIFS(发电量!$AC:$AC,发电量!$U:$U,$A9,发电量!$T:$T,D$3)</f>
        <v>1617</v>
      </c>
      <c r="E9" s="98">
        <f>SUMIFS(发电量!$AC:$AC,发电量!$U:$U,$A9,发电量!$T:$T,E$3)</f>
        <v>1828</v>
      </c>
      <c r="F9" s="98">
        <f>SUMIFS(发电量!$AC:$AC,发电量!$U:$U,$A9,发电量!$T:$T,F$3)</f>
        <v>1939</v>
      </c>
      <c r="G9" s="98">
        <f>SUMIFS(发电量!$AC:$AC,发电量!$U:$U,$A9,发电量!$T:$T,G$3)</f>
        <v>2008</v>
      </c>
      <c r="H9" s="98">
        <f>SUMIFS(发电量!$V:$V,发电量!$U:$U,$A9,发电量!$T:$T,H$3)</f>
        <v>600</v>
      </c>
      <c r="I9" s="98">
        <f>SUMIFS(发电量!$V:$V,发电量!$U:$U,$A9,发电量!$T:$T,I$3)</f>
        <v>614</v>
      </c>
      <c r="J9" s="98">
        <f>SUMIFS(发电量!$V:$V,发电量!$U:$U,$A9,发电量!$T:$T,J$3)</f>
        <v>609</v>
      </c>
      <c r="K9" s="98">
        <f>SUMIFS(发电量!$V:$V,发电量!$U:$U,$A9,发电量!$T:$T,K$3)</f>
        <v>593</v>
      </c>
      <c r="L9" s="98">
        <f>SUMIFS(发电量!$V:$V,发电量!$U:$U,$A9,发电量!$T:$T,L$3)</f>
        <v>615</v>
      </c>
      <c r="M9" s="98">
        <f>SUMIFS(发电量!$V:$V,发电量!$U:$U,$A9,发电量!$T:$T,M$3)</f>
        <v>517</v>
      </c>
      <c r="N9" s="98">
        <f>SUMIFS(发电量!$W:$W,发电量!$U:$U,$A9,发电量!$T:$T,N$3)</f>
        <v>360</v>
      </c>
      <c r="O9" s="98">
        <f>SUMIFS(发电量!$W:$W,发电量!$U:$U,$A9,发电量!$T:$T,O$3)</f>
        <v>444</v>
      </c>
      <c r="P9" s="98">
        <f>SUMIFS(发电量!$W:$W,发电量!$U:$U,$A9,发电量!$T:$T,P$3)</f>
        <v>649</v>
      </c>
      <c r="Q9" s="98">
        <f>SUMIFS(发电量!$W:$W,发电量!$U:$U,$A9,发电量!$T:$T,Q$3)</f>
        <v>833</v>
      </c>
      <c r="R9" s="98">
        <f>SUMIFS(发电量!$W:$W,发电量!$U:$U,$A9,发电量!$T:$T,R$3)</f>
        <v>865</v>
      </c>
      <c r="S9" s="98">
        <f>SUMIFS(发电量!$W:$W,发电量!$U:$U,$A9,发电量!$T:$T,S$3)</f>
        <v>944</v>
      </c>
      <c r="T9" s="98">
        <f>SUMIFS(发电量!$X:$X,发电量!$U:$U,$A9,发电量!$T:$T,T$3)</f>
        <v>1</v>
      </c>
      <c r="U9" s="98">
        <f>SUMIFS(发电量!$X:$X,发电量!$U:$U,$A9,发电量!$T:$T,U$3)</f>
        <v>1</v>
      </c>
      <c r="V9" s="98">
        <f>SUMIFS(发电量!$X:$X,发电量!$U:$U,$A9,发电量!$T:$T,V$3)</f>
        <v>5</v>
      </c>
      <c r="W9" s="98">
        <f>SUMIFS(发电量!$X:$X,发电量!$U:$U,$A9,发电量!$T:$T,W$3)</f>
        <v>3.9</v>
      </c>
      <c r="X9" s="98">
        <f>SUMIFS(发电量!$X:$X,发电量!$U:$U,$A9,发电量!$T:$T,X$3)</f>
        <v>8</v>
      </c>
      <c r="Y9" s="98">
        <f>SUMIFS(发电量!$X:$X,发电量!$U:$U,$A9,发电量!$T:$T,Y$3)</f>
        <v>9</v>
      </c>
      <c r="Z9" s="98">
        <f>SUMIFS(发电量!$Y:$Y,发电量!$U:$U,$A9,发电量!$T:$T,Z$3)</f>
        <v>0</v>
      </c>
      <c r="AA9" s="98">
        <f>SUMIFS(发电量!$Y:$Y,发电量!$U:$U,$A9,发电量!$T:$T,AA$3)</f>
        <v>0</v>
      </c>
      <c r="AB9" s="98">
        <f>SUMIFS(发电量!$Y:$Y,发电量!$U:$U,$A9,发电量!$T:$T,AB$3)</f>
        <v>0</v>
      </c>
      <c r="AC9" s="98">
        <f>SUMIFS(发电量!$Y:$Y,发电量!$U:$U,$A9,发电量!$T:$T,AC$3)</f>
        <v>0</v>
      </c>
      <c r="AD9" s="98">
        <f>SUMIFS(发电量!$Y:$Y,发电量!$U:$U,$A9,发电量!$T:$T,AD$3)</f>
        <v>0</v>
      </c>
      <c r="AE9" s="98">
        <f>SUMIFS(发电量!$Y:$Y,发电量!$U:$U,$A9,发电量!$T:$T,AE$3)</f>
        <v>0</v>
      </c>
      <c r="AF9" s="98">
        <f>SUMIFS(发电量!$Z:$Z,发电量!$U:$U,$A9,发电量!$T:$T,AF$3)</f>
        <v>197</v>
      </c>
      <c r="AG9" s="98">
        <f>SUMIFS(发电量!$Z:$Z,发电量!$U:$U,$A9,发电量!$T:$T,AG$3)</f>
        <v>130</v>
      </c>
      <c r="AH9" s="98">
        <f>SUMIFS(发电量!$Z:$Z,发电量!$U:$U,$A9,发电量!$T:$T,AH$3)</f>
        <v>142</v>
      </c>
      <c r="AI9" s="98">
        <f>SUMIFS(发电量!$Z:$Z,发电量!$U:$U,$A9,发电量!$T:$T,AI$3)</f>
        <v>151.1</v>
      </c>
      <c r="AJ9" s="98">
        <f>SUMIFS(发电量!$Z:$Z,发电量!$U:$U,$A9,发电量!$T:$T,AJ$3)</f>
        <v>158</v>
      </c>
      <c r="AK9" s="98">
        <f>SUMIFS(发电量!$Z:$Z,发电量!$U:$U,$A9,发电量!$T:$T,AK$3)</f>
        <v>167</v>
      </c>
      <c r="AL9" s="98">
        <f>SUMIFS(发电量!$AA:$AA,发电量!$U:$U,$A9,发电量!$T:$T,AL$3)</f>
        <v>117</v>
      </c>
      <c r="AM9" s="98">
        <f>SUMIFS(发电量!$AA:$AA,发电量!$U:$U,$A9,发电量!$T:$T,AM$3)</f>
        <v>155</v>
      </c>
      <c r="AN9" s="98">
        <f>SUMIFS(发电量!$AA:$AA,发电量!$U:$U,$A9,发电量!$T:$T,AN$3)</f>
        <v>211</v>
      </c>
      <c r="AO9" s="98">
        <f>SUMIFS(发电量!$AA:$AA,发电量!$U:$U,$A9,发电量!$T:$T,AO$3)</f>
        <v>245</v>
      </c>
      <c r="AP9" s="98">
        <f>SUMIFS(发电量!$AA:$AA,发电量!$U:$U,$A9,发电量!$T:$T,AP$3)</f>
        <v>290</v>
      </c>
      <c r="AQ9" s="98">
        <f>SUMIFS(发电量!$AA:$AA,发电量!$U:$U,$A9,发电量!$T:$T,AQ$3)</f>
        <v>367</v>
      </c>
      <c r="AR9" s="98">
        <f>SUMIFS(发电量!$AB:$AB,发电量!$U:$U,$A9,发电量!$T:$T,AR$3)</f>
        <v>0</v>
      </c>
      <c r="AS9" s="98">
        <f>SUMIFS(发电量!$AB:$AB,发电量!$U:$U,$A9,发电量!$T:$T,AS$3)</f>
        <v>1</v>
      </c>
      <c r="AT9" s="98">
        <f>SUMIFS(发电量!$AB:$AB,发电量!$U:$U,$A9,发电量!$T:$T,AT$3)</f>
        <v>1</v>
      </c>
      <c r="AU9" s="98">
        <f>SUMIFS(发电量!$AB:$AB,发电量!$U:$U,$A9,发电量!$T:$T,AU$3)</f>
        <v>2</v>
      </c>
      <c r="AV9" s="98">
        <f>SUMIFS(发电量!$AB:$AB,发电量!$U:$U,$A9,发电量!$T:$T,AV$3)</f>
        <v>3</v>
      </c>
      <c r="AW9" s="98">
        <f>SUMIFS(发电量!$AB:$AB,发电量!$U:$U,$A9,发电量!$T:$T,AW$3)</f>
        <v>4</v>
      </c>
    </row>
    <row r="10" spans="1:49">
      <c r="A10" s="97" t="s">
        <v>103</v>
      </c>
      <c r="B10" s="98">
        <f>SUMIFS(发电量!$AC:$AC,发电量!$U:$U,$A10,发电量!$T:$T,B$3)</f>
        <v>1955</v>
      </c>
      <c r="C10" s="98">
        <f>SUMIFS(发电量!$AC:$AC,发电量!$U:$U,$A10,发电量!$T:$T,C$3)</f>
        <v>2012</v>
      </c>
      <c r="D10" s="98">
        <f>SUMIFS(发电量!$AC:$AC,发电量!$U:$U,$A10,发电量!$T:$T,D$3)</f>
        <v>2117</v>
      </c>
      <c r="E10" s="98">
        <f>SUMIFS(发电量!$AC:$AC,发电量!$U:$U,$A10,发电量!$T:$T,E$3)</f>
        <v>2256</v>
      </c>
      <c r="F10" s="98">
        <f>SUMIFS(发电量!$AC:$AC,发电量!$U:$U,$A10,发电量!$T:$T,F$3)</f>
        <v>2327</v>
      </c>
      <c r="G10" s="98">
        <f>SUMIFS(发电量!$AC:$AC,发电量!$U:$U,$A10,发电量!$T:$T,G$3)</f>
        <v>2407</v>
      </c>
      <c r="H10" s="98">
        <f>SUMIFS(发电量!$V:$V,发电量!$U:$U,$A10,发电量!$T:$T,H$3)</f>
        <v>727</v>
      </c>
      <c r="I10" s="98">
        <f>SUMIFS(发电量!$V:$V,发电量!$U:$U,$A10,发电量!$T:$T,I$3)</f>
        <v>733</v>
      </c>
      <c r="J10" s="98">
        <f>SUMIFS(发电量!$V:$V,发电量!$U:$U,$A10,发电量!$T:$T,J$3)</f>
        <v>770</v>
      </c>
      <c r="K10" s="98">
        <f>SUMIFS(发电量!$V:$V,发电量!$U:$U,$A10,发电量!$T:$T,K$3)</f>
        <v>769</v>
      </c>
      <c r="L10" s="98">
        <f>SUMIFS(发电量!$V:$V,发电量!$U:$U,$A10,发电量!$T:$T,L$3)</f>
        <v>831</v>
      </c>
      <c r="M10" s="98">
        <f>SUMIFS(发电量!$V:$V,发电量!$U:$U,$A10,发电量!$T:$T,M$3)</f>
        <v>734</v>
      </c>
      <c r="N10" s="98">
        <f>SUMIFS(发电量!$W:$W,发电量!$U:$U,$A10,发电量!$T:$T,N$3)</f>
        <v>1167</v>
      </c>
      <c r="O10" s="98">
        <f>SUMIFS(发电量!$W:$W,发电量!$U:$U,$A10,发电量!$T:$T,O$3)</f>
        <v>1201</v>
      </c>
      <c r="P10" s="98">
        <f>SUMIFS(发电量!$W:$W,发电量!$U:$U,$A10,发电量!$T:$T,P$3)</f>
        <v>1254</v>
      </c>
      <c r="Q10" s="98">
        <f>SUMIFS(发电量!$W:$W,发电量!$U:$U,$A10,发电量!$T:$T,Q$3)</f>
        <v>1381</v>
      </c>
      <c r="R10" s="98">
        <f>SUMIFS(发电量!$W:$W,发电量!$U:$U,$A10,发电量!$T:$T,R$3)</f>
        <v>1323</v>
      </c>
      <c r="S10" s="98">
        <f>SUMIFS(发电量!$W:$W,发电量!$U:$U,$A10,发电量!$T:$T,S$3)</f>
        <v>1444</v>
      </c>
      <c r="T10" s="98">
        <f>SUMIFS(发电量!$X:$X,发电量!$U:$U,$A10,发电量!$T:$T,T$3)</f>
        <v>0</v>
      </c>
      <c r="U10" s="98">
        <f>SUMIFS(发电量!$X:$X,发电量!$U:$U,$A10,发电量!$T:$T,U$3)</f>
        <v>0</v>
      </c>
      <c r="V10" s="98">
        <f>SUMIFS(发电量!$X:$X,发电量!$U:$U,$A10,发电量!$T:$T,V$3)</f>
        <v>0</v>
      </c>
      <c r="W10" s="98">
        <f>SUMIFS(发电量!$X:$X,发电量!$U:$U,$A10,发电量!$T:$T,W$3)</f>
        <v>0</v>
      </c>
      <c r="X10" s="98">
        <f>SUMIFS(发电量!$X:$X,发电量!$U:$U,$A10,发电量!$T:$T,X$3)</f>
        <v>19</v>
      </c>
      <c r="Y10" s="98">
        <f>SUMIFS(发电量!$X:$X,发电量!$U:$U,$A10,发电量!$T:$T,Y$3)</f>
        <v>23</v>
      </c>
      <c r="Z10" s="98">
        <f>SUMIFS(发电量!$Y:$Y,发电量!$U:$U,$A10,发电量!$T:$T,Z$3)</f>
        <v>0</v>
      </c>
      <c r="AA10" s="98">
        <f>SUMIFS(发电量!$Y:$Y,发电量!$U:$U,$A10,发电量!$T:$T,AA$3)</f>
        <v>0</v>
      </c>
      <c r="AB10" s="98">
        <f>SUMIFS(发电量!$Y:$Y,发电量!$U:$U,$A10,发电量!$T:$T,AB$3)</f>
        <v>0</v>
      </c>
      <c r="AC10" s="98">
        <f>SUMIFS(发电量!$Y:$Y,发电量!$U:$U,$A10,发电量!$T:$T,AC$3)</f>
        <v>0</v>
      </c>
      <c r="AD10" s="98">
        <f>SUMIFS(发电量!$Y:$Y,发电量!$U:$U,$A10,发电量!$T:$T,AD$3)</f>
        <v>0</v>
      </c>
      <c r="AE10" s="98">
        <f>SUMIFS(发电量!$Y:$Y,发电量!$U:$U,$A10,发电量!$T:$T,AE$3)</f>
        <v>0</v>
      </c>
      <c r="AF10" s="98">
        <f>SUMIFS(发电量!$Z:$Z,发电量!$U:$U,$A10,发电量!$T:$T,AF$3)</f>
        <v>5</v>
      </c>
      <c r="AG10" s="98">
        <f>SUMIFS(发电量!$Z:$Z,发电量!$U:$U,$A10,发电量!$T:$T,AG$3)</f>
        <v>9</v>
      </c>
      <c r="AH10" s="98">
        <f>SUMIFS(发电量!$Z:$Z,发电量!$U:$U,$A10,发电量!$T:$T,AH$3)</f>
        <v>9</v>
      </c>
      <c r="AI10" s="98">
        <f>SUMIFS(发电量!$Z:$Z,发电量!$U:$U,$A10,发电量!$T:$T,AI$3)</f>
        <v>8</v>
      </c>
      <c r="AJ10" s="98">
        <f>SUMIFS(发电量!$Z:$Z,发电量!$U:$U,$A10,发电量!$T:$T,AJ$3)</f>
        <v>12</v>
      </c>
      <c r="AK10" s="98">
        <f>SUMIFS(发电量!$Z:$Z,发电量!$U:$U,$A10,发电量!$T:$T,AK$3)</f>
        <v>18</v>
      </c>
      <c r="AL10" s="98">
        <f>SUMIFS(发电量!$AA:$AA,发电量!$U:$U,$A10,发电量!$T:$T,AL$3)</f>
        <v>56</v>
      </c>
      <c r="AM10" s="98">
        <f>SUMIFS(发电量!$AA:$AA,发电量!$U:$U,$A10,发电量!$T:$T,AM$3)</f>
        <v>69</v>
      </c>
      <c r="AN10" s="98">
        <f>SUMIFS(发电量!$AA:$AA,发电量!$U:$U,$A10,发电量!$T:$T,AN$3)</f>
        <v>83</v>
      </c>
      <c r="AO10" s="98">
        <f>SUMIFS(发电量!$AA:$AA,发电量!$U:$U,$A10,发电量!$T:$T,AO$3)</f>
        <v>97</v>
      </c>
      <c r="AP10" s="98">
        <f>SUMIFS(发电量!$AA:$AA,发电量!$U:$U,$A10,发电量!$T:$T,AP$3)</f>
        <v>141</v>
      </c>
      <c r="AQ10" s="98">
        <f>SUMIFS(发电量!$AA:$AA,发电量!$U:$U,$A10,发电量!$T:$T,AQ$3)</f>
        <v>187</v>
      </c>
      <c r="AR10" s="98">
        <f>SUMIFS(发电量!$AB:$AB,发电量!$U:$U,$A10,发电量!$T:$T,AR$3)</f>
        <v>0</v>
      </c>
      <c r="AS10" s="98">
        <f>SUMIFS(发电量!$AB:$AB,发电量!$U:$U,$A10,发电量!$T:$T,AS$3)</f>
        <v>0</v>
      </c>
      <c r="AT10" s="98">
        <f>SUMIFS(发电量!$AB:$AB,发电量!$U:$U,$A10,发电量!$T:$T,AT$3)</f>
        <v>1</v>
      </c>
      <c r="AU10" s="98">
        <f>SUMIFS(发电量!$AB:$AB,发电量!$U:$U,$A10,发电量!$T:$T,AU$3)</f>
        <v>1</v>
      </c>
      <c r="AV10" s="98">
        <f>SUMIFS(发电量!$AB:$AB,发电量!$U:$U,$A10,发电量!$T:$T,AV$3)</f>
        <v>1</v>
      </c>
      <c r="AW10" s="98">
        <f>SUMIFS(发电量!$AB:$AB,发电量!$U:$U,$A10,发电量!$T:$T,AW$3)</f>
        <v>1</v>
      </c>
    </row>
    <row r="11" spans="1:49">
      <c r="A11" s="97" t="s">
        <v>105</v>
      </c>
      <c r="B11" s="98">
        <f>SUMIFS(发电量!$AC:$AC,发电量!$U:$U,$A11,发电量!$T:$T,B$3)</f>
        <v>289</v>
      </c>
      <c r="C11" s="98">
        <f>SUMIFS(发电量!$AC:$AC,发电量!$U:$U,$A11,发电量!$T:$T,C$3)</f>
        <v>305</v>
      </c>
      <c r="D11" s="98">
        <f>SUMIFS(发电量!$AC:$AC,发电量!$U:$U,$A11,发电量!$T:$T,D$3)</f>
        <v>327</v>
      </c>
      <c r="E11" s="98">
        <f>SUMIFS(发电量!$AC:$AC,发电量!$U:$U,$A11,发电量!$T:$T,E$3)</f>
        <v>345</v>
      </c>
      <c r="F11" s="98">
        <f>SUMIFS(发电量!$AC:$AC,发电量!$U:$U,$A11,发电量!$T:$T,F$3)</f>
        <v>350</v>
      </c>
      <c r="G11" s="98">
        <f>SUMIFS(发电量!$AC:$AC,发电量!$U:$U,$A11,发电量!$T:$T,G$3)</f>
        <v>391</v>
      </c>
      <c r="H11" s="98">
        <f>SUMIFS(发电量!$V:$V,发电量!$U:$U,$A11,发电量!$T:$T,H$3)</f>
        <v>23</v>
      </c>
      <c r="I11" s="98">
        <f>SUMIFS(发电量!$V:$V,发电量!$U:$U,$A11,发电量!$T:$T,I$3)</f>
        <v>26</v>
      </c>
      <c r="J11" s="98">
        <f>SUMIFS(发电量!$V:$V,发电量!$U:$U,$A11,发电量!$T:$T,J$3)</f>
        <v>27</v>
      </c>
      <c r="K11" s="98">
        <f>SUMIFS(发电量!$V:$V,发电量!$U:$U,$A11,发电量!$T:$T,K$3)</f>
        <v>17</v>
      </c>
      <c r="L11" s="98">
        <f>SUMIFS(发电量!$V:$V,发电量!$U:$U,$A11,发电量!$T:$T,L$3)</f>
        <v>17</v>
      </c>
      <c r="M11" s="98">
        <f>SUMIFS(发电量!$V:$V,发电量!$U:$U,$A11,发电量!$T:$T,M$3)</f>
        <v>18</v>
      </c>
      <c r="N11" s="98">
        <f>SUMIFS(发电量!$W:$W,发电量!$U:$U,$A11,发电量!$T:$T,N$3)</f>
        <v>176</v>
      </c>
      <c r="O11" s="98">
        <f>SUMIFS(发电量!$W:$W,发电量!$U:$U,$A11,发电量!$T:$T,O$3)</f>
        <v>173</v>
      </c>
      <c r="P11" s="98">
        <f>SUMIFS(发电量!$W:$W,发电量!$U:$U,$A11,发电量!$T:$T,P$3)</f>
        <v>174</v>
      </c>
      <c r="Q11" s="98">
        <f>SUMIFS(发电量!$W:$W,发电量!$U:$U,$A11,发电量!$T:$T,Q$3)</f>
        <v>173</v>
      </c>
      <c r="R11" s="98">
        <f>SUMIFS(发电量!$W:$W,发电量!$U:$U,$A11,发电量!$T:$T,R$3)</f>
        <v>160</v>
      </c>
      <c r="S11" s="98">
        <f>SUMIFS(发电量!$W:$W,发电量!$U:$U,$A11,发电量!$T:$T,S$3)</f>
        <v>166</v>
      </c>
      <c r="T11" s="98">
        <f>SUMIFS(发电量!$X:$X,发电量!$U:$U,$A11,发电量!$T:$T,T$3)</f>
        <v>10</v>
      </c>
      <c r="U11" s="98">
        <f>SUMIFS(发电量!$X:$X,发电量!$U:$U,$A11,发电量!$T:$T,U$3)</f>
        <v>10.8</v>
      </c>
      <c r="V11" s="98">
        <f>SUMIFS(发电量!$X:$X,发电量!$U:$U,$A11,发电量!$T:$T,V$3)</f>
        <v>11.8</v>
      </c>
      <c r="W11" s="98">
        <f>SUMIFS(发电量!$X:$X,发电量!$U:$U,$A11,发电量!$T:$T,W$3)</f>
        <v>13.7</v>
      </c>
      <c r="X11" s="98">
        <f>SUMIFS(发电量!$X:$X,发电量!$U:$U,$A11,发电量!$T:$T,X$3)</f>
        <v>27.6</v>
      </c>
      <c r="Y11" s="98">
        <f>SUMIFS(发电量!$X:$X,发电量!$U:$U,$A11,发电量!$T:$T,Y$3)</f>
        <v>49.7</v>
      </c>
      <c r="Z11" s="98">
        <f>SUMIFS(发电量!$Y:$Y,发电量!$U:$U,$A11,发电量!$T:$T,Z$3)</f>
        <v>0</v>
      </c>
      <c r="AA11" s="98">
        <f>SUMIFS(发电量!$Y:$Y,发电量!$U:$U,$A11,发电量!$T:$T,AA$3)</f>
        <v>0</v>
      </c>
      <c r="AB11" s="98">
        <f>SUMIFS(发电量!$Y:$Y,发电量!$U:$U,$A11,发电量!$T:$T,AB$3)</f>
        <v>0</v>
      </c>
      <c r="AC11" s="98">
        <f>SUMIFS(发电量!$Y:$Y,发电量!$U:$U,$A11,发电量!$T:$T,AC$3)</f>
        <v>0</v>
      </c>
      <c r="AD11" s="98">
        <f>SUMIFS(发电量!$Y:$Y,发电量!$U:$U,$A11,发电量!$T:$T,AD$3)</f>
        <v>0</v>
      </c>
      <c r="AE11" s="98">
        <f>SUMIFS(发电量!$Y:$Y,发电量!$U:$U,$A11,发电量!$T:$T,AE$3)</f>
        <v>0</v>
      </c>
      <c r="AF11" s="98">
        <f>SUMIFS(发电量!$Z:$Z,发电量!$U:$U,$A11,发电量!$T:$T,AF$3)</f>
        <v>11</v>
      </c>
      <c r="AG11" s="98">
        <f>SUMIFS(发电量!$Z:$Z,发电量!$U:$U,$A11,发电量!$T:$T,AG$3)</f>
        <v>11.2</v>
      </c>
      <c r="AH11" s="98">
        <f>SUMIFS(发电量!$Z:$Z,发电量!$U:$U,$A11,发电量!$T:$T,AH$3)</f>
        <v>26.2</v>
      </c>
      <c r="AI11" s="98">
        <f>SUMIFS(发电量!$Z:$Z,发电量!$U:$U,$A11,发电量!$T:$T,AI$3)</f>
        <v>25.3</v>
      </c>
      <c r="AJ11" s="98">
        <f>SUMIFS(发电量!$Z:$Z,发电量!$U:$U,$A11,发电量!$T:$T,AJ$3)</f>
        <v>28.4</v>
      </c>
      <c r="AK11" s="98">
        <f>SUMIFS(发电量!$Z:$Z,发电量!$U:$U,$A11,发电量!$T:$T,AK$3)</f>
        <v>38.299999999999997</v>
      </c>
      <c r="AL11" s="98">
        <f>SUMIFS(发电量!$AA:$AA,发电量!$U:$U,$A11,发电量!$T:$T,AL$3)</f>
        <v>68.8</v>
      </c>
      <c r="AM11" s="98">
        <f>SUMIFS(发电量!$AA:$AA,发电量!$U:$U,$A11,发电量!$T:$T,AM$3)</f>
        <v>83.8</v>
      </c>
      <c r="AN11" s="98">
        <f>SUMIFS(发电量!$AA:$AA,发电量!$U:$U,$A11,发电量!$T:$T,AN$3)</f>
        <v>87</v>
      </c>
      <c r="AO11" s="98">
        <f>SUMIFS(发电量!$AA:$AA,发电量!$U:$U,$A11,发电量!$T:$T,AO$3)</f>
        <v>115</v>
      </c>
      <c r="AP11" s="98">
        <f>SUMIFS(发电量!$AA:$AA,发电量!$U:$U,$A11,发电量!$T:$T,AP$3)</f>
        <v>116</v>
      </c>
      <c r="AQ11" s="98">
        <f>SUMIFS(发电量!$AA:$AA,发电量!$U:$U,$A11,发电量!$T:$T,AQ$3)</f>
        <v>118</v>
      </c>
      <c r="AR11" s="98">
        <f>SUMIFS(发电量!$AB:$AB,发电量!$U:$U,$A11,发电量!$T:$T,AR$3)</f>
        <v>0.2</v>
      </c>
      <c r="AS11" s="98">
        <f>SUMIFS(发电量!$AB:$AB,发电量!$U:$U,$A11,发电量!$T:$T,AS$3)</f>
        <v>0.2</v>
      </c>
      <c r="AT11" s="98">
        <f>SUMIFS(发电量!$AB:$AB,发电量!$U:$U,$A11,发电量!$T:$T,AT$3)</f>
        <v>1</v>
      </c>
      <c r="AU11" s="98">
        <f>SUMIFS(发电量!$AB:$AB,发电量!$U:$U,$A11,发电量!$T:$T,AU$3)</f>
        <v>1</v>
      </c>
      <c r="AV11" s="98">
        <f>SUMIFS(发电量!$AB:$AB,发电量!$U:$U,$A11,发电量!$T:$T,AV$3)</f>
        <v>1</v>
      </c>
      <c r="AW11" s="98">
        <f>SUMIFS(发电量!$AB:$AB,发电量!$U:$U,$A11,发电量!$T:$T,AW$3)</f>
        <v>1</v>
      </c>
    </row>
    <row r="12" spans="1:49">
      <c r="A12" s="97" t="s">
        <v>61</v>
      </c>
      <c r="B12" s="98">
        <f>SUMIFS(发电量!$AC:$AC,发电量!$U:$U,$A12,发电量!$T:$T,B$3)</f>
        <v>2475</v>
      </c>
      <c r="C12" s="98">
        <f>SUMIFS(发电量!$AC:$AC,发电量!$U:$U,$A12,发电量!$T:$T,C$3)</f>
        <v>2655.3999999999996</v>
      </c>
      <c r="D12" s="98">
        <f>SUMIFS(发电量!$AC:$AC,发电量!$U:$U,$A12,发电量!$T:$T,D$3)</f>
        <v>2786.6000000000004</v>
      </c>
      <c r="E12" s="98">
        <f>SUMIFS(发电量!$AC:$AC,发电量!$U:$U,$A12,发电量!$T:$T,E$3)</f>
        <v>2887</v>
      </c>
      <c r="F12" s="98">
        <f>SUMIFS(发电量!$AC:$AC,发电量!$U:$U,$A12,发电量!$T:$T,F$3)</f>
        <v>2946</v>
      </c>
      <c r="G12" s="98">
        <f>SUMIFS(发电量!$AC:$AC,发电量!$U:$U,$A12,发电量!$T:$T,G$3)</f>
        <v>3073</v>
      </c>
      <c r="H12" s="98">
        <f>SUMIFS(发电量!$V:$V,发电量!$U:$U,$A12,发电量!$T:$T,H$3)</f>
        <v>24</v>
      </c>
      <c r="I12" s="98">
        <f>SUMIFS(发电量!$V:$V,发电量!$U:$U,$A12,发电量!$T:$T,I$3)</f>
        <v>20</v>
      </c>
      <c r="J12" s="98">
        <f>SUMIFS(发电量!$V:$V,发电量!$U:$U,$A12,发电量!$T:$T,J$3)</f>
        <v>17</v>
      </c>
      <c r="K12" s="98">
        <f>SUMIFS(发电量!$V:$V,发电量!$U:$U,$A12,发电量!$T:$T,K$3)</f>
        <v>16</v>
      </c>
      <c r="L12" s="98">
        <f>SUMIFS(发电量!$V:$V,发电量!$U:$U,$A12,发电量!$T:$T,L$3)</f>
        <v>15</v>
      </c>
      <c r="M12" s="98">
        <f>SUMIFS(发电量!$V:$V,发电量!$U:$U,$A12,发电量!$T:$T,M$3)</f>
        <v>24</v>
      </c>
      <c r="N12" s="98">
        <f>SUMIFS(发电量!$W:$W,发电量!$U:$U,$A12,发电量!$T:$T,N$3)</f>
        <v>2092</v>
      </c>
      <c r="O12" s="98">
        <f>SUMIFS(发电量!$W:$W,发电量!$U:$U,$A12,发电量!$T:$T,O$3)</f>
        <v>2194</v>
      </c>
      <c r="P12" s="98">
        <f>SUMIFS(发电量!$W:$W,发电量!$U:$U,$A12,发电量!$T:$T,P$3)</f>
        <v>2266</v>
      </c>
      <c r="Q12" s="98">
        <f>SUMIFS(发电量!$W:$W,发电量!$U:$U,$A12,发电量!$T:$T,Q$3)</f>
        <v>2274</v>
      </c>
      <c r="R12" s="98">
        <f>SUMIFS(发电量!$W:$W,发电量!$U:$U,$A12,发电量!$T:$T,R$3)</f>
        <v>2224</v>
      </c>
      <c r="S12" s="98">
        <f>SUMIFS(发电量!$W:$W,发电量!$U:$U,$A12,发电量!$T:$T,S$3)</f>
        <v>2111</v>
      </c>
      <c r="T12" s="98">
        <f>SUMIFS(发电量!$X:$X,发电量!$U:$U,$A12,发电量!$T:$T,T$3)</f>
        <v>0</v>
      </c>
      <c r="U12" s="98">
        <f>SUMIFS(发电量!$X:$X,发电量!$U:$U,$A12,发电量!$T:$T,U$3)</f>
        <v>0.2</v>
      </c>
      <c r="V12" s="98">
        <f>SUMIFS(发电量!$X:$X,发电量!$U:$U,$A12,发电量!$T:$T,V$3)</f>
        <v>0.3</v>
      </c>
      <c r="W12" s="98">
        <f>SUMIFS(发电量!$X:$X,发电量!$U:$U,$A12,发电量!$T:$T,W$3)</f>
        <v>0.7</v>
      </c>
      <c r="X12" s="98">
        <f>SUMIFS(发电量!$X:$X,发电量!$U:$U,$A12,发电量!$T:$T,X$3)</f>
        <v>8</v>
      </c>
      <c r="Y12" s="98">
        <f>SUMIFS(发电量!$X:$X,发电量!$U:$U,$A12,发电量!$T:$T,Y$3)</f>
        <v>10</v>
      </c>
      <c r="Z12" s="98">
        <f>SUMIFS(发电量!$Y:$Y,发电量!$U:$U,$A12,发电量!$T:$T,Z$3)</f>
        <v>0</v>
      </c>
      <c r="AA12" s="98">
        <f>SUMIFS(发电量!$Y:$Y,发电量!$U:$U,$A12,发电量!$T:$T,AA$3)</f>
        <v>0</v>
      </c>
      <c r="AB12" s="98">
        <f>SUMIFS(发电量!$Y:$Y,发电量!$U:$U,$A12,发电量!$T:$T,AB$3)</f>
        <v>0</v>
      </c>
      <c r="AC12" s="98">
        <f>SUMIFS(发电量!$Y:$Y,发电量!$U:$U,$A12,发电量!$T:$T,AC$3)</f>
        <v>0</v>
      </c>
      <c r="AD12" s="98">
        <f>SUMIFS(发电量!$Y:$Y,发电量!$U:$U,$A12,发电量!$T:$T,AD$3)</f>
        <v>0</v>
      </c>
      <c r="AE12" s="98">
        <f>SUMIFS(发电量!$Y:$Y,发电量!$U:$U,$A12,发电量!$T:$T,AE$3)</f>
        <v>0</v>
      </c>
      <c r="AF12" s="98">
        <f>SUMIFS(发电量!$Z:$Z,发电量!$U:$U,$A12,发电量!$T:$T,AF$3)</f>
        <v>103</v>
      </c>
      <c r="AG12" s="98">
        <f>SUMIFS(发电量!$Z:$Z,发电量!$U:$U,$A12,发电量!$T:$T,AG$3)</f>
        <v>101.2</v>
      </c>
      <c r="AH12" s="98">
        <f>SUMIFS(发电量!$Z:$Z,发电量!$U:$U,$A12,发电量!$T:$T,AH$3)</f>
        <v>94.3</v>
      </c>
      <c r="AI12" s="98">
        <f>SUMIFS(发电量!$Z:$Z,发电量!$U:$U,$A12,发电量!$T:$T,AI$3)</f>
        <v>102.3</v>
      </c>
      <c r="AJ12" s="98">
        <f>SUMIFS(发电量!$Z:$Z,发电量!$U:$U,$A12,发电量!$T:$T,AJ$3)</f>
        <v>120</v>
      </c>
      <c r="AK12" s="98">
        <f>SUMIFS(发电量!$Z:$Z,发电量!$U:$U,$A12,发电量!$T:$T,AK$3)</f>
        <v>138</v>
      </c>
      <c r="AL12" s="98">
        <f>SUMIFS(发电量!$AA:$AA,发电量!$U:$U,$A12,发电量!$T:$T,AL$3)</f>
        <v>254.8</v>
      </c>
      <c r="AM12" s="98">
        <f>SUMIFS(发电量!$AA:$AA,发电量!$U:$U,$A12,发电量!$T:$T,AM$3)</f>
        <v>329</v>
      </c>
      <c r="AN12" s="98">
        <f>SUMIFS(发电量!$AA:$AA,发电量!$U:$U,$A12,发电量!$T:$T,AN$3)</f>
        <v>377</v>
      </c>
      <c r="AO12" s="98">
        <f>SUMIFS(发电量!$AA:$AA,发电量!$U:$U,$A12,发电量!$T:$T,AO$3)</f>
        <v>441</v>
      </c>
      <c r="AP12" s="98">
        <f>SUMIFS(发电量!$AA:$AA,发电量!$U:$U,$A12,发电量!$T:$T,AP$3)</f>
        <v>509</v>
      </c>
      <c r="AQ12" s="98">
        <f>SUMIFS(发电量!$AA:$AA,发电量!$U:$U,$A12,发电量!$T:$T,AQ$3)</f>
        <v>676</v>
      </c>
      <c r="AR12" s="98">
        <f>SUMIFS(发电量!$AB:$AB,发电量!$U:$U,$A12,发电量!$T:$T,AR$3)</f>
        <v>1.2</v>
      </c>
      <c r="AS12" s="98">
        <f>SUMIFS(发电量!$AB:$AB,发电量!$U:$U,$A12,发电量!$T:$T,AS$3)</f>
        <v>11</v>
      </c>
      <c r="AT12" s="98">
        <f>SUMIFS(发电量!$AB:$AB,发电量!$U:$U,$A12,发电量!$T:$T,AT$3)</f>
        <v>32</v>
      </c>
      <c r="AU12" s="98">
        <f>SUMIFS(发电量!$AB:$AB,发电量!$U:$U,$A12,发电量!$T:$T,AU$3)</f>
        <v>53</v>
      </c>
      <c r="AV12" s="98">
        <f>SUMIFS(发电量!$AB:$AB,发电量!$U:$U,$A12,发电量!$T:$T,AV$3)</f>
        <v>70</v>
      </c>
      <c r="AW12" s="98">
        <f>SUMIFS(发电量!$AB:$AB,发电量!$U:$U,$A12,发电量!$T:$T,AW$3)</f>
        <v>114</v>
      </c>
    </row>
    <row r="13" spans="1:49">
      <c r="A13" s="97" t="s">
        <v>88</v>
      </c>
      <c r="B13" s="98">
        <f>SUMIFS(发电量!$AC:$AC,发电量!$U:$U,$A13,发电量!$T:$T,B$3)</f>
        <v>2597</v>
      </c>
      <c r="C13" s="98">
        <f>SUMIFS(发电量!$AC:$AC,发电量!$U:$U,$A13,发电量!$T:$T,C$3)</f>
        <v>2702</v>
      </c>
      <c r="D13" s="98">
        <f>SUMIFS(发电量!$AC:$AC,发电量!$U:$U,$A13,发电量!$T:$T,D$3)</f>
        <v>2974</v>
      </c>
      <c r="E13" s="98">
        <f>SUMIFS(发电量!$AC:$AC,发电量!$U:$U,$A13,发电量!$T:$T,E$3)</f>
        <v>2816</v>
      </c>
      <c r="F13" s="98">
        <f>SUMIFS(发电量!$AC:$AC,发电量!$U:$U,$A13,发电量!$T:$T,F$3)</f>
        <v>2791</v>
      </c>
      <c r="G13" s="98">
        <f>SUMIFS(发电量!$AC:$AC,发电量!$U:$U,$A13,发电量!$T:$T,G$3)</f>
        <v>2930</v>
      </c>
      <c r="H13" s="98">
        <f>SUMIFS(发电量!$V:$V,发电量!$U:$U,$A13,发电量!$T:$T,H$3)</f>
        <v>93</v>
      </c>
      <c r="I13" s="98">
        <f>SUMIFS(发电量!$V:$V,发电量!$U:$U,$A13,发电量!$T:$T,I$3)</f>
        <v>100</v>
      </c>
      <c r="J13" s="98">
        <f>SUMIFS(发电量!$V:$V,发电量!$U:$U,$A13,发电量!$T:$T,J$3)</f>
        <v>144</v>
      </c>
      <c r="K13" s="98">
        <f>SUMIFS(发电量!$V:$V,发电量!$U:$U,$A13,发电量!$T:$T,K$3)</f>
        <v>145</v>
      </c>
      <c r="L13" s="98">
        <f>SUMIFS(发电量!$V:$V,发电量!$U:$U,$A13,发电量!$T:$T,L$3)</f>
        <v>140</v>
      </c>
      <c r="M13" s="98">
        <f>SUMIFS(发电量!$V:$V,发电量!$U:$U,$A13,发电量!$T:$T,M$3)</f>
        <v>116</v>
      </c>
      <c r="N13" s="98">
        <f>SUMIFS(发电量!$W:$W,发电量!$U:$U,$A13,发电量!$T:$T,N$3)</f>
        <v>2403</v>
      </c>
      <c r="O13" s="98">
        <f>SUMIFS(发电量!$W:$W,发电量!$U:$U,$A13,发电量!$T:$T,O$3)</f>
        <v>2457</v>
      </c>
      <c r="P13" s="98">
        <f>SUMIFS(发电量!$W:$W,发电量!$U:$U,$A13,发电量!$T:$T,P$3)</f>
        <v>2601</v>
      </c>
      <c r="Q13" s="98">
        <f>SUMIFS(发电量!$W:$W,发电量!$U:$U,$A13,发电量!$T:$T,Q$3)</f>
        <v>2400</v>
      </c>
      <c r="R13" s="98">
        <f>SUMIFS(发电量!$W:$W,发电量!$U:$U,$A13,发电量!$T:$T,R$3)</f>
        <v>2300</v>
      </c>
      <c r="S13" s="98">
        <f>SUMIFS(发电量!$W:$W,发电量!$U:$U,$A13,发电量!$T:$T,S$3)</f>
        <v>2241</v>
      </c>
      <c r="T13" s="98">
        <f>SUMIFS(发电量!$X:$X,发电量!$U:$U,$A13,发电量!$T:$T,T$3)</f>
        <v>34</v>
      </c>
      <c r="U13" s="98">
        <f>SUMIFS(发电量!$X:$X,发电量!$U:$U,$A13,发电量!$T:$T,U$3)</f>
        <v>30.8</v>
      </c>
      <c r="V13" s="98">
        <f>SUMIFS(发电量!$X:$X,发电量!$U:$U,$A13,发电量!$T:$T,V$3)</f>
        <v>39</v>
      </c>
      <c r="W13" s="98">
        <f>SUMIFS(发电量!$X:$X,发电量!$U:$U,$A13,发电量!$T:$T,W$3)</f>
        <v>24</v>
      </c>
      <c r="X13" s="98">
        <f>SUMIFS(发电量!$X:$X,发电量!$U:$U,$A13,发电量!$T:$T,X$3)</f>
        <v>27</v>
      </c>
      <c r="Y13" s="98">
        <f>SUMIFS(发电量!$X:$X,发电量!$U:$U,$A13,发电量!$T:$T,Y$3)</f>
        <v>9</v>
      </c>
      <c r="Z13" s="98">
        <f>SUMIFS(发电量!$Y:$Y,发电量!$U:$U,$A13,发电量!$T:$T,Z$3)</f>
        <v>0</v>
      </c>
      <c r="AA13" s="98">
        <f>SUMIFS(发电量!$Y:$Y,发电量!$U:$U,$A13,发电量!$T:$T,AA$3)</f>
        <v>0</v>
      </c>
      <c r="AB13" s="98">
        <f>SUMIFS(发电量!$Y:$Y,发电量!$U:$U,$A13,发电量!$T:$T,AB$3)</f>
        <v>0</v>
      </c>
      <c r="AC13" s="98">
        <f>SUMIFS(发电量!$Y:$Y,发电量!$U:$U,$A13,发电量!$T:$T,AC$3)</f>
        <v>0</v>
      </c>
      <c r="AD13" s="98">
        <f>SUMIFS(发电量!$Y:$Y,发电量!$U:$U,$A13,发电量!$T:$T,AD$3)</f>
        <v>0</v>
      </c>
      <c r="AE13" s="98">
        <f>SUMIFS(发电量!$Y:$Y,发电量!$U:$U,$A13,发电量!$T:$T,AE$3)</f>
        <v>0</v>
      </c>
      <c r="AF13" s="98">
        <f>SUMIFS(发电量!$Z:$Z,发电量!$U:$U,$A13,发电量!$T:$T,AF$3)</f>
        <v>37</v>
      </c>
      <c r="AG13" s="98">
        <f>SUMIFS(发电量!$Z:$Z,发电量!$U:$U,$A13,发电量!$T:$T,AG$3)</f>
        <v>40.200000000000003</v>
      </c>
      <c r="AH13" s="98">
        <f>SUMIFS(发电量!$Z:$Z,发电量!$U:$U,$A13,发电量!$T:$T,AH$3)</f>
        <v>49</v>
      </c>
      <c r="AI13" s="98">
        <f>SUMIFS(发电量!$Z:$Z,发电量!$U:$U,$A13,发电量!$T:$T,AI$3)</f>
        <v>57</v>
      </c>
      <c r="AJ13" s="98">
        <f>SUMIFS(发电量!$Z:$Z,发电量!$U:$U,$A13,发电量!$T:$T,AJ$3)</f>
        <v>73</v>
      </c>
      <c r="AK13" s="98">
        <f>SUMIFS(发电量!$Z:$Z,发电量!$U:$U,$A13,发电量!$T:$T,AK$3)</f>
        <v>100</v>
      </c>
      <c r="AL13" s="98">
        <f>SUMIFS(发电量!$AA:$AA,发电量!$U:$U,$A13,发电量!$T:$T,AL$3)</f>
        <v>29.3</v>
      </c>
      <c r="AM13" s="98">
        <f>SUMIFS(发电量!$AA:$AA,发电量!$U:$U,$A13,发电量!$T:$T,AM$3)</f>
        <v>70</v>
      </c>
      <c r="AN13" s="98">
        <f>SUMIFS(发电量!$AA:$AA,发电量!$U:$U,$A13,发电量!$T:$T,AN$3)</f>
        <v>114</v>
      </c>
      <c r="AO13" s="98">
        <f>SUMIFS(发电量!$AA:$AA,发电量!$U:$U,$A13,发电量!$T:$T,AO$3)</f>
        <v>152</v>
      </c>
      <c r="AP13" s="98">
        <f>SUMIFS(发电量!$AA:$AA,发电量!$U:$U,$A13,发电量!$T:$T,AP$3)</f>
        <v>202</v>
      </c>
      <c r="AQ13" s="98">
        <f>SUMIFS(发电量!$AA:$AA,发电量!$U:$U,$A13,发电量!$T:$T,AQ$3)</f>
        <v>392</v>
      </c>
      <c r="AR13" s="98">
        <f>SUMIFS(发电量!$AB:$AB,发电量!$U:$U,$A13,发电量!$T:$T,AR$3)</f>
        <v>0.7</v>
      </c>
      <c r="AS13" s="98">
        <f>SUMIFS(发电量!$AB:$AB,发电量!$U:$U,$A13,发电量!$T:$T,AS$3)</f>
        <v>4</v>
      </c>
      <c r="AT13" s="98">
        <f>SUMIFS(发电量!$AB:$AB,发电量!$U:$U,$A13,发电量!$T:$T,AT$3)</f>
        <v>27</v>
      </c>
      <c r="AU13" s="98">
        <f>SUMIFS(发电量!$AB:$AB,发电量!$U:$U,$A13,发电量!$T:$T,AU$3)</f>
        <v>38</v>
      </c>
      <c r="AV13" s="98">
        <f>SUMIFS(发电量!$AB:$AB,发电量!$U:$U,$A13,发电量!$T:$T,AV$3)</f>
        <v>49</v>
      </c>
      <c r="AW13" s="98">
        <f>SUMIFS(发电量!$AB:$AB,发电量!$U:$U,$A13,发电量!$T:$T,AW$3)</f>
        <v>72</v>
      </c>
    </row>
    <row r="14" spans="1:49">
      <c r="A14" s="97" t="s">
        <v>72</v>
      </c>
      <c r="B14" s="98">
        <f>SUMIFS(发电量!$AC:$AC,发电量!$U:$U,$A14,发电量!$T:$T,B$3)</f>
        <v>919</v>
      </c>
      <c r="C14" s="98">
        <f>SUMIFS(发电量!$AC:$AC,发电量!$U:$U,$A14,发电量!$T:$T,C$3)</f>
        <v>954.3</v>
      </c>
      <c r="D14" s="98">
        <f>SUMIFS(发电量!$AC:$AC,发电量!$U:$U,$A14,发电量!$T:$T,D$3)</f>
        <v>1029.3</v>
      </c>
      <c r="E14" s="98">
        <f>SUMIFS(发电量!$AC:$AC,发电量!$U:$U,$A14,发电量!$T:$T,E$3)</f>
        <v>1087</v>
      </c>
      <c r="F14" s="98">
        <f>SUMIFS(发电量!$AC:$AC,发电量!$U:$U,$A14,发电量!$T:$T,F$3)</f>
        <v>1110</v>
      </c>
      <c r="G14" s="98">
        <f>SUMIFS(发电量!$AC:$AC,发电量!$U:$U,$A14,发电量!$T:$T,G$3)</f>
        <v>1145</v>
      </c>
      <c r="H14" s="98">
        <f>SUMIFS(发电量!$V:$V,发电量!$U:$U,$A14,发电量!$T:$T,H$3)</f>
        <v>23</v>
      </c>
      <c r="I14" s="98">
        <f>SUMIFS(发电量!$V:$V,发电量!$U:$U,$A14,发电量!$T:$T,I$3)</f>
        <v>25</v>
      </c>
      <c r="J14" s="98">
        <f>SUMIFS(发电量!$V:$V,发电量!$U:$U,$A14,发电量!$T:$T,J$3)</f>
        <v>26</v>
      </c>
      <c r="K14" s="98">
        <f>SUMIFS(发电量!$V:$V,发电量!$U:$U,$A14,发电量!$T:$T,K$3)</f>
        <v>28</v>
      </c>
      <c r="L14" s="98">
        <f>SUMIFS(发电量!$V:$V,发电量!$U:$U,$A14,发电量!$T:$T,L$3)</f>
        <v>32</v>
      </c>
      <c r="M14" s="98">
        <f>SUMIFS(发电量!$V:$V,发电量!$U:$U,$A14,发电量!$T:$T,M$3)</f>
        <v>27</v>
      </c>
      <c r="N14" s="98">
        <f>SUMIFS(发电量!$W:$W,发电量!$U:$U,$A14,发电量!$T:$T,N$3)</f>
        <v>761</v>
      </c>
      <c r="O14" s="98">
        <f>SUMIFS(发电量!$W:$W,发电量!$U:$U,$A14,发电量!$T:$T,O$3)</f>
        <v>762</v>
      </c>
      <c r="P14" s="98">
        <f>SUMIFS(发电量!$W:$W,发电量!$U:$U,$A14,发电量!$T:$T,P$3)</f>
        <v>801</v>
      </c>
      <c r="Q14" s="98">
        <f>SUMIFS(发电量!$W:$W,发电量!$U:$U,$A14,发电量!$T:$T,Q$3)</f>
        <v>818</v>
      </c>
      <c r="R14" s="98">
        <f>SUMIFS(发电量!$W:$W,发电量!$U:$U,$A14,发电量!$T:$T,R$3)</f>
        <v>815</v>
      </c>
      <c r="S14" s="98">
        <f>SUMIFS(发电量!$W:$W,发电量!$U:$U,$A14,发电量!$T:$T,S$3)</f>
        <v>804</v>
      </c>
      <c r="T14" s="98">
        <f>SUMIFS(发电量!$X:$X,发电量!$U:$U,$A14,发电量!$T:$T,T$3)</f>
        <v>3</v>
      </c>
      <c r="U14" s="98">
        <f>SUMIFS(发电量!$X:$X,发电量!$U:$U,$A14,发电量!$T:$T,U$3)</f>
        <v>1.93</v>
      </c>
      <c r="V14" s="98">
        <f>SUMIFS(发电量!$X:$X,发电量!$U:$U,$A14,发电量!$T:$T,V$3)</f>
        <v>2.9</v>
      </c>
      <c r="W14" s="98">
        <f>SUMIFS(发电量!$X:$X,发电量!$U:$U,$A14,发电量!$T:$T,W$3)</f>
        <v>2.9</v>
      </c>
      <c r="X14" s="98">
        <f>SUMIFS(发电量!$X:$X,发电量!$U:$U,$A14,发电量!$T:$T,X$3)</f>
        <v>2.7</v>
      </c>
      <c r="Y14" s="98">
        <f>SUMIFS(发电量!$X:$X,发电量!$U:$U,$A14,发电量!$T:$T,Y$3)</f>
        <v>3.6</v>
      </c>
      <c r="Z14" s="98">
        <f>SUMIFS(发电量!$Y:$Y,发电量!$U:$U,$A14,发电量!$T:$T,Z$3)</f>
        <v>0</v>
      </c>
      <c r="AA14" s="98">
        <f>SUMIFS(发电量!$Y:$Y,发电量!$U:$U,$A14,发电量!$T:$T,AA$3)</f>
        <v>0.3</v>
      </c>
      <c r="AB14" s="98">
        <f>SUMIFS(发电量!$Y:$Y,发电量!$U:$U,$A14,发电量!$T:$T,AB$3)</f>
        <v>0.3</v>
      </c>
      <c r="AC14" s="98">
        <f>SUMIFS(发电量!$Y:$Y,发电量!$U:$U,$A14,发电量!$T:$T,AC$3)</f>
        <v>0</v>
      </c>
      <c r="AD14" s="98">
        <f>SUMIFS(发电量!$Y:$Y,发电量!$U:$U,$A14,发电量!$T:$T,AD$3)</f>
        <v>0</v>
      </c>
      <c r="AE14" s="98">
        <f>SUMIFS(发电量!$Y:$Y,发电量!$U:$U,$A14,发电量!$T:$T,AE$3)</f>
        <v>0</v>
      </c>
      <c r="AF14" s="98">
        <f>SUMIFS(发电量!$Z:$Z,发电量!$U:$U,$A14,发电量!$T:$T,AF$3)</f>
        <v>43</v>
      </c>
      <c r="AG14" s="98">
        <f>SUMIFS(发电量!$Z:$Z,发电量!$U:$U,$A14,发电量!$T:$T,AG$3)</f>
        <v>51.07</v>
      </c>
      <c r="AH14" s="98">
        <f>SUMIFS(发电量!$Z:$Z,发电量!$U:$U,$A14,发电量!$T:$T,AH$3)</f>
        <v>54.1</v>
      </c>
      <c r="AI14" s="98">
        <f>SUMIFS(发电量!$Z:$Z,发电量!$U:$U,$A14,发电量!$T:$T,AI$3)</f>
        <v>66.099999999999994</v>
      </c>
      <c r="AJ14" s="98">
        <f>SUMIFS(发电量!$Z:$Z,发电量!$U:$U,$A14,发电量!$T:$T,AJ$3)</f>
        <v>76.3</v>
      </c>
      <c r="AK14" s="98">
        <f>SUMIFS(发电量!$Z:$Z,发电量!$U:$U,$A14,发电量!$T:$T,AK$3)</f>
        <v>97.4</v>
      </c>
      <c r="AL14" s="98">
        <f>SUMIFS(发电量!$AA:$AA,发电量!$U:$U,$A14,发电量!$T:$T,AL$3)</f>
        <v>88.8</v>
      </c>
      <c r="AM14" s="98">
        <f>SUMIFS(发电量!$AA:$AA,发电量!$U:$U,$A14,发电量!$T:$T,AM$3)</f>
        <v>113</v>
      </c>
      <c r="AN14" s="98">
        <f>SUMIFS(发电量!$AA:$AA,发电量!$U:$U,$A14,发电量!$T:$T,AN$3)</f>
        <v>140</v>
      </c>
      <c r="AO14" s="98">
        <f>SUMIFS(发电量!$AA:$AA,发电量!$U:$U,$A14,发电量!$T:$T,AO$3)</f>
        <v>163</v>
      </c>
      <c r="AP14" s="98">
        <f>SUMIFS(发电量!$AA:$AA,发电量!$U:$U,$A14,发电量!$T:$T,AP$3)</f>
        <v>174</v>
      </c>
      <c r="AQ14" s="98">
        <f>SUMIFS(发电量!$AA:$AA,发电量!$U:$U,$A14,发电量!$T:$T,AQ$3)</f>
        <v>203</v>
      </c>
      <c r="AR14" s="98">
        <f>SUMIFS(发电量!$AB:$AB,发电量!$U:$U,$A14,发电量!$T:$T,AR$3)</f>
        <v>0.2</v>
      </c>
      <c r="AS14" s="98">
        <f>SUMIFS(发电量!$AB:$AB,发电量!$U:$U,$A14,发电量!$T:$T,AS$3)</f>
        <v>1</v>
      </c>
      <c r="AT14" s="98">
        <f>SUMIFS(发电量!$AB:$AB,发电量!$U:$U,$A14,发电量!$T:$T,AT$3)</f>
        <v>5</v>
      </c>
      <c r="AU14" s="98">
        <f>SUMIFS(发电量!$AB:$AB,发电量!$U:$U,$A14,发电量!$T:$T,AU$3)</f>
        <v>9</v>
      </c>
      <c r="AV14" s="98">
        <f>SUMIFS(发电量!$AB:$AB,发电量!$U:$U,$A14,发电量!$T:$T,AV$3)</f>
        <v>10</v>
      </c>
      <c r="AW14" s="98">
        <f>SUMIFS(发电量!$AB:$AB,发电量!$U:$U,$A14,发电量!$T:$T,AW$3)</f>
        <v>10</v>
      </c>
    </row>
    <row r="15" spans="1:49">
      <c r="A15" s="97" t="s">
        <v>87</v>
      </c>
      <c r="B15" s="98">
        <f>SUMIFS(发电量!$AC:$AC,发电量!$U:$U,$A15,发电量!$T:$T,B$3)</f>
        <v>2493</v>
      </c>
      <c r="C15" s="98">
        <f>SUMIFS(发电量!$AC:$AC,发电量!$U:$U,$A15,发电量!$T:$T,C$3)</f>
        <v>2645</v>
      </c>
      <c r="D15" s="98">
        <f>SUMIFS(发电量!$AC:$AC,发电量!$U:$U,$A15,发电量!$T:$T,D$3)</f>
        <v>2851</v>
      </c>
      <c r="E15" s="98">
        <f>SUMIFS(发电量!$AC:$AC,发电量!$U:$U,$A15,发电量!$T:$T,E$3)</f>
        <v>2974</v>
      </c>
      <c r="F15" s="98">
        <f>SUMIFS(发电量!$AC:$AC,发电量!$U:$U,$A15,发电量!$T:$T,F$3)</f>
        <v>3037</v>
      </c>
      <c r="G15" s="98">
        <f>SUMIFS(发电量!$AC:$AC,发电量!$U:$U,$A15,发电量!$T:$T,G$3)</f>
        <v>3292</v>
      </c>
      <c r="H15" s="98">
        <f>SUMIFS(发电量!$V:$V,发电量!$U:$U,$A15,发电量!$T:$T,H$3)</f>
        <v>1399</v>
      </c>
      <c r="I15" s="98">
        <f>SUMIFS(发电量!$V:$V,发电量!$U:$U,$A15,发电量!$T:$T,I$3)</f>
        <v>1494</v>
      </c>
      <c r="J15" s="98">
        <f>SUMIFS(发电量!$V:$V,发电量!$U:$U,$A15,发电量!$T:$T,J$3)</f>
        <v>1471</v>
      </c>
      <c r="K15" s="98">
        <f>SUMIFS(发电量!$V:$V,发电量!$U:$U,$A15,发电量!$T:$T,K$3)</f>
        <v>1357</v>
      </c>
      <c r="L15" s="98">
        <f>SUMIFS(发电量!$V:$V,发电量!$U:$U,$A15,发电量!$T:$T,L$3)</f>
        <v>1647</v>
      </c>
      <c r="M15" s="98">
        <f>SUMIFS(发电量!$V:$V,发电量!$U:$U,$A15,发电量!$T:$T,M$3)</f>
        <v>1599</v>
      </c>
      <c r="N15" s="98">
        <f>SUMIFS(发电量!$W:$W,发电量!$U:$U,$A15,发电量!$T:$T,N$3)</f>
        <v>928</v>
      </c>
      <c r="O15" s="98">
        <f>SUMIFS(发电量!$W:$W,发电量!$U:$U,$A15,发电量!$T:$T,O$3)</f>
        <v>945</v>
      </c>
      <c r="P15" s="98">
        <f>SUMIFS(发电量!$W:$W,发电量!$U:$U,$A15,发电量!$T:$T,P$3)</f>
        <v>1139</v>
      </c>
      <c r="Q15" s="98">
        <f>SUMIFS(发电量!$W:$W,发电量!$U:$U,$A15,发电量!$T:$T,Q$3)</f>
        <v>1351</v>
      </c>
      <c r="R15" s="98">
        <f>SUMIFS(发电量!$W:$W,发电量!$U:$U,$A15,发电量!$T:$T,R$3)</f>
        <v>1102</v>
      </c>
      <c r="S15" s="98">
        <f>SUMIFS(发电量!$W:$W,发电量!$U:$U,$A15,发电量!$T:$T,S$3)</f>
        <v>1307</v>
      </c>
      <c r="T15" s="98">
        <f>SUMIFS(发电量!$X:$X,发电量!$U:$U,$A15,发电量!$T:$T,T$3)</f>
        <v>28</v>
      </c>
      <c r="U15" s="98">
        <f>SUMIFS(发电量!$X:$X,发电量!$U:$U,$A15,发电量!$T:$T,U$3)</f>
        <v>27.7</v>
      </c>
      <c r="V15" s="98">
        <f>SUMIFS(发电量!$X:$X,发电量!$U:$U,$A15,发电量!$T:$T,V$3)</f>
        <v>30.4</v>
      </c>
      <c r="W15" s="98">
        <f>SUMIFS(发电量!$X:$X,发电量!$U:$U,$A15,发电量!$T:$T,W$3)</f>
        <v>31.9</v>
      </c>
      <c r="X15" s="98">
        <f>SUMIFS(发电量!$X:$X,发电量!$U:$U,$A15,发电量!$T:$T,X$3)</f>
        <v>28</v>
      </c>
      <c r="Y15" s="98">
        <f>SUMIFS(发电量!$X:$X,发电量!$U:$U,$A15,发电量!$T:$T,Y$3)</f>
        <v>37</v>
      </c>
      <c r="Z15" s="98">
        <f>SUMIFS(发电量!$Y:$Y,发电量!$U:$U,$A15,发电量!$T:$T,Z$3)</f>
        <v>0</v>
      </c>
      <c r="AA15" s="98">
        <f>SUMIFS(发电量!$Y:$Y,发电量!$U:$U,$A15,发电量!$T:$T,AA$3)</f>
        <v>0</v>
      </c>
      <c r="AB15" s="98">
        <f>SUMIFS(发电量!$Y:$Y,发电量!$U:$U,$A15,发电量!$T:$T,AB$3)</f>
        <v>0</v>
      </c>
      <c r="AC15" s="98">
        <f>SUMIFS(发电量!$Y:$Y,发电量!$U:$U,$A15,发电量!$T:$T,AC$3)</f>
        <v>0</v>
      </c>
      <c r="AD15" s="98">
        <f>SUMIFS(发电量!$Y:$Y,发电量!$U:$U,$A15,发电量!$T:$T,AD$3)</f>
        <v>0</v>
      </c>
      <c r="AE15" s="98">
        <f>SUMIFS(发电量!$Y:$Y,发电量!$U:$U,$A15,发电量!$T:$T,AE$3)</f>
        <v>0</v>
      </c>
      <c r="AF15" s="98">
        <f>SUMIFS(发电量!$Z:$Z,发电量!$U:$U,$A15,发电量!$T:$T,AF$3)</f>
        <v>92</v>
      </c>
      <c r="AG15" s="98">
        <f>SUMIFS(发电量!$Z:$Z,发电量!$U:$U,$A15,发电量!$T:$T,AG$3)</f>
        <v>102.3</v>
      </c>
      <c r="AH15" s="98">
        <f>SUMIFS(发电量!$Z:$Z,发电量!$U:$U,$A15,发电量!$T:$T,AH$3)</f>
        <v>97.6</v>
      </c>
      <c r="AI15" s="98">
        <f>SUMIFS(发电量!$Z:$Z,发电量!$U:$U,$A15,发电量!$T:$T,AI$3)</f>
        <v>103.1</v>
      </c>
      <c r="AJ15" s="98">
        <f>SUMIFS(发电量!$Z:$Z,发电量!$U:$U,$A15,发电量!$T:$T,AJ$3)</f>
        <v>113</v>
      </c>
      <c r="AK15" s="98">
        <f>SUMIFS(发电量!$Z:$Z,发电量!$U:$U,$A15,发电量!$T:$T,AK$3)</f>
        <v>132</v>
      </c>
      <c r="AL15" s="98">
        <f>SUMIFS(发电量!$AA:$AA,发电量!$U:$U,$A15,发电量!$T:$T,AL$3)</f>
        <v>45.4</v>
      </c>
      <c r="AM15" s="98">
        <f>SUMIFS(发电量!$AA:$AA,发电量!$U:$U,$A15,发电量!$T:$T,AM$3)</f>
        <v>71</v>
      </c>
      <c r="AN15" s="98">
        <f>SUMIFS(发电量!$AA:$AA,发电量!$U:$U,$A15,发电量!$T:$T,AN$3)</f>
        <v>100</v>
      </c>
      <c r="AO15" s="98">
        <f>SUMIFS(发电量!$AA:$AA,发电量!$U:$U,$A15,发电量!$T:$T,AO$3)</f>
        <v>114</v>
      </c>
      <c r="AP15" s="98">
        <f>SUMIFS(发电量!$AA:$AA,发电量!$U:$U,$A15,发电量!$T:$T,AP$3)</f>
        <v>128</v>
      </c>
      <c r="AQ15" s="98">
        <f>SUMIFS(发电量!$AA:$AA,发电量!$U:$U,$A15,发电量!$T:$T,AQ$3)</f>
        <v>197</v>
      </c>
      <c r="AR15" s="98">
        <f>SUMIFS(发电量!$AB:$AB,发电量!$U:$U,$A15,发电量!$T:$T,AR$3)</f>
        <v>0.6</v>
      </c>
      <c r="AS15" s="98">
        <f>SUMIFS(发电量!$AB:$AB,发电量!$U:$U,$A15,发电量!$T:$T,AS$3)</f>
        <v>5</v>
      </c>
      <c r="AT15" s="98">
        <f>SUMIFS(发电量!$AB:$AB,发电量!$U:$U,$A15,发电量!$T:$T,AT$3)</f>
        <v>13</v>
      </c>
      <c r="AU15" s="98">
        <f>SUMIFS(发电量!$AB:$AB,发电量!$U:$U,$A15,发电量!$T:$T,AU$3)</f>
        <v>17</v>
      </c>
      <c r="AV15" s="98">
        <f>SUMIFS(发电量!$AB:$AB,发电量!$U:$U,$A15,发电量!$T:$T,AV$3)</f>
        <v>19</v>
      </c>
      <c r="AW15" s="98">
        <f>SUMIFS(发电量!$AB:$AB,发电量!$U:$U,$A15,发电量!$T:$T,AW$3)</f>
        <v>20</v>
      </c>
    </row>
    <row r="16" spans="1:49">
      <c r="A16" s="97" t="s">
        <v>91</v>
      </c>
      <c r="B16" s="98">
        <f>SUMIFS(发电量!$AC:$AC,发电量!$U:$U,$A16,发电量!$T:$T,B$3)</f>
        <v>1333</v>
      </c>
      <c r="C16" s="98">
        <f>SUMIFS(发电量!$AC:$AC,发电量!$U:$U,$A16,发电量!$T:$T,C$3)</f>
        <v>1340</v>
      </c>
      <c r="D16" s="98">
        <f>SUMIFS(发电量!$AC:$AC,发电量!$U:$U,$A16,发电量!$T:$T,D$3)</f>
        <v>1431</v>
      </c>
      <c r="E16" s="98">
        <f>SUMIFS(发电量!$AC:$AC,发电量!$U:$U,$A16,发电量!$T:$T,E$3)</f>
        <v>1550</v>
      </c>
      <c r="F16" s="98">
        <f>SUMIFS(发电量!$AC:$AC,发电量!$U:$U,$A16,发电量!$T:$T,F$3)</f>
        <v>1553.5</v>
      </c>
      <c r="G16" s="98">
        <f>SUMIFS(发电量!$AC:$AC,发电量!$U:$U,$A16,发电量!$T:$T,G$3)</f>
        <v>1750.5</v>
      </c>
      <c r="H16" s="98">
        <f>SUMIFS(发电量!$V:$V,发电量!$U:$U,$A16,发电量!$T:$T,H$3)</f>
        <v>560</v>
      </c>
      <c r="I16" s="98">
        <f>SUMIFS(发电量!$V:$V,发电量!$U:$U,$A16,发电量!$T:$T,I$3)</f>
        <v>498</v>
      </c>
      <c r="J16" s="98">
        <f>SUMIFS(发电量!$V:$V,发电量!$U:$U,$A16,发电量!$T:$T,J$3)</f>
        <v>432</v>
      </c>
      <c r="K16" s="98">
        <f>SUMIFS(发电量!$V:$V,发电量!$U:$U,$A16,发电量!$T:$T,K$3)</f>
        <v>544</v>
      </c>
      <c r="L16" s="98">
        <f>SUMIFS(发电量!$V:$V,发电量!$U:$U,$A16,发电量!$T:$T,L$3)</f>
        <v>574</v>
      </c>
      <c r="M16" s="98">
        <f>SUMIFS(发电量!$V:$V,发电量!$U:$U,$A16,发电量!$T:$T,M$3)</f>
        <v>538</v>
      </c>
      <c r="N16" s="98">
        <f>SUMIFS(发电量!$W:$W,发电量!$U:$U,$A16,发电量!$T:$T,N$3)</f>
        <v>614</v>
      </c>
      <c r="O16" s="98">
        <f>SUMIFS(发电量!$W:$W,发电量!$U:$U,$A16,发电量!$T:$T,O$3)</f>
        <v>667</v>
      </c>
      <c r="P16" s="98">
        <f>SUMIFS(发电量!$W:$W,发电量!$U:$U,$A16,发电量!$T:$T,P$3)</f>
        <v>792</v>
      </c>
      <c r="Q16" s="98">
        <f>SUMIFS(发电量!$W:$W,发电量!$U:$U,$A16,发电量!$T:$T,Q$3)</f>
        <v>776</v>
      </c>
      <c r="R16" s="98">
        <f>SUMIFS(发电量!$W:$W,发电量!$U:$U,$A16,发电量!$T:$T,R$3)</f>
        <v>710</v>
      </c>
      <c r="S16" s="98">
        <f>SUMIFS(发电量!$W:$W,发电量!$U:$U,$A16,发电量!$T:$T,S$3)</f>
        <v>873</v>
      </c>
      <c r="T16" s="98">
        <f>SUMIFS(发电量!$X:$X,发电量!$U:$U,$A16,发电量!$T:$T,T$3)</f>
        <v>0</v>
      </c>
      <c r="U16" s="98">
        <f>SUMIFS(发电量!$X:$X,发电量!$U:$U,$A16,发电量!$T:$T,U$3)</f>
        <v>0</v>
      </c>
      <c r="V16" s="98">
        <f>SUMIFS(发电量!$X:$X,发电量!$U:$U,$A16,发电量!$T:$T,V$3)</f>
        <v>1</v>
      </c>
      <c r="W16" s="98">
        <f>SUMIFS(发电量!$X:$X,发电量!$U:$U,$A16,发电量!$T:$T,W$3)</f>
        <v>0.89999999999999991</v>
      </c>
      <c r="X16" s="98">
        <f>SUMIFS(发电量!$X:$X,发电量!$U:$U,$A16,发电量!$T:$T,X$3)</f>
        <v>1</v>
      </c>
      <c r="Y16" s="98">
        <f>SUMIFS(发电量!$X:$X,发电量!$U:$U,$A16,发电量!$T:$T,Y$3)</f>
        <v>1</v>
      </c>
      <c r="Z16" s="98">
        <f>SUMIFS(发电量!$Y:$Y,发电量!$U:$U,$A16,发电量!$T:$T,Z$3)</f>
        <v>3</v>
      </c>
      <c r="AA16" s="98">
        <f>SUMIFS(发电量!$Y:$Y,发电量!$U:$U,$A16,发电量!$T:$T,AA$3)</f>
        <v>3</v>
      </c>
      <c r="AB16" s="98">
        <f>SUMIFS(发电量!$Y:$Y,发电量!$U:$U,$A16,发电量!$T:$T,AB$3)</f>
        <v>3</v>
      </c>
      <c r="AC16" s="98">
        <f>SUMIFS(发电量!$Y:$Y,发电量!$U:$U,$A16,发电量!$T:$T,AC$3)</f>
        <v>3</v>
      </c>
      <c r="AD16" s="98">
        <f>SUMIFS(发电量!$Y:$Y,发电量!$U:$U,$A16,发电量!$T:$T,AD$3)</f>
        <v>3</v>
      </c>
      <c r="AE16" s="98">
        <f>SUMIFS(发电量!$Y:$Y,发电量!$U:$U,$A16,发电量!$T:$T,AE$3)</f>
        <v>3</v>
      </c>
      <c r="AF16" s="98">
        <f>SUMIFS(发电量!$Z:$Z,发电量!$U:$U,$A16,发电量!$T:$T,AF$3)</f>
        <v>115</v>
      </c>
      <c r="AG16" s="98">
        <f>SUMIFS(发电量!$Z:$Z,发电量!$U:$U,$A16,发电量!$T:$T,AG$3)</f>
        <v>116</v>
      </c>
      <c r="AH16" s="98">
        <f>SUMIFS(发电量!$Z:$Z,发电量!$U:$U,$A16,发电量!$T:$T,AH$3)</f>
        <v>123</v>
      </c>
      <c r="AI16" s="98">
        <f>SUMIFS(发电量!$Z:$Z,发电量!$U:$U,$A16,发电量!$T:$T,AI$3)</f>
        <v>125.1</v>
      </c>
      <c r="AJ16" s="98">
        <f>SUMIFS(发电量!$Z:$Z,发电量!$U:$U,$A16,发电量!$T:$T,AJ$3)</f>
        <v>136</v>
      </c>
      <c r="AK16" s="98">
        <f>SUMIFS(发电量!$Z:$Z,发电量!$U:$U,$A16,发电量!$T:$T,AK$3)</f>
        <v>147</v>
      </c>
      <c r="AL16" s="98">
        <f>SUMIFS(发电量!$AA:$AA,发电量!$U:$U,$A16,发电量!$T:$T,AL$3)</f>
        <v>39.700000000000003</v>
      </c>
      <c r="AM16" s="98">
        <f>SUMIFS(发电量!$AA:$AA,发电量!$U:$U,$A16,发电量!$T:$T,AM$3)</f>
        <v>52</v>
      </c>
      <c r="AN16" s="98">
        <f>SUMIFS(发电量!$AA:$AA,发电量!$U:$U,$A16,发电量!$T:$T,AN$3)</f>
        <v>70</v>
      </c>
      <c r="AO16" s="98">
        <f>SUMIFS(发电量!$AA:$AA,发电量!$U:$U,$A16,发电量!$T:$T,AO$3)</f>
        <v>88</v>
      </c>
      <c r="AP16" s="98">
        <f>SUMIFS(发电量!$AA:$AA,发电量!$U:$U,$A16,发电量!$T:$T,AP$3)</f>
        <v>115.5</v>
      </c>
      <c r="AQ16" s="98">
        <f>SUMIFS(发电量!$AA:$AA,发电量!$U:$U,$A16,发电量!$T:$T,AQ$3)</f>
        <v>171.5</v>
      </c>
      <c r="AR16" s="98">
        <f>SUMIFS(发电量!$AB:$AB,发电量!$U:$U,$A16,发电量!$T:$T,AR$3)</f>
        <v>1.3</v>
      </c>
      <c r="AS16" s="98">
        <f>SUMIFS(发电量!$AB:$AB,发电量!$U:$U,$A16,发电量!$T:$T,AS$3)</f>
        <v>4</v>
      </c>
      <c r="AT16" s="98">
        <f>SUMIFS(发电量!$AB:$AB,发电量!$U:$U,$A16,发电量!$T:$T,AT$3)</f>
        <v>10</v>
      </c>
      <c r="AU16" s="98">
        <f>SUMIFS(发电量!$AB:$AB,发电量!$U:$U,$A16,发电量!$T:$T,AU$3)</f>
        <v>13</v>
      </c>
      <c r="AV16" s="98">
        <f>SUMIFS(发电量!$AB:$AB,发电量!$U:$U,$A16,发电量!$T:$T,AV$3)</f>
        <v>14</v>
      </c>
      <c r="AW16" s="98">
        <f>SUMIFS(发电量!$AB:$AB,发电量!$U:$U,$A16,发电量!$T:$T,AW$3)</f>
        <v>17</v>
      </c>
    </row>
    <row r="17" spans="1:49">
      <c r="A17" s="97" t="s">
        <v>71</v>
      </c>
      <c r="B17" s="98">
        <f>SUMIFS(发电量!$AC:$AC,发电量!$U:$U,$A17,发电量!$T:$T,B$3)</f>
        <v>743</v>
      </c>
      <c r="C17" s="98">
        <f>SUMIFS(发电量!$AC:$AC,发电量!$U:$U,$A17,发电量!$T:$T,C$3)</f>
        <v>783.1</v>
      </c>
      <c r="D17" s="98">
        <f>SUMIFS(发电量!$AC:$AC,发电量!$U:$U,$A17,发电量!$T:$T,D$3)</f>
        <v>872.1</v>
      </c>
      <c r="E17" s="98">
        <f>SUMIFS(发电量!$AC:$AC,发电量!$U:$U,$A17,发电量!$T:$T,E$3)</f>
        <v>927.1</v>
      </c>
      <c r="F17" s="98">
        <f>SUMIFS(发电量!$AC:$AC,发电量!$U:$U,$A17,发电量!$T:$T,F$3)</f>
        <v>991.1</v>
      </c>
      <c r="G17" s="98">
        <f>SUMIFS(发电量!$AC:$AC,发电量!$U:$U,$A17,发电量!$T:$T,G$3)</f>
        <v>984.2</v>
      </c>
      <c r="H17" s="98">
        <f>SUMIFS(发电量!$V:$V,发电量!$U:$U,$A17,发电量!$T:$T,H$3)</f>
        <v>85</v>
      </c>
      <c r="I17" s="98">
        <f>SUMIFS(发电量!$V:$V,发电量!$U:$U,$A17,发电量!$T:$T,I$3)</f>
        <v>77</v>
      </c>
      <c r="J17" s="98">
        <f>SUMIFS(发电量!$V:$V,发电量!$U:$U,$A17,发电量!$T:$T,J$3)</f>
        <v>79</v>
      </c>
      <c r="K17" s="98">
        <f>SUMIFS(发电量!$V:$V,发电量!$U:$U,$A17,发电量!$T:$T,K$3)</f>
        <v>67</v>
      </c>
      <c r="L17" s="98">
        <f>SUMIFS(发电量!$V:$V,发电量!$U:$U,$A17,发电量!$T:$T,L$3)</f>
        <v>94</v>
      </c>
      <c r="M17" s="98">
        <f>SUMIFS(发电量!$V:$V,发电量!$U:$U,$A17,发电量!$T:$T,M$3)</f>
        <v>105</v>
      </c>
      <c r="N17" s="98">
        <f>SUMIFS(发电量!$W:$W,发电量!$U:$U,$A17,发电量!$T:$T,N$3)</f>
        <v>550</v>
      </c>
      <c r="O17" s="98">
        <f>SUMIFS(发电量!$W:$W,发电量!$U:$U,$A17,发电量!$T:$T,O$3)</f>
        <v>568</v>
      </c>
      <c r="P17" s="98">
        <f>SUMIFS(发电量!$W:$W,发电量!$U:$U,$A17,发电量!$T:$T,P$3)</f>
        <v>627</v>
      </c>
      <c r="Q17" s="98">
        <f>SUMIFS(发电量!$W:$W,发电量!$U:$U,$A17,发电量!$T:$T,Q$3)</f>
        <v>659</v>
      </c>
      <c r="R17" s="98">
        <f>SUMIFS(发电量!$W:$W,发电量!$U:$U,$A17,发电量!$T:$T,R$3)</f>
        <v>677</v>
      </c>
      <c r="S17" s="98">
        <f>SUMIFS(发电量!$W:$W,发电量!$U:$U,$A17,发电量!$T:$T,S$3)</f>
        <v>646</v>
      </c>
      <c r="T17" s="98">
        <f>SUMIFS(发电量!$X:$X,发电量!$U:$U,$A17,发电量!$T:$T,T$3)</f>
        <v>0</v>
      </c>
      <c r="U17" s="98">
        <f>SUMIFS(发电量!$X:$X,发电量!$U:$U,$A17,发电量!$T:$T,U$3)</f>
        <v>0.1</v>
      </c>
      <c r="V17" s="98">
        <f>SUMIFS(发电量!$X:$X,发电量!$U:$U,$A17,发电量!$T:$T,V$3)</f>
        <v>0.1</v>
      </c>
      <c r="W17" s="98">
        <f>SUMIFS(发电量!$X:$X,发电量!$U:$U,$A17,发电量!$T:$T,W$3)</f>
        <v>0.1</v>
      </c>
      <c r="X17" s="98">
        <f>SUMIFS(发电量!$X:$X,发电量!$U:$U,$A17,发电量!$T:$T,X$3)</f>
        <v>7.0000000000000007E-2</v>
      </c>
      <c r="Y17" s="98">
        <f>SUMIFS(发电量!$X:$X,发电量!$U:$U,$A17,发电量!$T:$T,Y$3)</f>
        <v>0</v>
      </c>
      <c r="Z17" s="98">
        <f>SUMIFS(发电量!$Y:$Y,发电量!$U:$U,$A17,发电量!$T:$T,Z$3)</f>
        <v>0</v>
      </c>
      <c r="AA17" s="98">
        <f>SUMIFS(发电量!$Y:$Y,发电量!$U:$U,$A17,发电量!$T:$T,AA$3)</f>
        <v>0</v>
      </c>
      <c r="AB17" s="98">
        <f>SUMIFS(发电量!$Y:$Y,发电量!$U:$U,$A17,发电量!$T:$T,AB$3)</f>
        <v>0</v>
      </c>
      <c r="AC17" s="98">
        <f>SUMIFS(发电量!$Y:$Y,发电量!$U:$U,$A17,发电量!$T:$T,AC$3)</f>
        <v>0</v>
      </c>
      <c r="AD17" s="98">
        <f>SUMIFS(发电量!$Y:$Y,发电量!$U:$U,$A17,发电量!$T:$T,AD$3)</f>
        <v>0</v>
      </c>
      <c r="AE17" s="98">
        <f>SUMIFS(发电量!$Y:$Y,发电量!$U:$U,$A17,发电量!$T:$T,AE$3)</f>
        <v>0</v>
      </c>
      <c r="AF17" s="98">
        <f>SUMIFS(发电量!$Z:$Z,发电量!$U:$U,$A17,发电量!$T:$T,AF$3)</f>
        <v>38</v>
      </c>
      <c r="AG17" s="98">
        <f>SUMIFS(发电量!$Z:$Z,发电量!$U:$U,$A17,发电量!$T:$T,AG$3)</f>
        <v>38</v>
      </c>
      <c r="AH17" s="98">
        <f>SUMIFS(发电量!$Z:$Z,发电量!$U:$U,$A17,发电量!$T:$T,AH$3)</f>
        <v>37</v>
      </c>
      <c r="AI17" s="98">
        <f>SUMIFS(发电量!$Z:$Z,发电量!$U:$U,$A17,发电量!$T:$T,AI$3)</f>
        <v>46</v>
      </c>
      <c r="AJ17" s="98">
        <f>SUMIFS(发电量!$Z:$Z,发电量!$U:$U,$A17,发电量!$T:$T,AJ$3)</f>
        <v>45.03</v>
      </c>
      <c r="AK17" s="98">
        <f>SUMIFS(发电量!$Z:$Z,发电量!$U:$U,$A17,发电量!$T:$T,AK$3)</f>
        <v>43.2</v>
      </c>
      <c r="AL17" s="98">
        <f>SUMIFS(发电量!$AA:$AA,发电量!$U:$U,$A17,发电量!$T:$T,AL$3)</f>
        <v>69.8</v>
      </c>
      <c r="AM17" s="98">
        <f>SUMIFS(发电量!$AA:$AA,发电量!$U:$U,$A17,发电量!$T:$T,AM$3)</f>
        <v>98</v>
      </c>
      <c r="AN17" s="98">
        <f>SUMIFS(发电量!$AA:$AA,发电量!$U:$U,$A17,发电量!$T:$T,AN$3)</f>
        <v>122</v>
      </c>
      <c r="AO17" s="98">
        <f>SUMIFS(发电量!$AA:$AA,发电量!$U:$U,$A17,发电量!$T:$T,AO$3)</f>
        <v>146</v>
      </c>
      <c r="AP17" s="98">
        <f>SUMIFS(发电量!$AA:$AA,发电量!$U:$U,$A17,发电量!$T:$T,AP$3)</f>
        <v>166</v>
      </c>
      <c r="AQ17" s="98">
        <f>SUMIFS(发电量!$AA:$AA,发电量!$U:$U,$A17,发电量!$T:$T,AQ$3)</f>
        <v>180</v>
      </c>
      <c r="AR17" s="98">
        <f>SUMIFS(发电量!$AB:$AB,发电量!$U:$U,$A17,发电量!$T:$T,AR$3)</f>
        <v>0.2</v>
      </c>
      <c r="AS17" s="98">
        <f>SUMIFS(发电量!$AB:$AB,发电量!$U:$U,$A17,发电量!$T:$T,AS$3)</f>
        <v>2</v>
      </c>
      <c r="AT17" s="98">
        <f>SUMIFS(发电量!$AB:$AB,发电量!$U:$U,$A17,发电量!$T:$T,AT$3)</f>
        <v>7</v>
      </c>
      <c r="AU17" s="98">
        <f>SUMIFS(发电量!$AB:$AB,发电量!$U:$U,$A17,发电量!$T:$T,AU$3)</f>
        <v>9</v>
      </c>
      <c r="AV17" s="98">
        <f>SUMIFS(发电量!$AB:$AB,发电量!$U:$U,$A17,发电量!$T:$T,AV$3)</f>
        <v>9</v>
      </c>
      <c r="AW17" s="98">
        <f>SUMIFS(发电量!$AB:$AB,发电量!$U:$U,$A17,发电量!$T:$T,AW$3)</f>
        <v>10</v>
      </c>
    </row>
    <row r="18" spans="1:49">
      <c r="A18" s="97" t="s">
        <v>64</v>
      </c>
      <c r="B18" s="98">
        <f>SUMIFS(发电量!$AC:$AC,发电量!$U:$U,$A18,发电量!$T:$T,B$3)</f>
        <v>4753</v>
      </c>
      <c r="C18" s="98">
        <f>SUMIFS(发电量!$AC:$AC,发电量!$U:$U,$A18,发电量!$T:$T,C$3)</f>
        <v>4884</v>
      </c>
      <c r="D18" s="98">
        <f>SUMIFS(发电量!$AC:$AC,发电量!$U:$U,$A18,发电量!$T:$T,D$3)</f>
        <v>5032.3999999999996</v>
      </c>
      <c r="E18" s="98">
        <f>SUMIFS(发电量!$AC:$AC,发电量!$U:$U,$A18,发电量!$T:$T,E$3)</f>
        <v>5063</v>
      </c>
      <c r="F18" s="98">
        <f>SUMIFS(发电量!$AC:$AC,发电量!$U:$U,$A18,发电量!$T:$T,F$3)</f>
        <v>5074</v>
      </c>
      <c r="G18" s="98">
        <f>SUMIFS(发电量!$AC:$AC,发电量!$U:$U,$A18,发电量!$T:$T,G$3)</f>
        <v>5866.6</v>
      </c>
      <c r="H18" s="98">
        <f>SUMIFS(发电量!$V:$V,发电量!$U:$U,$A18,发电量!$T:$T,H$3)</f>
        <v>17</v>
      </c>
      <c r="I18" s="98">
        <f>SUMIFS(发电量!$V:$V,发电量!$U:$U,$A18,发电量!$T:$T,I$3)</f>
        <v>29</v>
      </c>
      <c r="J18" s="98">
        <f>SUMIFS(发电量!$V:$V,发电量!$U:$U,$A18,发电量!$T:$T,J$3)</f>
        <v>34</v>
      </c>
      <c r="K18" s="98">
        <f>SUMIFS(发电量!$V:$V,发电量!$U:$U,$A18,发电量!$T:$T,K$3)</f>
        <v>31</v>
      </c>
      <c r="L18" s="98">
        <f>SUMIFS(发电量!$V:$V,发电量!$U:$U,$A18,发电量!$T:$T,L$3)</f>
        <v>32</v>
      </c>
      <c r="M18" s="98">
        <f>SUMIFS(发电量!$V:$V,发电量!$U:$U,$A18,发电量!$T:$T,M$3)</f>
        <v>31</v>
      </c>
      <c r="N18" s="98">
        <f>SUMIFS(发电量!$W:$W,发电量!$U:$U,$A18,发电量!$T:$T,N$3)</f>
        <v>3923</v>
      </c>
      <c r="O18" s="98">
        <f>SUMIFS(发电量!$W:$W,发电量!$U:$U,$A18,发电量!$T:$T,O$3)</f>
        <v>3823</v>
      </c>
      <c r="P18" s="98">
        <f>SUMIFS(发电量!$W:$W,发电量!$U:$U,$A18,发电量!$T:$T,P$3)</f>
        <v>3711</v>
      </c>
      <c r="Q18" s="98">
        <f>SUMIFS(发电量!$W:$W,发电量!$U:$U,$A18,发电量!$T:$T,Q$3)</f>
        <v>3604</v>
      </c>
      <c r="R18" s="98">
        <f>SUMIFS(发电量!$W:$W,发电量!$U:$U,$A18,发电量!$T:$T,R$3)</f>
        <v>3570</v>
      </c>
      <c r="S18" s="98">
        <f>SUMIFS(发电量!$W:$W,发电量!$U:$U,$A18,发电量!$T:$T,S$3)</f>
        <v>4004</v>
      </c>
      <c r="T18" s="98">
        <f>SUMIFS(发电量!$X:$X,发电量!$U:$U,$A18,发电量!$T:$T,T$3)</f>
        <v>307</v>
      </c>
      <c r="U18" s="98">
        <f>SUMIFS(发电量!$X:$X,发电量!$U:$U,$A18,发电量!$T:$T,U$3)</f>
        <v>448</v>
      </c>
      <c r="V18" s="98">
        <f>SUMIFS(发电量!$X:$X,发电量!$U:$U,$A18,发电量!$T:$T,V$3)</f>
        <v>547</v>
      </c>
      <c r="W18" s="98">
        <f>SUMIFS(发电量!$X:$X,发电量!$U:$U,$A18,发电量!$T:$T,W$3)</f>
        <v>530</v>
      </c>
      <c r="X18" s="98">
        <f>SUMIFS(发电量!$X:$X,发电量!$U:$U,$A18,发电量!$T:$T,X$3)</f>
        <v>475</v>
      </c>
      <c r="Y18" s="98">
        <f>SUMIFS(发电量!$X:$X,发电量!$U:$U,$A18,发电量!$T:$T,Y$3)</f>
        <v>486</v>
      </c>
      <c r="Z18" s="98">
        <f>SUMIFS(发电量!$Y:$Y,发电量!$U:$U,$A18,发电量!$T:$T,Z$3)</f>
        <v>0</v>
      </c>
      <c r="AA18" s="98">
        <f>SUMIFS(发电量!$Y:$Y,发电量!$U:$U,$A18,发电量!$T:$T,AA$3)</f>
        <v>0</v>
      </c>
      <c r="AB18" s="98">
        <f>SUMIFS(发电量!$Y:$Y,发电量!$U:$U,$A18,发电量!$T:$T,AB$3)</f>
        <v>0</v>
      </c>
      <c r="AC18" s="98">
        <f>SUMIFS(发电量!$Y:$Y,发电量!$U:$U,$A18,发电量!$T:$T,AC$3)</f>
        <v>0</v>
      </c>
      <c r="AD18" s="98">
        <f>SUMIFS(发电量!$Y:$Y,发电量!$U:$U,$A18,发电量!$T:$T,AD$3)</f>
        <v>0</v>
      </c>
      <c r="AE18" s="98">
        <f>SUMIFS(发电量!$Y:$Y,发电量!$U:$U,$A18,发电量!$T:$T,AE$3)</f>
        <v>0</v>
      </c>
      <c r="AF18" s="98">
        <f>SUMIFS(发电量!$Z:$Z,发电量!$U:$U,$A18,发电量!$T:$T,AF$3)</f>
        <v>208</v>
      </c>
      <c r="AG18" s="98">
        <f>SUMIFS(发电量!$Z:$Z,发电量!$U:$U,$A18,发电量!$T:$T,AG$3)</f>
        <v>210</v>
      </c>
      <c r="AH18" s="98">
        <f>SUMIFS(发电量!$Z:$Z,发电量!$U:$U,$A18,发电量!$T:$T,AH$3)</f>
        <v>205</v>
      </c>
      <c r="AI18" s="98">
        <f>SUMIFS(发电量!$Z:$Z,发电量!$U:$U,$A18,发电量!$T:$T,AI$3)</f>
        <v>230</v>
      </c>
      <c r="AJ18" s="98">
        <f>SUMIFS(发电量!$Z:$Z,发电量!$U:$U,$A18,发电量!$T:$T,AJ$3)</f>
        <v>245</v>
      </c>
      <c r="AK18" s="98">
        <f>SUMIFS(发电量!$Z:$Z,发电量!$U:$U,$A18,发电量!$T:$T,AK$3)</f>
        <v>249</v>
      </c>
      <c r="AL18" s="98">
        <f>SUMIFS(发电量!$AA:$AA,发电量!$U:$U,$A18,发电量!$T:$T,AL$3)</f>
        <v>287.89999999999998</v>
      </c>
      <c r="AM18" s="98">
        <f>SUMIFS(发电量!$AA:$AA,发电量!$U:$U,$A18,发电量!$T:$T,AM$3)</f>
        <v>355</v>
      </c>
      <c r="AN18" s="98">
        <f>SUMIFS(发电量!$AA:$AA,发电量!$U:$U,$A18,发电量!$T:$T,AN$3)</f>
        <v>495.4</v>
      </c>
      <c r="AO18" s="98">
        <f>SUMIFS(发电量!$AA:$AA,发电量!$U:$U,$A18,发电量!$T:$T,AO$3)</f>
        <v>615</v>
      </c>
      <c r="AP18" s="98">
        <f>SUMIFS(发电量!$AA:$AA,发电量!$U:$U,$A18,发电量!$T:$T,AP$3)</f>
        <v>691</v>
      </c>
      <c r="AQ18" s="98">
        <f>SUMIFS(发电量!$AA:$AA,发电量!$U:$U,$A18,发电量!$T:$T,AQ$3)</f>
        <v>1019.6</v>
      </c>
      <c r="AR18" s="98">
        <f>SUMIFS(发电量!$AB:$AB,发电量!$U:$U,$A18,发电量!$T:$T,AR$3)</f>
        <v>10.1</v>
      </c>
      <c r="AS18" s="98">
        <f>SUMIFS(发电量!$AB:$AB,发电量!$U:$U,$A18,发电量!$T:$T,AS$3)</f>
        <v>19</v>
      </c>
      <c r="AT18" s="98">
        <f>SUMIFS(发电量!$AB:$AB,发电量!$U:$U,$A18,发电量!$T:$T,AT$3)</f>
        <v>40</v>
      </c>
      <c r="AU18" s="98">
        <f>SUMIFS(发电量!$AB:$AB,发电量!$U:$U,$A18,发电量!$T:$T,AU$3)</f>
        <v>53</v>
      </c>
      <c r="AV18" s="98">
        <f>SUMIFS(发电量!$AB:$AB,发电量!$U:$U,$A18,发电量!$T:$T,AV$3)</f>
        <v>61</v>
      </c>
      <c r="AW18" s="98">
        <f>SUMIFS(发电量!$AB:$AB,发电量!$U:$U,$A18,发电量!$T:$T,AW$3)</f>
        <v>77</v>
      </c>
    </row>
    <row r="19" spans="1:49">
      <c r="A19" s="97" t="s">
        <v>86</v>
      </c>
      <c r="B19" s="98">
        <f>SUMIFS(发电量!$AC:$AC,发电量!$U:$U,$A19,发电量!$T:$T,B$3)</f>
        <v>1085</v>
      </c>
      <c r="C19" s="98">
        <f>SUMIFS(发电量!$AC:$AC,发电量!$U:$U,$A19,发电量!$T:$T,C$3)</f>
        <v>1185</v>
      </c>
      <c r="D19" s="98">
        <f>SUMIFS(发电量!$AC:$AC,发电量!$U:$U,$A19,发电量!$T:$T,D$3)</f>
        <v>1301</v>
      </c>
      <c r="E19" s="98">
        <f>SUMIFS(发电量!$AC:$AC,发电量!$U:$U,$A19,发电量!$T:$T,E$3)</f>
        <v>1403</v>
      </c>
      <c r="F19" s="98">
        <f>SUMIFS(发电量!$AC:$AC,发电量!$U:$U,$A19,发电量!$T:$T,F$3)</f>
        <v>1477</v>
      </c>
      <c r="G19" s="98">
        <f>SUMIFS(发电量!$AC:$AC,发电量!$U:$U,$A19,发电量!$T:$T,G$3)</f>
        <v>1626</v>
      </c>
      <c r="H19" s="98">
        <f>SUMIFS(发电量!$V:$V,发电量!$U:$U,$A19,发电量!$T:$T,H$3)</f>
        <v>199</v>
      </c>
      <c r="I19" s="98">
        <f>SUMIFS(发电量!$V:$V,发电量!$U:$U,$A19,发电量!$T:$T,I$3)</f>
        <v>157</v>
      </c>
      <c r="J19" s="98">
        <f>SUMIFS(发电量!$V:$V,发电量!$U:$U,$A19,发电量!$T:$T,J$3)</f>
        <v>116</v>
      </c>
      <c r="K19" s="98">
        <f>SUMIFS(发电量!$V:$V,发电量!$U:$U,$A19,发电量!$T:$T,K$3)</f>
        <v>168</v>
      </c>
      <c r="L19" s="98">
        <f>SUMIFS(发电量!$V:$V,发电量!$U:$U,$A19,发电量!$T:$T,L$3)</f>
        <v>145</v>
      </c>
      <c r="M19" s="98">
        <f>SUMIFS(发电量!$V:$V,发电量!$U:$U,$A19,发电量!$T:$T,M$3)</f>
        <v>136</v>
      </c>
      <c r="N19" s="98">
        <f>SUMIFS(发电量!$W:$W,发电量!$U:$U,$A19,发电量!$T:$T,N$3)</f>
        <v>745</v>
      </c>
      <c r="O19" s="98">
        <f>SUMIFS(发电量!$W:$W,发电量!$U:$U,$A19,发电量!$T:$T,O$3)</f>
        <v>842</v>
      </c>
      <c r="P19" s="98">
        <f>SUMIFS(发电量!$W:$W,发电量!$U:$U,$A19,发电量!$T:$T,P$3)</f>
        <v>956</v>
      </c>
      <c r="Q19" s="98">
        <f>SUMIFS(发电量!$W:$W,发电量!$U:$U,$A19,发电量!$T:$T,Q$3)</f>
        <v>973</v>
      </c>
      <c r="R19" s="98">
        <f>SUMIFS(发电量!$W:$W,发电量!$U:$U,$A19,发电量!$T:$T,R$3)</f>
        <v>1018</v>
      </c>
      <c r="S19" s="98">
        <f>SUMIFS(发电量!$W:$W,发电量!$U:$U,$A19,发电量!$T:$T,S$3)</f>
        <v>1075</v>
      </c>
      <c r="T19" s="98">
        <f>SUMIFS(发电量!$X:$X,发电量!$U:$U,$A19,发电量!$T:$T,T$3)</f>
        <v>4</v>
      </c>
      <c r="U19" s="98">
        <f>SUMIFS(发电量!$X:$X,发电量!$U:$U,$A19,发电量!$T:$T,U$3)</f>
        <v>4.8</v>
      </c>
      <c r="V19" s="98">
        <f>SUMIFS(发电量!$X:$X,发电量!$U:$U,$A19,发电量!$T:$T,V$3)</f>
        <v>4.5999999999999996</v>
      </c>
      <c r="W19" s="98">
        <f>SUMIFS(发电量!$X:$X,发电量!$U:$U,$A19,发电量!$T:$T,W$3)</f>
        <v>4.4000000000000004</v>
      </c>
      <c r="X19" s="98">
        <f>SUMIFS(发电量!$X:$X,发电量!$U:$U,$A19,发电量!$T:$T,X$3)</f>
        <v>2</v>
      </c>
      <c r="Y19" s="98">
        <f>SUMIFS(发电量!$X:$X,发电量!$U:$U,$A19,发电量!$T:$T,Y$3)</f>
        <v>5</v>
      </c>
      <c r="Z19" s="98">
        <f>SUMIFS(发电量!$Y:$Y,发电量!$U:$U,$A19,发电量!$T:$T,Z$3)</f>
        <v>0</v>
      </c>
      <c r="AA19" s="98">
        <f>SUMIFS(发电量!$Y:$Y,发电量!$U:$U,$A19,发电量!$T:$T,AA$3)</f>
        <v>0</v>
      </c>
      <c r="AB19" s="98">
        <f>SUMIFS(发电量!$Y:$Y,发电量!$U:$U,$A19,发电量!$T:$T,AB$3)</f>
        <v>0</v>
      </c>
      <c r="AC19" s="98">
        <f>SUMIFS(发电量!$Y:$Y,发电量!$U:$U,$A19,发电量!$T:$T,AC$3)</f>
        <v>0</v>
      </c>
      <c r="AD19" s="98">
        <f>SUMIFS(发电量!$Y:$Y,发电量!$U:$U,$A19,发电量!$T:$T,AD$3)</f>
        <v>0</v>
      </c>
      <c r="AE19" s="98">
        <f>SUMIFS(发电量!$Y:$Y,发电量!$U:$U,$A19,发电量!$T:$T,AE$3)</f>
        <v>0</v>
      </c>
      <c r="AF19" s="98">
        <f>SUMIFS(发电量!$Z:$Z,发电量!$U:$U,$A19,发电量!$T:$T,AF$3)</f>
        <v>107</v>
      </c>
      <c r="AG19" s="98">
        <f>SUMIFS(发电量!$Z:$Z,发电量!$U:$U,$A19,发电量!$T:$T,AG$3)</f>
        <v>120.2</v>
      </c>
      <c r="AH19" s="98">
        <f>SUMIFS(发电量!$Z:$Z,发电量!$U:$U,$A19,发电量!$T:$T,AH$3)</f>
        <v>131.4</v>
      </c>
      <c r="AI19" s="98">
        <f>SUMIFS(发电量!$Z:$Z,发电量!$U:$U,$A19,发电量!$T:$T,AI$3)</f>
        <v>150.6</v>
      </c>
      <c r="AJ19" s="98">
        <f>SUMIFS(发电量!$Z:$Z,发电量!$U:$U,$A19,发电量!$T:$T,AJ$3)</f>
        <v>179</v>
      </c>
      <c r="AK19" s="98">
        <f>SUMIFS(发电量!$Z:$Z,发电量!$U:$U,$A19,发电量!$T:$T,AK$3)</f>
        <v>226</v>
      </c>
      <c r="AL19" s="98">
        <f>SUMIFS(发电量!$AA:$AA,发电量!$U:$U,$A19,发电量!$T:$T,AL$3)</f>
        <v>27.3</v>
      </c>
      <c r="AM19" s="98">
        <f>SUMIFS(发电量!$AA:$AA,发电量!$U:$U,$A19,发电量!$T:$T,AM$3)</f>
        <v>53</v>
      </c>
      <c r="AN19" s="98">
        <f>SUMIFS(发电量!$AA:$AA,发电量!$U:$U,$A19,发电量!$T:$T,AN$3)</f>
        <v>72</v>
      </c>
      <c r="AO19" s="98">
        <f>SUMIFS(发电量!$AA:$AA,发电量!$U:$U,$A19,发电量!$T:$T,AO$3)</f>
        <v>83</v>
      </c>
      <c r="AP19" s="98">
        <f>SUMIFS(发电量!$AA:$AA,发电量!$U:$U,$A19,发电量!$T:$T,AP$3)</f>
        <v>107</v>
      </c>
      <c r="AQ19" s="98">
        <f>SUMIFS(发电量!$AA:$AA,发电量!$U:$U,$A19,发电量!$T:$T,AQ$3)</f>
        <v>154</v>
      </c>
      <c r="AR19" s="98">
        <f>SUMIFS(发电量!$AB:$AB,发电量!$U:$U,$A19,发电量!$T:$T,AR$3)</f>
        <v>2.7</v>
      </c>
      <c r="AS19" s="98">
        <f>SUMIFS(发电量!$AB:$AB,发电量!$U:$U,$A19,发电量!$T:$T,AS$3)</f>
        <v>8</v>
      </c>
      <c r="AT19" s="98">
        <f>SUMIFS(发电量!$AB:$AB,发电量!$U:$U,$A19,发电量!$T:$T,AT$3)</f>
        <v>21</v>
      </c>
      <c r="AU19" s="98">
        <f>SUMIFS(发电量!$AB:$AB,发电量!$U:$U,$A19,发电量!$T:$T,AU$3)</f>
        <v>24</v>
      </c>
      <c r="AV19" s="98">
        <f>SUMIFS(发电量!$AB:$AB,发电量!$U:$U,$A19,发电量!$T:$T,AV$3)</f>
        <v>26</v>
      </c>
      <c r="AW19" s="98">
        <f>SUMIFS(发电量!$AB:$AB,发电量!$U:$U,$A19,发电量!$T:$T,AW$3)</f>
        <v>30</v>
      </c>
    </row>
    <row r="20" spans="1:49">
      <c r="A20" s="97" t="s">
        <v>70</v>
      </c>
      <c r="B20" s="98">
        <f>SUMIFS(发电量!$AC:$AC,发电量!$U:$U,$A20,发电量!$T:$T,B$3)</f>
        <v>1734</v>
      </c>
      <c r="C20" s="98">
        <f>SUMIFS(发电量!$AC:$AC,发电量!$U:$U,$A20,发电量!$T:$T,C$3)</f>
        <v>1791</v>
      </c>
      <c r="D20" s="98">
        <f>SUMIFS(发电量!$AC:$AC,发电量!$U:$U,$A20,发电量!$T:$T,D$3)</f>
        <v>1927</v>
      </c>
      <c r="E20" s="98">
        <f>SUMIFS(发电量!$AC:$AC,发电量!$U:$U,$A20,发电量!$T:$T,E$3)</f>
        <v>1992</v>
      </c>
      <c r="F20" s="98">
        <f>SUMIFS(发电量!$AC:$AC,发电量!$U:$U,$A20,发电量!$T:$T,F$3)</f>
        <v>2039</v>
      </c>
      <c r="G20" s="98">
        <f>SUMIFS(发电量!$AC:$AC,发电量!$U:$U,$A20,发电量!$T:$T,G$3)</f>
        <v>2159</v>
      </c>
      <c r="H20" s="98">
        <f>SUMIFS(发电量!$V:$V,发电量!$U:$U,$A20,发电量!$T:$T,H$3)</f>
        <v>56</v>
      </c>
      <c r="I20" s="98">
        <f>SUMIFS(发电量!$V:$V,发电量!$U:$U,$A20,发电量!$T:$T,I$3)</f>
        <v>45</v>
      </c>
      <c r="J20" s="98">
        <f>SUMIFS(发电量!$V:$V,发电量!$U:$U,$A20,发电量!$T:$T,J$3)</f>
        <v>46</v>
      </c>
      <c r="K20" s="98">
        <f>SUMIFS(发电量!$V:$V,发电量!$U:$U,$A20,发电量!$T:$T,K$3)</f>
        <v>44</v>
      </c>
      <c r="L20" s="98">
        <f>SUMIFS(发电量!$V:$V,发电量!$U:$U,$A20,发电量!$T:$T,L$3)</f>
        <v>57</v>
      </c>
      <c r="M20" s="98">
        <f>SUMIFS(发电量!$V:$V,发电量!$U:$U,$A20,发电量!$T:$T,M$3)</f>
        <v>78</v>
      </c>
      <c r="N20" s="98">
        <f>SUMIFS(发电量!$W:$W,发电量!$U:$U,$A20,发电量!$T:$T,N$3)</f>
        <v>1306</v>
      </c>
      <c r="O20" s="98">
        <f>SUMIFS(发电量!$W:$W,发电量!$U:$U,$A20,发电量!$T:$T,O$3)</f>
        <v>1306</v>
      </c>
      <c r="P20" s="98">
        <f>SUMIFS(发电量!$W:$W,发电量!$U:$U,$A20,发电量!$T:$T,P$3)</f>
        <v>1335</v>
      </c>
      <c r="Q20" s="98">
        <f>SUMIFS(发电量!$W:$W,发电量!$U:$U,$A20,发电量!$T:$T,Q$3)</f>
        <v>1343</v>
      </c>
      <c r="R20" s="98">
        <f>SUMIFS(发电量!$W:$W,发电量!$U:$U,$A20,发电量!$T:$T,R$3)</f>
        <v>1340</v>
      </c>
      <c r="S20" s="98">
        <f>SUMIFS(发电量!$W:$W,发电量!$U:$U,$A20,发电量!$T:$T,S$3)</f>
        <v>1324</v>
      </c>
      <c r="T20" s="98">
        <f>SUMIFS(发电量!$X:$X,发电量!$U:$U,$A20,发电量!$T:$T,T$3)</f>
        <v>1</v>
      </c>
      <c r="U20" s="98">
        <f>SUMIFS(发电量!$X:$X,发电量!$U:$U,$A20,发电量!$T:$T,U$3)</f>
        <v>1</v>
      </c>
      <c r="V20" s="98">
        <f>SUMIFS(发电量!$X:$X,发电量!$U:$U,$A20,发电量!$T:$T,V$3)</f>
        <v>2</v>
      </c>
      <c r="W20" s="98">
        <f>SUMIFS(发电量!$X:$X,发电量!$U:$U,$A20,发电量!$T:$T,W$3)</f>
        <v>3</v>
      </c>
      <c r="X20" s="98">
        <f>SUMIFS(发电量!$X:$X,发电量!$U:$U,$A20,发电量!$T:$T,X$3)</f>
        <v>2</v>
      </c>
      <c r="Y20" s="98">
        <f>SUMIFS(发电量!$X:$X,发电量!$U:$U,$A20,发电量!$T:$T,Y$3)</f>
        <v>0</v>
      </c>
      <c r="Z20" s="98">
        <f>SUMIFS(发电量!$Y:$Y,发电量!$U:$U,$A20,发电量!$T:$T,Z$3)</f>
        <v>5</v>
      </c>
      <c r="AA20" s="98">
        <f>SUMIFS(发电量!$Y:$Y,发电量!$U:$U,$A20,发电量!$T:$T,AA$3)</f>
        <v>5</v>
      </c>
      <c r="AB20" s="98">
        <f>SUMIFS(发电量!$Y:$Y,发电量!$U:$U,$A20,发电量!$T:$T,AB$3)</f>
        <v>6</v>
      </c>
      <c r="AC20" s="98">
        <f>SUMIFS(发电量!$Y:$Y,发电量!$U:$U,$A20,发电量!$T:$T,AC$3)</f>
        <v>4</v>
      </c>
      <c r="AD20" s="98">
        <f>SUMIFS(发电量!$Y:$Y,发电量!$U:$U,$A20,发电量!$T:$T,AD$3)</f>
        <v>4</v>
      </c>
      <c r="AE20" s="98">
        <f>SUMIFS(发电量!$Y:$Y,发电量!$U:$U,$A20,发电量!$T:$T,AE$3)</f>
        <v>4</v>
      </c>
      <c r="AF20" s="98">
        <f>SUMIFS(发电量!$Z:$Z,发电量!$U:$U,$A20,发电量!$T:$T,AF$3)</f>
        <v>33</v>
      </c>
      <c r="AG20" s="98">
        <f>SUMIFS(发电量!$Z:$Z,发电量!$U:$U,$A20,发电量!$T:$T,AG$3)</f>
        <v>36</v>
      </c>
      <c r="AH20" s="98">
        <f>SUMIFS(发电量!$Z:$Z,发电量!$U:$U,$A20,发电量!$T:$T,AH$3)</f>
        <v>39</v>
      </c>
      <c r="AI20" s="98">
        <f>SUMIFS(发电量!$Z:$Z,发电量!$U:$U,$A20,发电量!$T:$T,AI$3)</f>
        <v>46</v>
      </c>
      <c r="AJ20" s="98">
        <f>SUMIFS(发电量!$Z:$Z,发电量!$U:$U,$A20,发电量!$T:$T,AJ$3)</f>
        <v>64</v>
      </c>
      <c r="AK20" s="98">
        <f>SUMIFS(发电量!$Z:$Z,发电量!$U:$U,$A20,发电量!$T:$T,AK$3)</f>
        <v>71</v>
      </c>
      <c r="AL20" s="98">
        <f>SUMIFS(发电量!$AA:$AA,发电量!$U:$U,$A20,发电量!$T:$T,AL$3)</f>
        <v>331.7</v>
      </c>
      <c r="AM20" s="98">
        <f>SUMIFS(发电量!$AA:$AA,发电量!$U:$U,$A20,发电量!$T:$T,AM$3)</f>
        <v>395</v>
      </c>
      <c r="AN20" s="98">
        <f>SUMIFS(发电量!$AA:$AA,发电量!$U:$U,$A20,发电量!$T:$T,AN$3)</f>
        <v>492</v>
      </c>
      <c r="AO20" s="98">
        <f>SUMIFS(发电量!$AA:$AA,发电量!$U:$U,$A20,发电量!$T:$T,AO$3)</f>
        <v>542</v>
      </c>
      <c r="AP20" s="98">
        <f>SUMIFS(发电量!$AA:$AA,发电量!$U:$U,$A20,发电量!$T:$T,AP$3)</f>
        <v>560</v>
      </c>
      <c r="AQ20" s="98">
        <f>SUMIFS(发电量!$AA:$AA,发电量!$U:$U,$A20,发电量!$T:$T,AQ$3)</f>
        <v>668</v>
      </c>
      <c r="AR20" s="98">
        <f>SUMIFS(发电量!$AB:$AB,发电量!$U:$U,$A20,发电量!$T:$T,AR$3)</f>
        <v>1.3</v>
      </c>
      <c r="AS20" s="98">
        <f>SUMIFS(发电量!$AB:$AB,发电量!$U:$U,$A20,发电量!$T:$T,AS$3)</f>
        <v>3</v>
      </c>
      <c r="AT20" s="98">
        <f>SUMIFS(发电量!$AB:$AB,发电量!$U:$U,$A20,发电量!$T:$T,AT$3)</f>
        <v>7</v>
      </c>
      <c r="AU20" s="98">
        <f>SUMIFS(发电量!$AB:$AB,发电量!$U:$U,$A20,发电量!$T:$T,AU$3)</f>
        <v>10</v>
      </c>
      <c r="AV20" s="98">
        <f>SUMIFS(发电量!$AB:$AB,发电量!$U:$U,$A20,发电量!$T:$T,AV$3)</f>
        <v>12</v>
      </c>
      <c r="AW20" s="98">
        <f>SUMIFS(发电量!$AB:$AB,发电量!$U:$U,$A20,发电量!$T:$T,AW$3)</f>
        <v>14</v>
      </c>
    </row>
    <row r="21" spans="1:49">
      <c r="A21" s="97" t="s">
        <v>69</v>
      </c>
      <c r="B21" s="98">
        <f>SUMIFS(发电量!$AC:$AC,发电量!$U:$U,$A21,发电量!$T:$T,B$3)</f>
        <v>3949</v>
      </c>
      <c r="C21" s="98">
        <f>SUMIFS(发电量!$AC:$AC,发电量!$U:$U,$A21,发电量!$T:$T,C$3)</f>
        <v>4424.5</v>
      </c>
      <c r="D21" s="98">
        <f>SUMIFS(发电量!$AC:$AC,发电量!$U:$U,$A21,发电量!$T:$T,D$3)</f>
        <v>5005.3999999999996</v>
      </c>
      <c r="E21" s="98">
        <f>SUMIFS(发电量!$AC:$AC,发电量!$U:$U,$A21,发电量!$T:$T,E$3)</f>
        <v>5450.3</v>
      </c>
      <c r="F21" s="98">
        <f>SUMIFS(发电量!$AC:$AC,发电量!$U:$U,$A21,发电量!$T:$T,F$3)</f>
        <v>5701.4000000000005</v>
      </c>
      <c r="G21" s="98">
        <f>SUMIFS(发电量!$AC:$AC,发电量!$U:$U,$A21,发电量!$T:$T,G$3)</f>
        <v>6010</v>
      </c>
      <c r="H21" s="98">
        <f>SUMIFS(发电量!$V:$V,发电量!$U:$U,$A21,发电量!$T:$T,H$3)</f>
        <v>27</v>
      </c>
      <c r="I21" s="98">
        <f>SUMIFS(发电量!$V:$V,发电量!$U:$U,$A21,发电量!$T:$T,I$3)</f>
        <v>24</v>
      </c>
      <c r="J21" s="98">
        <f>SUMIFS(发电量!$V:$V,发电量!$U:$U,$A21,发电量!$T:$T,J$3)</f>
        <v>45</v>
      </c>
      <c r="K21" s="98">
        <f>SUMIFS(发电量!$V:$V,发电量!$U:$U,$A21,发电量!$T:$T,K$3)</f>
        <v>58</v>
      </c>
      <c r="L21" s="98">
        <f>SUMIFS(发电量!$V:$V,发电量!$U:$U,$A21,发电量!$T:$T,L$3)</f>
        <v>57</v>
      </c>
      <c r="M21" s="98">
        <f>SUMIFS(发电量!$V:$V,发电量!$U:$U,$A21,发电量!$T:$T,M$3)</f>
        <v>62</v>
      </c>
      <c r="N21" s="98">
        <f>SUMIFS(发电量!$W:$W,发电量!$U:$U,$A21,发电量!$T:$T,N$3)</f>
        <v>3364</v>
      </c>
      <c r="O21" s="98">
        <f>SUMIFS(发电量!$W:$W,发电量!$U:$U,$A21,发电量!$T:$T,O$3)</f>
        <v>3726</v>
      </c>
      <c r="P21" s="98">
        <f>SUMIFS(发电量!$W:$W,发电量!$U:$U,$A21,发电量!$T:$T,P$3)</f>
        <v>4187</v>
      </c>
      <c r="Q21" s="98">
        <f>SUMIFS(发电量!$W:$W,发电量!$U:$U,$A21,发电量!$T:$T,Q$3)</f>
        <v>4551</v>
      </c>
      <c r="R21" s="98">
        <f>SUMIFS(发电量!$W:$W,发电量!$U:$U,$A21,发电量!$T:$T,R$3)</f>
        <v>4677</v>
      </c>
      <c r="S21" s="98">
        <f>SUMIFS(发电量!$W:$W,发电量!$U:$U,$A21,发电量!$T:$T,S$3)</f>
        <v>4706</v>
      </c>
      <c r="T21" s="98">
        <f>SUMIFS(发电量!$X:$X,发电量!$U:$U,$A21,发电量!$T:$T,T$3)</f>
        <v>0</v>
      </c>
      <c r="U21" s="98">
        <f>SUMIFS(发电量!$X:$X,发电量!$U:$U,$A21,发电量!$T:$T,U$3)</f>
        <v>0.45</v>
      </c>
      <c r="V21" s="98">
        <f>SUMIFS(发电量!$X:$X,发电量!$U:$U,$A21,发电量!$T:$T,V$3)</f>
        <v>0.37</v>
      </c>
      <c r="W21" s="98">
        <f>SUMIFS(发电量!$X:$X,发电量!$U:$U,$A21,发电量!$T:$T,W$3)</f>
        <v>0.28999999999999998</v>
      </c>
      <c r="X21" s="98">
        <f>SUMIFS(发电量!$X:$X,发电量!$U:$U,$A21,发电量!$T:$T,X$3)</f>
        <v>28.299999999999997</v>
      </c>
      <c r="Y21" s="98">
        <f>SUMIFS(发电量!$X:$X,发电量!$U:$U,$A21,发电量!$T:$T,Y$3)</f>
        <v>32.9</v>
      </c>
      <c r="Z21" s="98">
        <f>SUMIFS(发电量!$Y:$Y,发电量!$U:$U,$A21,发电量!$T:$T,Z$3)</f>
        <v>0</v>
      </c>
      <c r="AA21" s="98">
        <f>SUMIFS(发电量!$Y:$Y,发电量!$U:$U,$A21,发电量!$T:$T,AA$3)</f>
        <v>0</v>
      </c>
      <c r="AB21" s="98">
        <f>SUMIFS(发电量!$Y:$Y,发电量!$U:$U,$A21,发电量!$T:$T,AB$3)</f>
        <v>0</v>
      </c>
      <c r="AC21" s="98">
        <f>SUMIFS(发电量!$Y:$Y,发电量!$U:$U,$A21,发电量!$T:$T,AC$3)</f>
        <v>0</v>
      </c>
      <c r="AD21" s="98">
        <f>SUMIFS(发电量!$Y:$Y,发电量!$U:$U,$A21,发电量!$T:$T,AD$3)</f>
        <v>0</v>
      </c>
      <c r="AE21" s="98">
        <f>SUMIFS(发电量!$Y:$Y,发电量!$U:$U,$A21,发电量!$T:$T,AE$3)</f>
        <v>0</v>
      </c>
      <c r="AF21" s="98">
        <f>SUMIFS(发电量!$Z:$Z,发电量!$U:$U,$A21,发电量!$T:$T,AF$3)</f>
        <v>11</v>
      </c>
      <c r="AG21" s="98">
        <f>SUMIFS(发电量!$Z:$Z,发电量!$U:$U,$A21,发电量!$T:$T,AG$3)</f>
        <v>10.050000000000001</v>
      </c>
      <c r="AH21" s="98">
        <f>SUMIFS(发电量!$Z:$Z,发电量!$U:$U,$A21,发电量!$T:$T,AH$3)</f>
        <v>11.03</v>
      </c>
      <c r="AI21" s="98">
        <f>SUMIFS(发电量!$Z:$Z,发电量!$U:$U,$A21,发电量!$T:$T,AI$3)</f>
        <v>12.01</v>
      </c>
      <c r="AJ21" s="98">
        <f>SUMIFS(发电量!$Z:$Z,发电量!$U:$U,$A21,发电量!$T:$T,AJ$3)</f>
        <v>25.1</v>
      </c>
      <c r="AK21" s="98">
        <f>SUMIFS(发电量!$Z:$Z,发电量!$U:$U,$A21,发电量!$T:$T,AK$3)</f>
        <v>30.1</v>
      </c>
      <c r="AL21" s="98">
        <f>SUMIFS(发电量!$AA:$AA,发电量!$U:$U,$A21,发电量!$T:$T,AL$3)</f>
        <v>547</v>
      </c>
      <c r="AM21" s="98">
        <f>SUMIFS(发电量!$AA:$AA,发电量!$U:$U,$A21,发电量!$T:$T,AM$3)</f>
        <v>663.7</v>
      </c>
      <c r="AN21" s="98">
        <f>SUMIFS(发电量!$AA:$AA,发电量!$U:$U,$A21,发电量!$T:$T,AN$3)</f>
        <v>761</v>
      </c>
      <c r="AO21" s="98">
        <f>SUMIFS(发电量!$AA:$AA,发电量!$U:$U,$A21,发电量!$T:$T,AO$3)</f>
        <v>826</v>
      </c>
      <c r="AP21" s="98">
        <f>SUMIFS(发电量!$AA:$AA,发电量!$U:$U,$A21,发电量!$T:$T,AP$3)</f>
        <v>901</v>
      </c>
      <c r="AQ21" s="98">
        <f>SUMIFS(发电量!$AA:$AA,发电量!$U:$U,$A21,发电量!$T:$T,AQ$3)</f>
        <v>1164</v>
      </c>
      <c r="AR21" s="98">
        <f>SUMIFS(发电量!$AB:$AB,发电量!$U:$U,$A21,发电量!$T:$T,AR$3)</f>
        <v>0</v>
      </c>
      <c r="AS21" s="98">
        <f>SUMIFS(发电量!$AB:$AB,发电量!$U:$U,$A21,发电量!$T:$T,AS$3)</f>
        <v>0.3</v>
      </c>
      <c r="AT21" s="98">
        <f>SUMIFS(发电量!$AB:$AB,发电量!$U:$U,$A21,发电量!$T:$T,AT$3)</f>
        <v>1</v>
      </c>
      <c r="AU21" s="98">
        <f>SUMIFS(发电量!$AB:$AB,发电量!$U:$U,$A21,发电量!$T:$T,AU$3)</f>
        <v>3</v>
      </c>
      <c r="AV21" s="98">
        <f>SUMIFS(发电量!$AB:$AB,发电量!$U:$U,$A21,发电量!$T:$T,AV$3)</f>
        <v>13</v>
      </c>
      <c r="AW21" s="98">
        <f>SUMIFS(发电量!$AB:$AB,发电量!$U:$U,$A21,发电量!$T:$T,AW$3)</f>
        <v>15</v>
      </c>
    </row>
    <row r="22" spans="1:49">
      <c r="A22" s="97" t="s">
        <v>73</v>
      </c>
      <c r="B22" s="98">
        <f>SUMIFS(发电量!$AC:$AC,发电量!$U:$U,$A22,发电量!$T:$T,B$3)</f>
        <v>1187</v>
      </c>
      <c r="C22" s="98">
        <f>SUMIFS(发电量!$AC:$AC,发电量!$U:$U,$A22,发电量!$T:$T,C$3)</f>
        <v>1406</v>
      </c>
      <c r="D22" s="98">
        <f>SUMIFS(发电量!$AC:$AC,发电量!$U:$U,$A22,发电量!$T:$T,D$3)</f>
        <v>1614</v>
      </c>
      <c r="E22" s="98">
        <f>SUMIFS(发电量!$AC:$AC,发电量!$U:$U,$A22,发电量!$T:$T,E$3)</f>
        <v>1704</v>
      </c>
      <c r="F22" s="98">
        <f>SUMIFS(发电量!$AC:$AC,发电量!$U:$U,$A22,发电量!$T:$T,F$3)</f>
        <v>1767</v>
      </c>
      <c r="G22" s="98">
        <f>SUMIFS(发电量!$AC:$AC,发电量!$U:$U,$A22,发电量!$T:$T,G$3)</f>
        <v>1992</v>
      </c>
      <c r="H22" s="98">
        <f>SUMIFS(发电量!$V:$V,发电量!$U:$U,$A22,发电量!$T:$T,H$3)</f>
        <v>14</v>
      </c>
      <c r="I22" s="98">
        <f>SUMIFS(发电量!$V:$V,发电量!$U:$U,$A22,发电量!$T:$T,I$3)</f>
        <v>16</v>
      </c>
      <c r="J22" s="98">
        <f>SUMIFS(发电量!$V:$V,发电量!$U:$U,$A22,发电量!$T:$T,J$3)</f>
        <v>20</v>
      </c>
      <c r="K22" s="98">
        <f>SUMIFS(发电量!$V:$V,发电量!$U:$U,$A22,发电量!$T:$T,K$3)</f>
        <v>22</v>
      </c>
      <c r="L22" s="98">
        <f>SUMIFS(发电量!$V:$V,发电量!$U:$U,$A22,发电量!$T:$T,L$3)</f>
        <v>22</v>
      </c>
      <c r="M22" s="98">
        <f>SUMIFS(发电量!$V:$V,发电量!$U:$U,$A22,发电量!$T:$T,M$3)</f>
        <v>21</v>
      </c>
      <c r="N22" s="98">
        <f>SUMIFS(发电量!$W:$W,发电量!$U:$U,$A22,发电量!$T:$T,N$3)</f>
        <v>943</v>
      </c>
      <c r="O22" s="98">
        <f>SUMIFS(发电量!$W:$W,发电量!$U:$U,$A22,发电量!$T:$T,O$3)</f>
        <v>1113</v>
      </c>
      <c r="P22" s="98">
        <f>SUMIFS(发电量!$W:$W,发电量!$U:$U,$A22,发电量!$T:$T,P$3)</f>
        <v>1240</v>
      </c>
      <c r="Q22" s="98">
        <f>SUMIFS(发电量!$W:$W,发电量!$U:$U,$A22,发电量!$T:$T,Q$3)</f>
        <v>1310</v>
      </c>
      <c r="R22" s="98">
        <f>SUMIFS(发电量!$W:$W,发电量!$U:$U,$A22,发电量!$T:$T,R$3)</f>
        <v>1351</v>
      </c>
      <c r="S22" s="98">
        <f>SUMIFS(发电量!$W:$W,发电量!$U:$U,$A22,发电量!$T:$T,S$3)</f>
        <v>1438</v>
      </c>
      <c r="T22" s="98">
        <f>SUMIFS(发电量!$X:$X,发电量!$U:$U,$A22,发电量!$T:$T,T$3)</f>
        <v>15</v>
      </c>
      <c r="U22" s="98">
        <f>SUMIFS(发电量!$X:$X,发电量!$U:$U,$A22,发电量!$T:$T,U$3)</f>
        <v>11</v>
      </c>
      <c r="V22" s="98">
        <f>SUMIFS(发电量!$X:$X,发电量!$U:$U,$A22,发电量!$T:$T,V$3)</f>
        <v>16</v>
      </c>
      <c r="W22" s="98">
        <f>SUMIFS(发电量!$X:$X,发电量!$U:$U,$A22,发电量!$T:$T,W$3)</f>
        <v>13</v>
      </c>
      <c r="X22" s="98">
        <f>SUMIFS(发电量!$X:$X,发电量!$U:$U,$A22,发电量!$T:$T,X$3)</f>
        <v>12</v>
      </c>
      <c r="Y22" s="98">
        <f>SUMIFS(发电量!$X:$X,发电量!$U:$U,$A22,发电量!$T:$T,Y$3)</f>
        <v>12</v>
      </c>
      <c r="Z22" s="98">
        <f>SUMIFS(发电量!$Y:$Y,发电量!$U:$U,$A22,发电量!$T:$T,Z$3)</f>
        <v>0</v>
      </c>
      <c r="AA22" s="98">
        <f>SUMIFS(发电量!$Y:$Y,发电量!$U:$U,$A22,发电量!$T:$T,AA$3)</f>
        <v>0</v>
      </c>
      <c r="AB22" s="98">
        <f>SUMIFS(发电量!$Y:$Y,发电量!$U:$U,$A22,发电量!$T:$T,AB$3)</f>
        <v>0</v>
      </c>
      <c r="AC22" s="98">
        <f>SUMIFS(发电量!$Y:$Y,发电量!$U:$U,$A22,发电量!$T:$T,AC$3)</f>
        <v>0</v>
      </c>
      <c r="AD22" s="98">
        <f>SUMIFS(发电量!$Y:$Y,发电量!$U:$U,$A22,发电量!$T:$T,AD$3)</f>
        <v>0</v>
      </c>
      <c r="AE22" s="98">
        <f>SUMIFS(发电量!$Y:$Y,发电量!$U:$U,$A22,发电量!$T:$T,AE$3)</f>
        <v>0</v>
      </c>
      <c r="AF22" s="98">
        <f>SUMIFS(发电量!$Z:$Z,发电量!$U:$U,$A22,发电量!$T:$T,AF$3)</f>
        <v>31</v>
      </c>
      <c r="AG22" s="98">
        <f>SUMIFS(发电量!$Z:$Z,发电量!$U:$U,$A22,发电量!$T:$T,AG$3)</f>
        <v>35</v>
      </c>
      <c r="AH22" s="98">
        <f>SUMIFS(发电量!$Z:$Z,发电量!$U:$U,$A22,发电量!$T:$T,AH$3)</f>
        <v>54</v>
      </c>
      <c r="AI22" s="98">
        <f>SUMIFS(发电量!$Z:$Z,发电量!$U:$U,$A22,发电量!$T:$T,AI$3)</f>
        <v>58</v>
      </c>
      <c r="AJ22" s="98">
        <f>SUMIFS(发电量!$Z:$Z,发电量!$U:$U,$A22,发电量!$T:$T,AJ$3)</f>
        <v>52</v>
      </c>
      <c r="AK22" s="98">
        <f>SUMIFS(发电量!$Z:$Z,发电量!$U:$U,$A22,发电量!$T:$T,AK$3)</f>
        <v>57</v>
      </c>
      <c r="AL22" s="98">
        <f>SUMIFS(发电量!$AA:$AA,发电量!$U:$U,$A22,发电量!$T:$T,AL$3)</f>
        <v>182.1</v>
      </c>
      <c r="AM22" s="98">
        <f>SUMIFS(发电量!$AA:$AA,发电量!$U:$U,$A22,发电量!$T:$T,AM$3)</f>
        <v>228</v>
      </c>
      <c r="AN22" s="98">
        <f>SUMIFS(发电量!$AA:$AA,发电量!$U:$U,$A22,发电量!$T:$T,AN$3)</f>
        <v>280</v>
      </c>
      <c r="AO22" s="98">
        <f>SUMIFS(发电量!$AA:$AA,发电量!$U:$U,$A22,发电量!$T:$T,AO$3)</f>
        <v>293</v>
      </c>
      <c r="AP22" s="98">
        <f>SUMIFS(发电量!$AA:$AA,发电量!$U:$U,$A22,发电量!$T:$T,AP$3)</f>
        <v>320</v>
      </c>
      <c r="AQ22" s="98">
        <f>SUMIFS(发电量!$AA:$AA,发电量!$U:$U,$A22,发电量!$T:$T,AQ$3)</f>
        <v>454</v>
      </c>
      <c r="AR22" s="98">
        <f>SUMIFS(发电量!$AB:$AB,发电量!$U:$U,$A22,发电量!$T:$T,AR$3)</f>
        <v>1.9</v>
      </c>
      <c r="AS22" s="98">
        <f>SUMIFS(发电量!$AB:$AB,发电量!$U:$U,$A22,发电量!$T:$T,AS$3)</f>
        <v>3</v>
      </c>
      <c r="AT22" s="98">
        <f>SUMIFS(发电量!$AB:$AB,发电量!$U:$U,$A22,发电量!$T:$T,AT$3)</f>
        <v>4</v>
      </c>
      <c r="AU22" s="98">
        <f>SUMIFS(发电量!$AB:$AB,发电量!$U:$U,$A22,发电量!$T:$T,AU$3)</f>
        <v>8</v>
      </c>
      <c r="AV22" s="98">
        <f>SUMIFS(发电量!$AB:$AB,发电量!$U:$U,$A22,发电量!$T:$T,AV$3)</f>
        <v>10</v>
      </c>
      <c r="AW22" s="98">
        <f>SUMIFS(发电量!$AB:$AB,发电量!$U:$U,$A22,发电量!$T:$T,AW$3)</f>
        <v>10</v>
      </c>
    </row>
    <row r="23" spans="1:49">
      <c r="A23" s="97" t="s">
        <v>115</v>
      </c>
      <c r="B23" s="98">
        <f>SUMIFS(发电量!$AC:$AC,发电量!$U:$U,$A23,发电量!$T:$T,B$3)</f>
        <v>553</v>
      </c>
      <c r="C23" s="98">
        <f>SUMIFS(发电量!$AC:$AC,发电量!$U:$U,$A23,发电量!$T:$T,C$3)</f>
        <v>616</v>
      </c>
      <c r="D23" s="98">
        <f>SUMIFS(发电量!$AC:$AC,发电量!$U:$U,$A23,发电量!$T:$T,D$3)</f>
        <v>805.2</v>
      </c>
      <c r="E23" s="98">
        <f>SUMIFS(发电量!$AC:$AC,发电量!$U:$U,$A23,发电量!$T:$T,E$3)</f>
        <v>882.1</v>
      </c>
      <c r="F23" s="98">
        <f>SUMIFS(发电量!$AC:$AC,发电量!$U:$U,$A23,发电量!$T:$T,F$3)</f>
        <v>949.1</v>
      </c>
      <c r="G23" s="98">
        <f>SUMIFS(发电量!$AC:$AC,发电量!$U:$U,$A23,发电量!$T:$T,G$3)</f>
        <v>989.2</v>
      </c>
      <c r="H23" s="98">
        <f>SUMIFS(发电量!$V:$V,发电量!$U:$U,$A23,发电量!$T:$T,H$3)</f>
        <v>302</v>
      </c>
      <c r="I23" s="98">
        <f>SUMIFS(发电量!$V:$V,发电量!$U:$U,$A23,发电量!$T:$T,I$3)</f>
        <v>332</v>
      </c>
      <c r="J23" s="98">
        <f>SUMIFS(发电量!$V:$V,发电量!$U:$U,$A23,发电量!$T:$T,J$3)</f>
        <v>517</v>
      </c>
      <c r="K23" s="98">
        <f>SUMIFS(发电量!$V:$V,发电量!$U:$U,$A23,发电量!$T:$T,K$3)</f>
        <v>554</v>
      </c>
      <c r="L23" s="98">
        <f>SUMIFS(发电量!$V:$V,发电量!$U:$U,$A23,发电量!$T:$T,L$3)</f>
        <v>599</v>
      </c>
      <c r="M23" s="98">
        <f>SUMIFS(发电量!$V:$V,发电量!$U:$U,$A23,发电量!$T:$T,M$3)</f>
        <v>505</v>
      </c>
      <c r="N23" s="98">
        <f>SUMIFS(发电量!$W:$W,发电量!$U:$U,$A23,发电量!$T:$T,N$3)</f>
        <v>150</v>
      </c>
      <c r="O23" s="98">
        <f>SUMIFS(发电量!$W:$W,发电量!$U:$U,$A23,发电量!$T:$T,O$3)</f>
        <v>152</v>
      </c>
      <c r="P23" s="98">
        <f>SUMIFS(发电量!$W:$W,发电量!$U:$U,$A23,发电量!$T:$T,P$3)</f>
        <v>118</v>
      </c>
      <c r="Q23" s="98">
        <f>SUMIFS(发电量!$W:$W,发电量!$U:$U,$A23,发电量!$T:$T,Q$3)</f>
        <v>100</v>
      </c>
      <c r="R23" s="98">
        <f>SUMIFS(发电量!$W:$W,发电量!$U:$U,$A23,发电量!$T:$T,R$3)</f>
        <v>100</v>
      </c>
      <c r="S23" s="98">
        <f>SUMIFS(发电量!$W:$W,发电量!$U:$U,$A23,发电量!$T:$T,S$3)</f>
        <v>142</v>
      </c>
      <c r="T23" s="98">
        <f>SUMIFS(发电量!$X:$X,发电量!$U:$U,$A23,发电量!$T:$T,T$3)</f>
        <v>1</v>
      </c>
      <c r="U23" s="98">
        <f>SUMIFS(发电量!$X:$X,发电量!$U:$U,$A23,发电量!$T:$T,U$3)</f>
        <v>0</v>
      </c>
      <c r="V23" s="98">
        <f>SUMIFS(发电量!$X:$X,发电量!$U:$U,$A23,发电量!$T:$T,V$3)</f>
        <v>0</v>
      </c>
      <c r="W23" s="98">
        <f>SUMIFS(发电量!$X:$X,发电量!$U:$U,$A23,发电量!$T:$T,W$3)</f>
        <v>0</v>
      </c>
      <c r="X23" s="98">
        <f>SUMIFS(发电量!$X:$X,发电量!$U:$U,$A23,发电量!$T:$T,X$3)</f>
        <v>0</v>
      </c>
      <c r="Y23" s="98">
        <f>SUMIFS(发电量!$X:$X,发电量!$U:$U,$A23,发电量!$T:$T,Y$3)</f>
        <v>0</v>
      </c>
      <c r="Z23" s="98">
        <f>SUMIFS(发电量!$Y:$Y,发电量!$U:$U,$A23,发电量!$T:$T,Z$3)</f>
        <v>0</v>
      </c>
      <c r="AA23" s="98">
        <f>SUMIFS(发电量!$Y:$Y,发电量!$U:$U,$A23,发电量!$T:$T,AA$3)</f>
        <v>0</v>
      </c>
      <c r="AB23" s="98">
        <f>SUMIFS(发电量!$Y:$Y,发电量!$U:$U,$A23,发电量!$T:$T,AB$3)</f>
        <v>0</v>
      </c>
      <c r="AC23" s="98">
        <f>SUMIFS(发电量!$Y:$Y,发电量!$U:$U,$A23,发电量!$T:$T,AC$3)</f>
        <v>0</v>
      </c>
      <c r="AD23" s="98">
        <f>SUMIFS(发电量!$Y:$Y,发电量!$U:$U,$A23,发电量!$T:$T,AD$3)</f>
        <v>0</v>
      </c>
      <c r="AE23" s="98">
        <f>SUMIFS(发电量!$Y:$Y,发电量!$U:$U,$A23,发电量!$T:$T,AE$3)</f>
        <v>0</v>
      </c>
      <c r="AF23" s="98">
        <f>SUMIFS(发电量!$Z:$Z,发电量!$U:$U,$A23,发电量!$T:$T,AF$3)</f>
        <v>0</v>
      </c>
      <c r="AG23" s="98">
        <f>SUMIFS(发电量!$Z:$Z,发电量!$U:$U,$A23,发电量!$T:$T,AG$3)</f>
        <v>1</v>
      </c>
      <c r="AH23" s="98">
        <f>SUMIFS(发电量!$Z:$Z,发电量!$U:$U,$A23,发电量!$T:$T,AH$3)</f>
        <v>1.2</v>
      </c>
      <c r="AI23" s="98">
        <f>SUMIFS(发电量!$Z:$Z,发电量!$U:$U,$A23,发电量!$T:$T,AI$3)</f>
        <v>4.0999999999999996</v>
      </c>
      <c r="AJ23" s="98">
        <f>SUMIFS(发电量!$Z:$Z,发电量!$U:$U,$A23,发电量!$T:$T,AJ$3)</f>
        <v>1.1000000000000001</v>
      </c>
      <c r="AK23" s="98">
        <f>SUMIFS(发电量!$Z:$Z,发电量!$U:$U,$A23,发电量!$T:$T,AK$3)</f>
        <v>1.2</v>
      </c>
      <c r="AL23" s="98">
        <f>SUMIFS(发电量!$AA:$AA,发电量!$U:$U,$A23,发电量!$T:$T,AL$3)</f>
        <v>100</v>
      </c>
      <c r="AM23" s="98">
        <f>SUMIFS(发电量!$AA:$AA,发电量!$U:$U,$A23,发电量!$T:$T,AM$3)</f>
        <v>130.69999999999999</v>
      </c>
      <c r="AN23" s="98">
        <f>SUMIFS(发电量!$AA:$AA,发电量!$U:$U,$A23,发电量!$T:$T,AN$3)</f>
        <v>168</v>
      </c>
      <c r="AO23" s="98">
        <f>SUMIFS(发电量!$AA:$AA,发电量!$U:$U,$A23,发电量!$T:$T,AO$3)</f>
        <v>222</v>
      </c>
      <c r="AP23" s="98">
        <f>SUMIFS(发电量!$AA:$AA,发电量!$U:$U,$A23,发电量!$T:$T,AP$3)</f>
        <v>247</v>
      </c>
      <c r="AQ23" s="98">
        <f>SUMIFS(发电量!$AA:$AA,发电量!$U:$U,$A23,发电量!$T:$T,AQ$3)</f>
        <v>339</v>
      </c>
      <c r="AR23" s="98">
        <f>SUMIFS(发电量!$AB:$AB,发电量!$U:$U,$A23,发电量!$T:$T,AR$3)</f>
        <v>0</v>
      </c>
      <c r="AS23" s="98">
        <f>SUMIFS(发电量!$AB:$AB,发电量!$U:$U,$A23,发电量!$T:$T,AS$3)</f>
        <v>0.3</v>
      </c>
      <c r="AT23" s="98">
        <f>SUMIFS(发电量!$AB:$AB,发电量!$U:$U,$A23,发电量!$T:$T,AT$3)</f>
        <v>1</v>
      </c>
      <c r="AU23" s="98">
        <f>SUMIFS(发电量!$AB:$AB,发电量!$U:$U,$A23,发电量!$T:$T,AU$3)</f>
        <v>2</v>
      </c>
      <c r="AV23" s="98">
        <f>SUMIFS(发电量!$AB:$AB,发电量!$U:$U,$A23,发电量!$T:$T,AV$3)</f>
        <v>2</v>
      </c>
      <c r="AW23" s="98">
        <f>SUMIFS(发电量!$AB:$AB,发电量!$U:$U,$A23,发电量!$T:$T,AW$3)</f>
        <v>2</v>
      </c>
    </row>
    <row r="24" spans="1:49">
      <c r="A24" s="97" t="s">
        <v>31</v>
      </c>
      <c r="B24" s="98">
        <f>SUMIFS(发电量!$AC:$AC,发电量!$U:$U,$A24,发电量!$T:$T,B$3)</f>
        <v>4863</v>
      </c>
      <c r="C24" s="98">
        <f>SUMIFS(发电量!$AC:$AC,发电量!$U:$U,$A24,发电量!$T:$T,C$3)</f>
        <v>4860</v>
      </c>
      <c r="D24" s="98">
        <f>SUMIFS(发电量!$AC:$AC,发电量!$U:$U,$A24,发电量!$T:$T,D$3)</f>
        <v>5219</v>
      </c>
      <c r="E24" s="98">
        <f>SUMIFS(发电量!$AC:$AC,发电量!$U:$U,$A24,发电量!$T:$T,E$3)</f>
        <v>5284.2</v>
      </c>
      <c r="F24" s="98">
        <f>SUMIFS(发电量!$AC:$AC,发电量!$U:$U,$A24,发电量!$T:$T,F$3)</f>
        <v>5782</v>
      </c>
      <c r="G24" s="98">
        <f>SUMIFS(发电量!$AC:$AC,发电量!$U:$U,$A24,发电量!$T:$T,G$3)</f>
        <v>6196</v>
      </c>
      <c r="H24" s="98">
        <f>SUMIFS(发电量!$V:$V,发电量!$U:$U,$A24,发电量!$T:$T,H$3)</f>
        <v>14</v>
      </c>
      <c r="I24" s="98">
        <f>SUMIFS(发电量!$V:$V,发电量!$U:$U,$A24,发电量!$T:$T,I$3)</f>
        <v>7</v>
      </c>
      <c r="J24" s="98">
        <f>SUMIFS(发电量!$V:$V,发电量!$U:$U,$A24,发电量!$T:$T,J$3)</f>
        <v>5</v>
      </c>
      <c r="K24" s="98">
        <f>SUMIFS(发电量!$V:$V,发电量!$U:$U,$A24,发电量!$T:$T,K$3)</f>
        <v>5</v>
      </c>
      <c r="L24" s="98">
        <f>SUMIFS(发电量!$V:$V,发电量!$U:$U,$A24,发电量!$T:$T,L$3)</f>
        <v>9</v>
      </c>
      <c r="M24" s="98">
        <f>SUMIFS(发电量!$V:$V,发电量!$U:$U,$A24,发电量!$T:$T,M$3)</f>
        <v>12</v>
      </c>
      <c r="N24" s="98">
        <f>SUMIFS(发电量!$W:$W,发电量!$U:$U,$A24,发电量!$T:$T,N$3)</f>
        <v>4455</v>
      </c>
      <c r="O24" s="98">
        <f>SUMIFS(发电量!$W:$W,发电量!$U:$U,$A24,发电量!$T:$T,O$3)</f>
        <v>4378</v>
      </c>
      <c r="P24" s="98">
        <f>SUMIFS(发电量!$W:$W,发电量!$U:$U,$A24,发电量!$T:$T,P$3)</f>
        <v>4558</v>
      </c>
      <c r="Q24" s="98">
        <f>SUMIFS(发电量!$W:$W,发电量!$U:$U,$A24,发电量!$T:$T,Q$3)</f>
        <v>4381</v>
      </c>
      <c r="R24" s="98">
        <f>SUMIFS(发电量!$W:$W,发电量!$U:$U,$A24,发电量!$T:$T,R$3)</f>
        <v>4752</v>
      </c>
      <c r="S24" s="98">
        <f>SUMIFS(发电量!$W:$W,发电量!$U:$U,$A24,发电量!$T:$T,S$3)</f>
        <v>4886</v>
      </c>
      <c r="T24" s="98">
        <f>SUMIFS(发电量!$X:$X,发电量!$U:$U,$A24,发电量!$T:$T,T$3)</f>
        <v>0</v>
      </c>
      <c r="U24" s="98">
        <f>SUMIFS(发电量!$X:$X,发电量!$U:$U,$A24,发电量!$T:$T,U$3)</f>
        <v>0</v>
      </c>
      <c r="V24" s="98">
        <f>SUMIFS(发电量!$X:$X,发电量!$U:$U,$A24,发电量!$T:$T,V$3)</f>
        <v>0</v>
      </c>
      <c r="W24" s="98">
        <f>SUMIFS(发电量!$X:$X,发电量!$U:$U,$A24,发电量!$T:$T,W$3)</f>
        <v>0</v>
      </c>
      <c r="X24" s="98">
        <f>SUMIFS(发电量!$X:$X,发电量!$U:$U,$A24,发电量!$T:$T,X$3)</f>
        <v>0</v>
      </c>
      <c r="Y24" s="98">
        <f>SUMIFS(发电量!$X:$X,发电量!$U:$U,$A24,发电量!$T:$T,Y$3)</f>
        <v>0</v>
      </c>
      <c r="Z24" s="98">
        <f>SUMIFS(发电量!$Y:$Y,发电量!$U:$U,$A24,发电量!$T:$T,Z$3)</f>
        <v>0</v>
      </c>
      <c r="AA24" s="98">
        <f>SUMIFS(发电量!$Y:$Y,发电量!$U:$U,$A24,发电量!$T:$T,AA$3)</f>
        <v>0</v>
      </c>
      <c r="AB24" s="98">
        <f>SUMIFS(发电量!$Y:$Y,发电量!$U:$U,$A24,发电量!$T:$T,AB$3)</f>
        <v>0</v>
      </c>
      <c r="AC24" s="98">
        <f>SUMIFS(发电量!$Y:$Y,发电量!$U:$U,$A24,发电量!$T:$T,AC$3)</f>
        <v>0</v>
      </c>
      <c r="AD24" s="98">
        <f>SUMIFS(发电量!$Y:$Y,发电量!$U:$U,$A24,发电量!$T:$T,AD$3)</f>
        <v>0</v>
      </c>
      <c r="AE24" s="98">
        <f>SUMIFS(发电量!$Y:$Y,发电量!$U:$U,$A24,发电量!$T:$T,AE$3)</f>
        <v>0</v>
      </c>
      <c r="AF24" s="98">
        <f>SUMIFS(发电量!$Z:$Z,发电量!$U:$U,$A24,发电量!$T:$T,AF$3)</f>
        <v>216</v>
      </c>
      <c r="AG24" s="98">
        <f>SUMIFS(发电量!$Z:$Z,发电量!$U:$U,$A24,发电量!$T:$T,AG$3)</f>
        <v>236</v>
      </c>
      <c r="AH24" s="98">
        <f>SUMIFS(发电量!$Z:$Z,发电量!$U:$U,$A24,发电量!$T:$T,AH$3)</f>
        <v>266</v>
      </c>
      <c r="AI24" s="98">
        <f>SUMIFS(发电量!$Z:$Z,发电量!$U:$U,$A24,发电量!$T:$T,AI$3)</f>
        <v>299.2</v>
      </c>
      <c r="AJ24" s="98">
        <f>SUMIFS(发电量!$Z:$Z,发电量!$U:$U,$A24,发电量!$T:$T,AJ$3)</f>
        <v>365</v>
      </c>
      <c r="AK24" s="98">
        <f>SUMIFS(发电量!$Z:$Z,发电量!$U:$U,$A24,发电量!$T:$T,AK$3)</f>
        <v>382</v>
      </c>
      <c r="AL24" s="98">
        <f>SUMIFS(发电量!$AA:$AA,发电量!$U:$U,$A24,发电量!$T:$T,AL$3)</f>
        <v>173</v>
      </c>
      <c r="AM24" s="98">
        <f>SUMIFS(发电量!$AA:$AA,发电量!$U:$U,$A24,发电量!$T:$T,AM$3)</f>
        <v>219</v>
      </c>
      <c r="AN24" s="98">
        <f>SUMIFS(发电量!$AA:$AA,发电量!$U:$U,$A24,发电量!$T:$T,AN$3)</f>
        <v>330</v>
      </c>
      <c r="AO24" s="98">
        <f>SUMIFS(发电量!$AA:$AA,发电量!$U:$U,$A24,发电量!$T:$T,AO$3)</f>
        <v>519</v>
      </c>
      <c r="AP24" s="98">
        <f>SUMIFS(发电量!$AA:$AA,发电量!$U:$U,$A24,发电量!$T:$T,AP$3)</f>
        <v>539</v>
      </c>
      <c r="AQ24" s="98">
        <f>SUMIFS(发电量!$AA:$AA,发电量!$U:$U,$A24,发电量!$T:$T,AQ$3)</f>
        <v>714</v>
      </c>
      <c r="AR24" s="98">
        <f>SUMIFS(发电量!$AB:$AB,发电量!$U:$U,$A24,发电量!$T:$T,AR$3)</f>
        <v>5</v>
      </c>
      <c r="AS24" s="98">
        <f>SUMIFS(发电量!$AB:$AB,发电量!$U:$U,$A24,发电量!$T:$T,AS$3)</f>
        <v>20</v>
      </c>
      <c r="AT24" s="98">
        <f>SUMIFS(发电量!$AB:$AB,发电量!$U:$U,$A24,发电量!$T:$T,AT$3)</f>
        <v>60</v>
      </c>
      <c r="AU24" s="98">
        <f>SUMIFS(发电量!$AB:$AB,发电量!$U:$U,$A24,发电量!$T:$T,AU$3)</f>
        <v>80</v>
      </c>
      <c r="AV24" s="98">
        <f>SUMIFS(发电量!$AB:$AB,发电量!$U:$U,$A24,发电量!$T:$T,AV$3)</f>
        <v>117</v>
      </c>
      <c r="AW24" s="98">
        <f>SUMIFS(发电量!$AB:$AB,发电量!$U:$U,$A24,发电量!$T:$T,AW$3)</f>
        <v>202</v>
      </c>
    </row>
    <row r="25" spans="1:49">
      <c r="A25" s="97" t="s">
        <v>63</v>
      </c>
      <c r="B25" s="98">
        <f>SUMIFS(发电量!$AC:$AC,发电量!$U:$U,$A25,发电量!$T:$T,B$3)</f>
        <v>2510</v>
      </c>
      <c r="C25" s="98">
        <f>SUMIFS(发电量!$AC:$AC,发电量!$U:$U,$A25,发电量!$T:$T,C$3)</f>
        <v>2765</v>
      </c>
      <c r="D25" s="98">
        <f>SUMIFS(发电量!$AC:$AC,发电量!$U:$U,$A25,发电量!$T:$T,D$3)</f>
        <v>3087</v>
      </c>
      <c r="E25" s="98">
        <f>SUMIFS(发电量!$AC:$AC,发电量!$U:$U,$A25,发电量!$T:$T,E$3)</f>
        <v>3254</v>
      </c>
      <c r="F25" s="98">
        <f>SUMIFS(发电量!$AC:$AC,发电量!$U:$U,$A25,发电量!$T:$T,F$3)</f>
        <v>3397</v>
      </c>
      <c r="G25" s="98">
        <f>SUMIFS(发电量!$AC:$AC,发电量!$U:$U,$A25,发电量!$T:$T,G$3)</f>
        <v>3842</v>
      </c>
      <c r="H25" s="98">
        <f>SUMIFS(发电量!$V:$V,发电量!$U:$U,$A25,发电量!$T:$T,H$3)</f>
        <v>39</v>
      </c>
      <c r="I25" s="98">
        <f>SUMIFS(发电量!$V:$V,发电量!$U:$U,$A25,发电量!$T:$T,I$3)</f>
        <v>42</v>
      </c>
      <c r="J25" s="98">
        <f>SUMIFS(发电量!$V:$V,发电量!$U:$U,$A25,发电量!$T:$T,J$3)</f>
        <v>43</v>
      </c>
      <c r="K25" s="98">
        <f>SUMIFS(发电量!$V:$V,发电量!$U:$U,$A25,发电量!$T:$T,K$3)</f>
        <v>49</v>
      </c>
      <c r="L25" s="98">
        <f>SUMIFS(发电量!$V:$V,发电量!$U:$U,$A25,发电量!$T:$T,L$3)</f>
        <v>47</v>
      </c>
      <c r="M25" s="98">
        <f>SUMIFS(发电量!$V:$V,发电量!$U:$U,$A25,发电量!$T:$T,M$3)</f>
        <v>39</v>
      </c>
      <c r="N25" s="98">
        <f>SUMIFS(发电量!$W:$W,发电量!$U:$U,$A25,发电量!$T:$T,N$3)</f>
        <v>2191</v>
      </c>
      <c r="O25" s="98">
        <f>SUMIFS(发电量!$W:$W,发电量!$U:$U,$A25,发电量!$T:$T,O$3)</f>
        <v>2335</v>
      </c>
      <c r="P25" s="98">
        <f>SUMIFS(发电量!$W:$W,发电量!$U:$U,$A25,发电量!$T:$T,P$3)</f>
        <v>2574</v>
      </c>
      <c r="Q25" s="98">
        <f>SUMIFS(发电量!$W:$W,发电量!$U:$U,$A25,发电量!$T:$T,Q$3)</f>
        <v>2666</v>
      </c>
      <c r="R25" s="98">
        <f>SUMIFS(发电量!$W:$W,发电量!$U:$U,$A25,发电量!$T:$T,R$3)</f>
        <v>2722</v>
      </c>
      <c r="S25" s="98">
        <f>SUMIFS(发电量!$W:$W,发电量!$U:$U,$A25,发电量!$T:$T,S$3)</f>
        <v>2941</v>
      </c>
      <c r="T25" s="98">
        <f>SUMIFS(发电量!$X:$X,发电量!$U:$U,$A25,发电量!$T:$T,T$3)</f>
        <v>90</v>
      </c>
      <c r="U25" s="98">
        <f>SUMIFS(发电量!$X:$X,发电量!$U:$U,$A25,发电量!$T:$T,U$3)</f>
        <v>108</v>
      </c>
      <c r="V25" s="98">
        <f>SUMIFS(发电量!$X:$X,发电量!$U:$U,$A25,发电量!$T:$T,V$3)</f>
        <v>98</v>
      </c>
      <c r="W25" s="98">
        <f>SUMIFS(发电量!$X:$X,发电量!$U:$U,$A25,发电量!$T:$T,W$3)</f>
        <v>100.7</v>
      </c>
      <c r="X25" s="98">
        <f>SUMIFS(发电量!$X:$X,发电量!$U:$U,$A25,发电量!$T:$T,X$3)</f>
        <v>106.8</v>
      </c>
      <c r="Y25" s="98">
        <f>SUMIFS(发电量!$X:$X,发电量!$U:$U,$A25,发电量!$T:$T,Y$3)</f>
        <v>101.8</v>
      </c>
      <c r="Z25" s="98">
        <f>SUMIFS(发电量!$Y:$Y,发电量!$U:$U,$A25,发电量!$T:$T,Z$3)</f>
        <v>0</v>
      </c>
      <c r="AA25" s="98">
        <f>SUMIFS(发电量!$Y:$Y,发电量!$U:$U,$A25,发电量!$T:$T,AA$3)</f>
        <v>0</v>
      </c>
      <c r="AB25" s="98">
        <f>SUMIFS(发电量!$Y:$Y,发电量!$U:$U,$A25,发电量!$T:$T,AB$3)</f>
        <v>0</v>
      </c>
      <c r="AC25" s="98">
        <f>SUMIFS(发电量!$Y:$Y,发电量!$U:$U,$A25,发电量!$T:$T,AC$3)</f>
        <v>0</v>
      </c>
      <c r="AD25" s="98">
        <f>SUMIFS(发电量!$Y:$Y,发电量!$U:$U,$A25,发电量!$T:$T,AD$3)</f>
        <v>0</v>
      </c>
      <c r="AE25" s="98">
        <f>SUMIFS(发电量!$Y:$Y,发电量!$U:$U,$A25,发电量!$T:$T,AE$3)</f>
        <v>0</v>
      </c>
      <c r="AF25" s="98">
        <f>SUMIFS(发电量!$Z:$Z,发电量!$U:$U,$A25,发电量!$T:$T,AF$3)</f>
        <v>28</v>
      </c>
      <c r="AG25" s="98">
        <f>SUMIFS(发电量!$Z:$Z,发电量!$U:$U,$A25,发电量!$T:$T,AG$3)</f>
        <v>59</v>
      </c>
      <c r="AH25" s="98">
        <f>SUMIFS(发电量!$Z:$Z,发电量!$U:$U,$A25,发电量!$T:$T,AH$3)</f>
        <v>66</v>
      </c>
      <c r="AI25" s="98">
        <f>SUMIFS(发电量!$Z:$Z,发电量!$U:$U,$A25,发电量!$T:$T,AI$3)</f>
        <v>86.3</v>
      </c>
      <c r="AJ25" s="98">
        <f>SUMIFS(发电量!$Z:$Z,发电量!$U:$U,$A25,发电量!$T:$T,AJ$3)</f>
        <v>96.2</v>
      </c>
      <c r="AK25" s="98">
        <f>SUMIFS(发电量!$Z:$Z,发电量!$U:$U,$A25,发电量!$T:$T,AK$3)</f>
        <v>102.2</v>
      </c>
      <c r="AL25" s="98">
        <f>SUMIFS(发电量!$AA:$AA,发电量!$U:$U,$A25,发电量!$T:$T,AL$3)</f>
        <v>160.4</v>
      </c>
      <c r="AM25" s="98">
        <f>SUMIFS(发电量!$AA:$AA,发电量!$U:$U,$A25,发电量!$T:$T,AM$3)</f>
        <v>214</v>
      </c>
      <c r="AN25" s="98">
        <f>SUMIFS(发电量!$AA:$AA,发电量!$U:$U,$A25,发电量!$T:$T,AN$3)</f>
        <v>286</v>
      </c>
      <c r="AO25" s="98">
        <f>SUMIFS(发电量!$AA:$AA,发电量!$U:$U,$A25,发电量!$T:$T,AO$3)</f>
        <v>313</v>
      </c>
      <c r="AP25" s="98">
        <f>SUMIFS(发电量!$AA:$AA,发电量!$U:$U,$A25,发电量!$T:$T,AP$3)</f>
        <v>378</v>
      </c>
      <c r="AQ25" s="98">
        <f>SUMIFS(发电量!$AA:$AA,发电量!$U:$U,$A25,发电量!$T:$T,AQ$3)</f>
        <v>598</v>
      </c>
      <c r="AR25" s="98">
        <f>SUMIFS(发电量!$AB:$AB,发电量!$U:$U,$A25,发电量!$T:$T,AR$3)</f>
        <v>1.6</v>
      </c>
      <c r="AS25" s="98">
        <f>SUMIFS(发电量!$AB:$AB,发电量!$U:$U,$A25,发电量!$T:$T,AS$3)</f>
        <v>7</v>
      </c>
      <c r="AT25" s="98">
        <f>SUMIFS(发电量!$AB:$AB,发电量!$U:$U,$A25,发电量!$T:$T,AT$3)</f>
        <v>20</v>
      </c>
      <c r="AU25" s="98">
        <f>SUMIFS(发电量!$AB:$AB,发电量!$U:$U,$A25,发电量!$T:$T,AU$3)</f>
        <v>39</v>
      </c>
      <c r="AV25" s="98">
        <f>SUMIFS(发电量!$AB:$AB,发电量!$U:$U,$A25,发电量!$T:$T,AV$3)</f>
        <v>47</v>
      </c>
      <c r="AW25" s="98">
        <f>SUMIFS(发电量!$AB:$AB,发电量!$U:$U,$A25,发电量!$T:$T,AW$3)</f>
        <v>60</v>
      </c>
    </row>
    <row r="26" spans="1:49">
      <c r="A26" s="97" t="s">
        <v>65</v>
      </c>
      <c r="B26" s="98">
        <f>SUMIFS(发电量!$AC:$AC,发电量!$U:$U,$A26,发电量!$T:$T,B$3)</f>
        <v>1463</v>
      </c>
      <c r="C26" s="98">
        <f>SUMIFS(发电量!$AC:$AC,发电量!$U:$U,$A26,发电量!$T:$T,C$3)</f>
        <v>1603</v>
      </c>
      <c r="D26" s="98">
        <f>SUMIFS(发电量!$AC:$AC,发电量!$U:$U,$A26,发电量!$T:$T,D$3)</f>
        <v>2007</v>
      </c>
      <c r="E26" s="98">
        <f>SUMIFS(发电量!$AC:$AC,发电量!$U:$U,$A26,发电量!$T:$T,E$3)</f>
        <v>2223</v>
      </c>
      <c r="F26" s="98">
        <f>SUMIFS(发电量!$AC:$AC,发电量!$U:$U,$A26,发电量!$T:$T,F$3)</f>
        <v>2427</v>
      </c>
      <c r="G26" s="98">
        <f>SUMIFS(发电量!$AC:$AC,发电量!$U:$U,$A26,发电量!$T:$T,G$3)</f>
        <v>2768</v>
      </c>
      <c r="H26" s="98">
        <f>SUMIFS(发电量!$V:$V,发电量!$U:$U,$A26,发电量!$T:$T,H$3)</f>
        <v>69</v>
      </c>
      <c r="I26" s="98">
        <f>SUMIFS(发电量!$V:$V,发电量!$U:$U,$A26,发电量!$T:$T,I$3)</f>
        <v>93</v>
      </c>
      <c r="J26" s="98">
        <f>SUMIFS(发电量!$V:$V,发电量!$U:$U,$A26,发电量!$T:$T,J$3)</f>
        <v>102</v>
      </c>
      <c r="K26" s="98">
        <f>SUMIFS(发电量!$V:$V,发电量!$U:$U,$A26,发电量!$T:$T,K$3)</f>
        <v>129</v>
      </c>
      <c r="L26" s="98">
        <f>SUMIFS(发电量!$V:$V,发电量!$U:$U,$A26,发电量!$T:$T,L$3)</f>
        <v>128</v>
      </c>
      <c r="M26" s="98">
        <f>SUMIFS(发电量!$V:$V,发电量!$U:$U,$A26,发电量!$T:$T,M$3)</f>
        <v>141</v>
      </c>
      <c r="N26" s="98">
        <f>SUMIFS(发电量!$W:$W,发电量!$U:$U,$A26,发电量!$T:$T,N$3)</f>
        <v>1331</v>
      </c>
      <c r="O26" s="98">
        <f>SUMIFS(发电量!$W:$W,发电量!$U:$U,$A26,发电量!$T:$T,O$3)</f>
        <v>1404</v>
      </c>
      <c r="P26" s="98">
        <f>SUMIFS(发电量!$W:$W,发电量!$U:$U,$A26,发电量!$T:$T,P$3)</f>
        <v>1679</v>
      </c>
      <c r="Q26" s="98">
        <f>SUMIFS(发电量!$W:$W,发电量!$U:$U,$A26,发电量!$T:$T,Q$3)</f>
        <v>1828</v>
      </c>
      <c r="R26" s="98">
        <f>SUMIFS(发电量!$W:$W,发电量!$U:$U,$A26,发电量!$T:$T,R$3)</f>
        <v>1974</v>
      </c>
      <c r="S26" s="98">
        <f>SUMIFS(发电量!$W:$W,发电量!$U:$U,$A26,发电量!$T:$T,S$3)</f>
        <v>2198</v>
      </c>
      <c r="T26" s="98">
        <f>SUMIFS(发电量!$X:$X,发电量!$U:$U,$A26,发电量!$T:$T,T$3)</f>
        <v>0</v>
      </c>
      <c r="U26" s="98">
        <f>SUMIFS(发电量!$X:$X,发电量!$U:$U,$A26,发电量!$T:$T,U$3)</f>
        <v>0</v>
      </c>
      <c r="V26" s="98">
        <f>SUMIFS(发电量!$X:$X,发电量!$U:$U,$A26,发电量!$T:$T,V$3)</f>
        <v>5</v>
      </c>
      <c r="W26" s="98">
        <f>SUMIFS(发电量!$X:$X,发电量!$U:$U,$A26,发电量!$T:$T,W$3)</f>
        <v>5</v>
      </c>
      <c r="X26" s="98">
        <f>SUMIFS(发电量!$X:$X,发电量!$U:$U,$A26,发电量!$T:$T,X$3)</f>
        <v>8</v>
      </c>
      <c r="Y26" s="98">
        <f>SUMIFS(发电量!$X:$X,发电量!$U:$U,$A26,发电量!$T:$T,Y$3)</f>
        <v>14</v>
      </c>
      <c r="Z26" s="98">
        <f>SUMIFS(发电量!$Y:$Y,发电量!$U:$U,$A26,发电量!$T:$T,Z$3)</f>
        <v>0</v>
      </c>
      <c r="AA26" s="98">
        <f>SUMIFS(发电量!$Y:$Y,发电量!$U:$U,$A26,发电量!$T:$T,AA$3)</f>
        <v>0</v>
      </c>
      <c r="AB26" s="98">
        <f>SUMIFS(发电量!$Y:$Y,发电量!$U:$U,$A26,发电量!$T:$T,AB$3)</f>
        <v>0</v>
      </c>
      <c r="AC26" s="98">
        <f>SUMIFS(发电量!$Y:$Y,发电量!$U:$U,$A26,发电量!$T:$T,AC$3)</f>
        <v>0</v>
      </c>
      <c r="AD26" s="98">
        <f>SUMIFS(发电量!$Y:$Y,发电量!$U:$U,$A26,发电量!$T:$T,AD$3)</f>
        <v>0</v>
      </c>
      <c r="AE26" s="98">
        <f>SUMIFS(发电量!$Y:$Y,发电量!$U:$U,$A26,发电量!$T:$T,AE$3)</f>
        <v>0</v>
      </c>
      <c r="AF26" s="98">
        <f>SUMIFS(发电量!$Z:$Z,发电量!$U:$U,$A26,发电量!$T:$T,AF$3)</f>
        <v>15</v>
      </c>
      <c r="AG26" s="98">
        <f>SUMIFS(发电量!$Z:$Z,发电量!$U:$U,$A26,发电量!$T:$T,AG$3)</f>
        <v>23</v>
      </c>
      <c r="AH26" s="98">
        <f>SUMIFS(发电量!$Z:$Z,发电量!$U:$U,$A26,发电量!$T:$T,AH$3)</f>
        <v>78</v>
      </c>
      <c r="AI26" s="98">
        <f>SUMIFS(发电量!$Z:$Z,发电量!$U:$U,$A26,发电量!$T:$T,AI$3)</f>
        <v>84</v>
      </c>
      <c r="AJ26" s="98">
        <f>SUMIFS(发电量!$Z:$Z,发电量!$U:$U,$A26,发电量!$T:$T,AJ$3)</f>
        <v>103</v>
      </c>
      <c r="AK26" s="98">
        <f>SUMIFS(发电量!$Z:$Z,发电量!$U:$U,$A26,发电量!$T:$T,AK$3)</f>
        <v>98</v>
      </c>
      <c r="AL26" s="98">
        <f>SUMIFS(发电量!$AA:$AA,发电量!$U:$U,$A26,发电量!$T:$T,AL$3)</f>
        <v>48</v>
      </c>
      <c r="AM26" s="98">
        <f>SUMIFS(发电量!$AA:$AA,发电量!$U:$U,$A26,发电量!$T:$T,AM$3)</f>
        <v>83</v>
      </c>
      <c r="AN26" s="98">
        <f>SUMIFS(发电量!$AA:$AA,发电量!$U:$U,$A26,发电量!$T:$T,AN$3)</f>
        <v>143</v>
      </c>
      <c r="AO26" s="98">
        <f>SUMIFS(发电量!$AA:$AA,发电量!$U:$U,$A26,发电量!$T:$T,AO$3)</f>
        <v>177</v>
      </c>
      <c r="AP26" s="98">
        <f>SUMIFS(发电量!$AA:$AA,发电量!$U:$U,$A26,发电量!$T:$T,AP$3)</f>
        <v>214</v>
      </c>
      <c r="AQ26" s="98">
        <f>SUMIFS(发电量!$AA:$AA,发电量!$U:$U,$A26,发电量!$T:$T,AQ$3)</f>
        <v>317</v>
      </c>
      <c r="AR26" s="98">
        <f>SUMIFS(发电量!$AB:$AB,发电量!$U:$U,$A26,发电量!$T:$T,AR$3)</f>
        <v>0</v>
      </c>
      <c r="AS26" s="98">
        <f>SUMIFS(发电量!$AB:$AB,发电量!$U:$U,$A26,发电量!$T:$T,AS$3)</f>
        <v>0</v>
      </c>
      <c r="AT26" s="98">
        <f>SUMIFS(发电量!$AB:$AB,发电量!$U:$U,$A26,发电量!$T:$T,AT$3)</f>
        <v>0</v>
      </c>
      <c r="AU26" s="98">
        <f>SUMIFS(发电量!$AB:$AB,发电量!$U:$U,$A26,发电量!$T:$T,AU$3)</f>
        <v>0</v>
      </c>
      <c r="AV26" s="98">
        <f>SUMIFS(发电量!$AB:$AB,发电量!$U:$U,$A26,发电量!$T:$T,AV$3)</f>
        <v>0</v>
      </c>
      <c r="AW26" s="98">
        <f>SUMIFS(发电量!$AB:$AB,发电量!$U:$U,$A26,发电量!$T:$T,AW$3)</f>
        <v>0</v>
      </c>
    </row>
    <row r="27" spans="1:49">
      <c r="A27" s="97" t="s">
        <v>76</v>
      </c>
      <c r="B27" s="98">
        <f>SUMIFS(发电量!$AC:$AC,发电量!$U:$U,$A27,发电量!$T:$T,B$3)</f>
        <v>832.1</v>
      </c>
      <c r="C27" s="98">
        <f>SUMIFS(发电量!$AC:$AC,发电量!$U:$U,$A27,发电量!$T:$T,C$3)</f>
        <v>866</v>
      </c>
      <c r="D27" s="98">
        <f>SUMIFS(发电量!$AC:$AC,发电量!$U:$U,$A27,发电量!$T:$T,D$3)</f>
        <v>857</v>
      </c>
      <c r="E27" s="98">
        <f>SUMIFS(发电量!$AC:$AC,发电量!$U:$U,$A27,发电量!$T:$T,E$3)</f>
        <v>837</v>
      </c>
      <c r="F27" s="98">
        <f>SUMIFS(发电量!$AC:$AC,发电量!$U:$U,$A27,发电量!$T:$T,F$3)</f>
        <v>864</v>
      </c>
      <c r="G27" s="98">
        <f>SUMIFS(发电量!$AC:$AC,发电量!$U:$U,$A27,发电量!$T:$T,G$3)</f>
        <v>1007</v>
      </c>
      <c r="H27" s="98">
        <f>SUMIFS(发电量!$V:$V,发电量!$U:$U,$A27,发电量!$T:$T,H$3)</f>
        <v>0</v>
      </c>
      <c r="I27" s="98">
        <f>SUMIFS(发电量!$V:$V,发电量!$U:$U,$A27,发电量!$T:$T,I$3)</f>
        <v>0</v>
      </c>
      <c r="J27" s="98">
        <f>SUMIFS(发电量!$V:$V,发电量!$U:$U,$A27,发电量!$T:$T,J$3)</f>
        <v>0</v>
      </c>
      <c r="K27" s="98">
        <f>SUMIFS(发电量!$V:$V,发电量!$U:$U,$A27,发电量!$T:$T,K$3)</f>
        <v>0</v>
      </c>
      <c r="L27" s="98">
        <f>SUMIFS(发电量!$V:$V,发电量!$U:$U,$A27,发电量!$T:$T,L$3)</f>
        <v>0</v>
      </c>
      <c r="M27" s="98">
        <f>SUMIFS(发电量!$V:$V,发电量!$U:$U,$A27,发电量!$T:$T,M$3)</f>
        <v>0</v>
      </c>
      <c r="N27" s="98">
        <f>SUMIFS(发电量!$W:$W,发电量!$U:$U,$A27,发电量!$T:$T,N$3)</f>
        <v>663</v>
      </c>
      <c r="O27" s="98">
        <f>SUMIFS(发电量!$W:$W,发电量!$U:$U,$A27,发电量!$T:$T,O$3)</f>
        <v>680</v>
      </c>
      <c r="P27" s="98">
        <f>SUMIFS(发电量!$W:$W,发电量!$U:$U,$A27,发电量!$T:$T,P$3)</f>
        <v>649</v>
      </c>
      <c r="Q27" s="98">
        <f>SUMIFS(发电量!$W:$W,发电量!$U:$U,$A27,发电量!$T:$T,Q$3)</f>
        <v>607</v>
      </c>
      <c r="R27" s="98">
        <f>SUMIFS(发电量!$W:$W,发电量!$U:$U,$A27,发电量!$T:$T,R$3)</f>
        <v>619</v>
      </c>
      <c r="S27" s="98">
        <f>SUMIFS(发电量!$W:$W,发电量!$U:$U,$A27,发电量!$T:$T,S$3)</f>
        <v>750</v>
      </c>
      <c r="T27" s="98">
        <f>SUMIFS(发电量!$X:$X,发电量!$U:$U,$A27,发电量!$T:$T,T$3)</f>
        <v>101</v>
      </c>
      <c r="U27" s="98">
        <f>SUMIFS(发电量!$X:$X,发电量!$U:$U,$A27,发电量!$T:$T,U$3)</f>
        <v>109</v>
      </c>
      <c r="V27" s="98">
        <f>SUMIFS(发电量!$X:$X,发电量!$U:$U,$A27,发电量!$T:$T,V$3)</f>
        <v>127</v>
      </c>
      <c r="W27" s="98">
        <f>SUMIFS(发电量!$X:$X,发电量!$U:$U,$A27,发电量!$T:$T,W$3)</f>
        <v>147.69999999999999</v>
      </c>
      <c r="X27" s="98">
        <f>SUMIFS(发电量!$X:$X,发电量!$U:$U,$A27,发电量!$T:$T,X$3)</f>
        <v>151</v>
      </c>
      <c r="Y27" s="98">
        <f>SUMIFS(发电量!$X:$X,发电量!$U:$U,$A27,发电量!$T:$T,Y$3)</f>
        <v>151</v>
      </c>
      <c r="Z27" s="98">
        <f>SUMIFS(发电量!$Y:$Y,发电量!$U:$U,$A27,发电量!$T:$T,Z$3)</f>
        <v>1</v>
      </c>
      <c r="AA27" s="98">
        <f>SUMIFS(发电量!$Y:$Y,发电量!$U:$U,$A27,发电量!$T:$T,AA$3)</f>
        <v>1</v>
      </c>
      <c r="AB27" s="98">
        <f>SUMIFS(发电量!$Y:$Y,发电量!$U:$U,$A27,发电量!$T:$T,AB$3)</f>
        <v>1</v>
      </c>
      <c r="AC27" s="98">
        <f>SUMIFS(发电量!$Y:$Y,发电量!$U:$U,$A27,发电量!$T:$T,AC$3)</f>
        <v>1</v>
      </c>
      <c r="AD27" s="98">
        <f>SUMIFS(发电量!$Y:$Y,发电量!$U:$U,$A27,发电量!$T:$T,AD$3)</f>
        <v>1</v>
      </c>
      <c r="AE27" s="98">
        <f>SUMIFS(发电量!$Y:$Y,发电量!$U:$U,$A27,发电量!$T:$T,AE$3)</f>
        <v>2</v>
      </c>
      <c r="AF27" s="98">
        <f>SUMIFS(发电量!$Z:$Z,发电量!$U:$U,$A27,发电量!$T:$T,AF$3)</f>
        <v>52</v>
      </c>
      <c r="AG27" s="98">
        <f>SUMIFS(发电量!$Z:$Z,发电量!$U:$U,$A27,发电量!$T:$T,AG$3)</f>
        <v>56</v>
      </c>
      <c r="AH27" s="98">
        <f>SUMIFS(发电量!$Z:$Z,发电量!$U:$U,$A27,发电量!$T:$T,AH$3)</f>
        <v>56</v>
      </c>
      <c r="AI27" s="98">
        <f>SUMIFS(发电量!$Z:$Z,发电量!$U:$U,$A27,发电量!$T:$T,AI$3)</f>
        <v>56.3</v>
      </c>
      <c r="AJ27" s="98">
        <f>SUMIFS(发电量!$Z:$Z,发电量!$U:$U,$A27,发电量!$T:$T,AJ$3)</f>
        <v>64</v>
      </c>
      <c r="AK27" s="98">
        <f>SUMIFS(发电量!$Z:$Z,发电量!$U:$U,$A27,发电量!$T:$T,AK$3)</f>
        <v>71</v>
      </c>
      <c r="AL27" s="98">
        <f>SUMIFS(发电量!$AA:$AA,发电量!$U:$U,$A27,发电量!$T:$T,AL$3)</f>
        <v>14</v>
      </c>
      <c r="AM27" s="98">
        <f>SUMIFS(发电量!$AA:$AA,发电量!$U:$U,$A27,发电量!$T:$T,AM$3)</f>
        <v>18</v>
      </c>
      <c r="AN27" s="98">
        <f>SUMIFS(发电量!$AA:$AA,发电量!$U:$U,$A27,发电量!$T:$T,AN$3)</f>
        <v>19</v>
      </c>
      <c r="AO27" s="98">
        <f>SUMIFS(发电量!$AA:$AA,发电量!$U:$U,$A27,发电量!$T:$T,AO$3)</f>
        <v>18</v>
      </c>
      <c r="AP27" s="98">
        <f>SUMIFS(发电量!$AA:$AA,发电量!$U:$U,$A27,发电量!$T:$T,AP$3)</f>
        <v>20</v>
      </c>
      <c r="AQ27" s="98">
        <f>SUMIFS(发电量!$AA:$AA,发电量!$U:$U,$A27,发电量!$T:$T,AQ$3)</f>
        <v>21</v>
      </c>
      <c r="AR27" s="98">
        <f>SUMIFS(发电量!$AB:$AB,发电量!$U:$U,$A27,发电量!$T:$T,AR$3)</f>
        <v>1.1000000000000001</v>
      </c>
      <c r="AS27" s="98">
        <f>SUMIFS(发电量!$AB:$AB,发电量!$U:$U,$A27,发电量!$T:$T,AS$3)</f>
        <v>2</v>
      </c>
      <c r="AT27" s="98">
        <f>SUMIFS(发电量!$AB:$AB,发电量!$U:$U,$A27,发电量!$T:$T,AT$3)</f>
        <v>5</v>
      </c>
      <c r="AU27" s="98">
        <f>SUMIFS(发电量!$AB:$AB,发电量!$U:$U,$A27,发电量!$T:$T,AU$3)</f>
        <v>7</v>
      </c>
      <c r="AV27" s="98">
        <f>SUMIFS(发电量!$AB:$AB,发电量!$U:$U,$A27,发电量!$T:$T,AV$3)</f>
        <v>9</v>
      </c>
      <c r="AW27" s="98">
        <f>SUMIFS(发电量!$AB:$AB,发电量!$U:$U,$A27,发电量!$T:$T,AW$3)</f>
        <v>12</v>
      </c>
    </row>
    <row r="28" spans="1:49">
      <c r="A28" s="97" t="s">
        <v>106</v>
      </c>
      <c r="B28" s="98">
        <f>SUMIFS(发电量!$AC:$AC,发电量!$U:$U,$A28,发电量!$T:$T,B$3)</f>
        <v>3370</v>
      </c>
      <c r="C28" s="98">
        <f>SUMIFS(发电量!$AC:$AC,发电量!$U:$U,$A28,发电量!$T:$T,C$3)</f>
        <v>3569</v>
      </c>
      <c r="D28" s="98">
        <f>SUMIFS(发电量!$AC:$AC,发电量!$U:$U,$A28,发电量!$T:$T,D$3)</f>
        <v>3760</v>
      </c>
      <c r="E28" s="98">
        <f>SUMIFS(发电量!$AC:$AC,发电量!$U:$U,$A28,发电量!$T:$T,E$3)</f>
        <v>3903</v>
      </c>
      <c r="F28" s="98">
        <f>SUMIFS(发电量!$AC:$AC,发电量!$U:$U,$A28,发电量!$T:$T,F$3)</f>
        <v>4166</v>
      </c>
      <c r="G28" s="98">
        <f>SUMIFS(发电量!$AC:$AC,发电量!$U:$U,$A28,发电量!$T:$T,G$3)</f>
        <v>4518</v>
      </c>
      <c r="H28" s="98">
        <f>SUMIFS(发电量!$V:$V,发电量!$U:$U,$A28,发电量!$T:$T,H$3)</f>
        <v>2989</v>
      </c>
      <c r="I28" s="98">
        <f>SUMIFS(发电量!$V:$V,发电量!$U:$U,$A28,发电量!$T:$T,I$3)</f>
        <v>3164</v>
      </c>
      <c r="J28" s="98">
        <f>SUMIFS(发电量!$V:$V,发电量!$U:$U,$A28,发电量!$T:$T,J$3)</f>
        <v>3249</v>
      </c>
      <c r="K28" s="98">
        <f>SUMIFS(发电量!$V:$V,发电量!$U:$U,$A28,发电量!$T:$T,K$3)</f>
        <v>3316</v>
      </c>
      <c r="L28" s="98">
        <f>SUMIFS(发电量!$V:$V,发电量!$U:$U,$A28,发电量!$T:$T,L$3)</f>
        <v>3541</v>
      </c>
      <c r="M28" s="98">
        <f>SUMIFS(发电量!$V:$V,发电量!$U:$U,$A28,发电量!$T:$T,M$3)</f>
        <v>3724</v>
      </c>
      <c r="N28" s="98">
        <f>SUMIFS(发电量!$W:$W,发电量!$U:$U,$A28,发电量!$T:$T,N$3)</f>
        <v>273</v>
      </c>
      <c r="O28" s="98">
        <f>SUMIFS(发电量!$W:$W,发电量!$U:$U,$A28,发电量!$T:$T,O$3)</f>
        <v>249</v>
      </c>
      <c r="P28" s="98">
        <f>SUMIFS(发电量!$W:$W,发电量!$U:$U,$A28,发电量!$T:$T,P$3)</f>
        <v>315</v>
      </c>
      <c r="Q28" s="98">
        <f>SUMIFS(发电量!$W:$W,发电量!$U:$U,$A28,发电量!$T:$T,Q$3)</f>
        <v>352</v>
      </c>
      <c r="R28" s="98">
        <f>SUMIFS(发电量!$W:$W,发电量!$U:$U,$A28,发电量!$T:$T,R$3)</f>
        <v>361</v>
      </c>
      <c r="S28" s="98">
        <f>SUMIFS(发电量!$W:$W,发电量!$U:$U,$A28,发电量!$T:$T,S$3)</f>
        <v>469</v>
      </c>
      <c r="T28" s="98">
        <f>SUMIFS(发电量!$X:$X,发电量!$U:$U,$A28,发电量!$T:$T,T$3)</f>
        <v>22</v>
      </c>
      <c r="U28" s="98">
        <f>SUMIFS(发电量!$X:$X,发电量!$U:$U,$A28,发电量!$T:$T,U$3)</f>
        <v>18</v>
      </c>
      <c r="V28" s="98">
        <f>SUMIFS(发电量!$X:$X,发电量!$U:$U,$A28,发电量!$T:$T,V$3)</f>
        <v>20</v>
      </c>
      <c r="W28" s="98">
        <f>SUMIFS(发电量!$X:$X,发电量!$U:$U,$A28,发电量!$T:$T,W$3)</f>
        <v>23.5</v>
      </c>
      <c r="X28" s="98">
        <f>SUMIFS(发电量!$X:$X,发电量!$U:$U,$A28,发电量!$T:$T,X$3)</f>
        <v>23</v>
      </c>
      <c r="Y28" s="98">
        <f>SUMIFS(发电量!$X:$X,发电量!$U:$U,$A28,发电量!$T:$T,Y$3)</f>
        <v>30</v>
      </c>
      <c r="Z28" s="98">
        <f>SUMIFS(发电量!$Y:$Y,发电量!$U:$U,$A28,发电量!$T:$T,Z$3)</f>
        <v>0</v>
      </c>
      <c r="AA28" s="98">
        <f>SUMIFS(发电量!$Y:$Y,发电量!$U:$U,$A28,发电量!$T:$T,AA$3)</f>
        <v>0</v>
      </c>
      <c r="AB28" s="98">
        <f>SUMIFS(发电量!$Y:$Y,发电量!$U:$U,$A28,发电量!$T:$T,AB$3)</f>
        <v>0</v>
      </c>
      <c r="AC28" s="98">
        <f>SUMIFS(发电量!$Y:$Y,发电量!$U:$U,$A28,发电量!$T:$T,AC$3)</f>
        <v>0</v>
      </c>
      <c r="AD28" s="98">
        <f>SUMIFS(发电量!$Y:$Y,发电量!$U:$U,$A28,发电量!$T:$T,AD$3)</f>
        <v>0</v>
      </c>
      <c r="AE28" s="98">
        <f>SUMIFS(发电量!$Y:$Y,发电量!$U:$U,$A28,发电量!$T:$T,AE$3)</f>
        <v>0</v>
      </c>
      <c r="AF28" s="98">
        <f>SUMIFS(发电量!$Z:$Z,发电量!$U:$U,$A28,发电量!$T:$T,AF$3)</f>
        <v>54</v>
      </c>
      <c r="AG28" s="98">
        <f>SUMIFS(发电量!$Z:$Z,发电量!$U:$U,$A28,发电量!$T:$T,AG$3)</f>
        <v>87</v>
      </c>
      <c r="AH28" s="98">
        <f>SUMIFS(发电量!$Z:$Z,发电量!$U:$U,$A28,发电量!$T:$T,AH$3)</f>
        <v>99</v>
      </c>
      <c r="AI28" s="98">
        <f>SUMIFS(发电量!$Z:$Z,发电量!$U:$U,$A28,发电量!$T:$T,AI$3)</f>
        <v>112.5</v>
      </c>
      <c r="AJ28" s="98">
        <f>SUMIFS(发电量!$Z:$Z,发电量!$U:$U,$A28,发电量!$T:$T,AJ$3)</f>
        <v>128</v>
      </c>
      <c r="AK28" s="98">
        <f>SUMIFS(发电量!$Z:$Z,发电量!$U:$U,$A28,发电量!$T:$T,AK$3)</f>
        <v>156</v>
      </c>
      <c r="AL28" s="98">
        <f>SUMIFS(发电量!$AA:$AA,发电量!$U:$U,$A28,发电量!$T:$T,AL$3)</f>
        <v>31.7</v>
      </c>
      <c r="AM28" s="98">
        <f>SUMIFS(发电量!$AA:$AA,发电量!$U:$U,$A28,发电量!$T:$T,AM$3)</f>
        <v>50</v>
      </c>
      <c r="AN28" s="98">
        <f>SUMIFS(发电量!$AA:$AA,发电量!$U:$U,$A28,发电量!$T:$T,AN$3)</f>
        <v>76</v>
      </c>
      <c r="AO28" s="98">
        <f>SUMIFS(发电量!$AA:$AA,发电量!$U:$U,$A28,发电量!$T:$T,AO$3)</f>
        <v>97</v>
      </c>
      <c r="AP28" s="98">
        <f>SUMIFS(发电量!$AA:$AA,发电量!$U:$U,$A28,发电量!$T:$T,AP$3)</f>
        <v>111</v>
      </c>
      <c r="AQ28" s="98">
        <f>SUMIFS(发电量!$AA:$AA,发电量!$U:$U,$A28,发电量!$T:$T,AQ$3)</f>
        <v>137</v>
      </c>
      <c r="AR28" s="98">
        <f>SUMIFS(发电量!$AB:$AB,发电量!$U:$U,$A28,发电量!$T:$T,AR$3)</f>
        <v>0.3</v>
      </c>
      <c r="AS28" s="98">
        <f>SUMIFS(发电量!$AB:$AB,发电量!$U:$U,$A28,发电量!$T:$T,AS$3)</f>
        <v>1</v>
      </c>
      <c r="AT28" s="98">
        <f>SUMIFS(发电量!$AB:$AB,发电量!$U:$U,$A28,发电量!$T:$T,AT$3)</f>
        <v>1</v>
      </c>
      <c r="AU28" s="98">
        <f>SUMIFS(发电量!$AB:$AB,发电量!$U:$U,$A28,发电量!$T:$T,AU$3)</f>
        <v>2</v>
      </c>
      <c r="AV28" s="98">
        <f>SUMIFS(发电量!$AB:$AB,发电量!$U:$U,$A28,发电量!$T:$T,AV$3)</f>
        <v>2</v>
      </c>
      <c r="AW28" s="98">
        <f>SUMIFS(发电量!$AB:$AB,发电量!$U:$U,$A28,发电量!$T:$T,AW$3)</f>
        <v>2</v>
      </c>
    </row>
    <row r="29" spans="1:49">
      <c r="A29" s="97" t="s">
        <v>60</v>
      </c>
      <c r="B29" s="98">
        <f>SUMIFS(发电量!$AC:$AC,发电量!$U:$U,$A29,发电量!$T:$T,B$3)</f>
        <v>600.03</v>
      </c>
      <c r="C29" s="98">
        <f>SUMIFS(发电量!$AC:$AC,发电量!$U:$U,$A29,发电量!$T:$T,C$3)</f>
        <v>596.1</v>
      </c>
      <c r="D29" s="98">
        <f>SUMIFS(发电量!$AC:$AC,发电量!$U:$U,$A29,发电量!$T:$T,D$3)</f>
        <v>670.15</v>
      </c>
      <c r="E29" s="98">
        <f>SUMIFS(发电量!$AC:$AC,发电量!$U:$U,$A29,发电量!$T:$T,E$3)</f>
        <v>672.12</v>
      </c>
      <c r="F29" s="98">
        <f>SUMIFS(发电量!$AC:$AC,发电量!$U:$U,$A29,发电量!$T:$T,F$3)</f>
        <v>699.1</v>
      </c>
      <c r="G29" s="98">
        <f>SUMIFS(发电量!$AC:$AC,发电量!$U:$U,$A29,发电量!$T:$T,G$3)</f>
        <v>776.2</v>
      </c>
      <c r="H29" s="98">
        <f>SUMIFS(发电量!$V:$V,发电量!$U:$U,$A29,发电量!$T:$T,H$3)</f>
        <v>0.03</v>
      </c>
      <c r="I29" s="98">
        <f>SUMIFS(发电量!$V:$V,发电量!$U:$U,$A29,发电量!$T:$T,I$3)</f>
        <v>0.1</v>
      </c>
      <c r="J29" s="98">
        <f>SUMIFS(发电量!$V:$V,发电量!$U:$U,$A29,发电量!$T:$T,J$3)</f>
        <v>0.15</v>
      </c>
      <c r="K29" s="98">
        <f>SUMIFS(发电量!$V:$V,发电量!$U:$U,$A29,发电量!$T:$T,K$3)</f>
        <v>0.12</v>
      </c>
      <c r="L29" s="98">
        <f>SUMIFS(发电量!$V:$V,发电量!$U:$U,$A29,发电量!$T:$T,L$3)</f>
        <v>0.1</v>
      </c>
      <c r="M29" s="98">
        <f>SUMIFS(发电量!$V:$V,发电量!$U:$U,$A29,发电量!$T:$T,M$3)</f>
        <v>0.2</v>
      </c>
      <c r="N29" s="98">
        <f>SUMIFS(发电量!$W:$W,发电量!$U:$U,$A29,发电量!$T:$T,N$3)</f>
        <v>476</v>
      </c>
      <c r="O29" s="98">
        <f>SUMIFS(发电量!$W:$W,发电量!$U:$U,$A29,发电量!$T:$T,O$3)</f>
        <v>467</v>
      </c>
      <c r="P29" s="98">
        <f>SUMIFS(发电量!$W:$W,发电量!$U:$U,$A29,发电量!$T:$T,P$3)</f>
        <v>531</v>
      </c>
      <c r="Q29" s="98">
        <f>SUMIFS(发电量!$W:$W,发电量!$U:$U,$A29,发电量!$T:$T,Q$3)</f>
        <v>518</v>
      </c>
      <c r="R29" s="98">
        <f>SUMIFS(发电量!$W:$W,发电量!$U:$U,$A29,发电量!$T:$T,R$3)</f>
        <v>513</v>
      </c>
      <c r="S29" s="98">
        <f>SUMIFS(发电量!$W:$W,发电量!$U:$U,$A29,发电量!$T:$T,S$3)</f>
        <v>552</v>
      </c>
      <c r="T29" s="98">
        <f>SUMIFS(发电量!$X:$X,发电量!$U:$U,$A29,发电量!$T:$T,T$3)</f>
        <v>104</v>
      </c>
      <c r="U29" s="98">
        <f>SUMIFS(发电量!$X:$X,发电量!$U:$U,$A29,发电量!$T:$T,U$3)</f>
        <v>106</v>
      </c>
      <c r="V29" s="98">
        <f>SUMIFS(发电量!$X:$X,发电量!$U:$U,$A29,发电量!$T:$T,V$3)</f>
        <v>112</v>
      </c>
      <c r="W29" s="98">
        <f>SUMIFS(发电量!$X:$X,发电量!$U:$U,$A29,发电量!$T:$T,W$3)</f>
        <v>114</v>
      </c>
      <c r="X29" s="98">
        <f>SUMIFS(发电量!$X:$X,发电量!$U:$U,$A29,发电量!$T:$T,X$3)</f>
        <v>134</v>
      </c>
      <c r="Y29" s="98">
        <f>SUMIFS(发电量!$X:$X,发电量!$U:$U,$A29,发电量!$T:$T,Y$3)</f>
        <v>147</v>
      </c>
      <c r="Z29" s="98">
        <f>SUMIFS(发电量!$Y:$Y,发电量!$U:$U,$A29,发电量!$T:$T,Z$3)</f>
        <v>0</v>
      </c>
      <c r="AA29" s="98">
        <f>SUMIFS(发电量!$Y:$Y,发电量!$U:$U,$A29,发电量!$T:$T,AA$3)</f>
        <v>0</v>
      </c>
      <c r="AB29" s="98">
        <f>SUMIFS(发电量!$Y:$Y,发电量!$U:$U,$A29,发电量!$T:$T,AB$3)</f>
        <v>0</v>
      </c>
      <c r="AC29" s="98">
        <f>SUMIFS(发电量!$Y:$Y,发电量!$U:$U,$A29,发电量!$T:$T,AC$3)</f>
        <v>0</v>
      </c>
      <c r="AD29" s="98">
        <f>SUMIFS(发电量!$Y:$Y,发电量!$U:$U,$A29,发电量!$T:$T,AD$3)</f>
        <v>0</v>
      </c>
      <c r="AE29" s="98">
        <f>SUMIFS(发电量!$Y:$Y,发电量!$U:$U,$A29,发电量!$T:$T,AE$3)</f>
        <v>5</v>
      </c>
      <c r="AF29" s="98">
        <f>SUMIFS(发电量!$Z:$Z,发电量!$U:$U,$A29,发电量!$T:$T,AF$3)</f>
        <v>11</v>
      </c>
      <c r="AG29" s="98">
        <f>SUMIFS(发电量!$Z:$Z,发电量!$U:$U,$A29,发电量!$T:$T,AG$3)</f>
        <v>11</v>
      </c>
      <c r="AH29" s="98">
        <f>SUMIFS(发电量!$Z:$Z,发电量!$U:$U,$A29,发电量!$T:$T,AH$3)</f>
        <v>11</v>
      </c>
      <c r="AI29" s="98">
        <f>SUMIFS(发电量!$Z:$Z,发电量!$U:$U,$A29,发电量!$T:$T,AI$3)</f>
        <v>14</v>
      </c>
      <c r="AJ29" s="98">
        <f>SUMIFS(发电量!$Z:$Z,发电量!$U:$U,$A29,发电量!$T:$T,AJ$3)</f>
        <v>21</v>
      </c>
      <c r="AK29" s="98">
        <f>SUMIFS(发电量!$Z:$Z,发电量!$U:$U,$A29,发电量!$T:$T,AK$3)</f>
        <v>34</v>
      </c>
      <c r="AL29" s="98">
        <f>SUMIFS(发电量!$AA:$AA,发电量!$U:$U,$A29,发电量!$T:$T,AL$3)</f>
        <v>8.1999999999999993</v>
      </c>
      <c r="AM29" s="98">
        <f>SUMIFS(发电量!$AA:$AA,发电量!$U:$U,$A29,发电量!$T:$T,AM$3)</f>
        <v>11</v>
      </c>
      <c r="AN29" s="98">
        <f>SUMIFS(发电量!$AA:$AA,发电量!$U:$U,$A29,发电量!$T:$T,AN$3)</f>
        <v>14</v>
      </c>
      <c r="AO29" s="98">
        <f>SUMIFS(发电量!$AA:$AA,发电量!$U:$U,$A29,发电量!$T:$T,AO$3)</f>
        <v>23</v>
      </c>
      <c r="AP29" s="98">
        <f>SUMIFS(发电量!$AA:$AA,发电量!$U:$U,$A29,发电量!$T:$T,AP$3)</f>
        <v>27</v>
      </c>
      <c r="AQ29" s="98">
        <f>SUMIFS(发电量!$AA:$AA,发电量!$U:$U,$A29,发电量!$T:$T,AQ$3)</f>
        <v>34</v>
      </c>
      <c r="AR29" s="98">
        <f>SUMIFS(发电量!$AB:$AB,发电量!$U:$U,$A29,发电量!$T:$T,AR$3)</f>
        <v>0.8</v>
      </c>
      <c r="AS29" s="98">
        <f>SUMIFS(发电量!$AB:$AB,发电量!$U:$U,$A29,发电量!$T:$T,AS$3)</f>
        <v>1</v>
      </c>
      <c r="AT29" s="98">
        <f>SUMIFS(发电量!$AB:$AB,发电量!$U:$U,$A29,发电量!$T:$T,AT$3)</f>
        <v>2</v>
      </c>
      <c r="AU29" s="98">
        <f>SUMIFS(发电量!$AB:$AB,发电量!$U:$U,$A29,发电量!$T:$T,AU$3)</f>
        <v>3</v>
      </c>
      <c r="AV29" s="98">
        <f>SUMIFS(发电量!$AB:$AB,发电量!$U:$U,$A29,发电量!$T:$T,AV$3)</f>
        <v>4</v>
      </c>
      <c r="AW29" s="98">
        <f>SUMIFS(发电量!$AB:$AB,发电量!$U:$U,$A29,发电量!$T:$T,AW$3)</f>
        <v>4</v>
      </c>
    </row>
    <row r="30" spans="1:49">
      <c r="A30" s="97" t="s">
        <v>108</v>
      </c>
      <c r="B30" s="98">
        <f>SUMIFS(发电量!$AC:$AC,发电量!$U:$U,$A30,发电量!$T:$T,B$3)</f>
        <v>51.14</v>
      </c>
      <c r="C30" s="98">
        <f>SUMIFS(发电量!$AC:$AC,发电量!$U:$U,$A30,发电量!$T:$T,C$3)</f>
        <v>58.5</v>
      </c>
      <c r="D30" s="98">
        <f>SUMIFS(发电量!$AC:$AC,发电量!$U:$U,$A30,发电量!$T:$T,D$3)</f>
        <v>67.740000000000009</v>
      </c>
      <c r="E30" s="98">
        <f>SUMIFS(发电量!$AC:$AC,发电量!$U:$U,$A30,发电量!$T:$T,E$3)</f>
        <v>83.56</v>
      </c>
      <c r="F30" s="98">
        <f>SUMIFS(发电量!$AC:$AC,发电量!$U:$U,$A30,发电量!$T:$T,F$3)</f>
        <v>86.14</v>
      </c>
      <c r="G30" s="98">
        <f>SUMIFS(发电量!$AC:$AC,发电量!$U:$U,$A30,发电量!$T:$T,G$3)</f>
        <v>112.60000000000001</v>
      </c>
      <c r="H30" s="98">
        <f>SUMIFS(发电量!$V:$V,发电量!$U:$U,$A30,发电量!$T:$T,H$3)</f>
        <v>46</v>
      </c>
      <c r="I30" s="98">
        <f>SUMIFS(发电量!$V:$V,发电量!$U:$U,$A30,发电量!$T:$T,I$3)</f>
        <v>51</v>
      </c>
      <c r="J30" s="98">
        <f>SUMIFS(发电量!$V:$V,发电量!$U:$U,$A30,发电量!$T:$T,J$3)</f>
        <v>57</v>
      </c>
      <c r="K30" s="98">
        <f>SUMIFS(发电量!$V:$V,发电量!$U:$U,$A30,发电量!$T:$T,K$3)</f>
        <v>68</v>
      </c>
      <c r="L30" s="98">
        <f>SUMIFS(发电量!$V:$V,发电量!$U:$U,$A30,发电量!$T:$T,L$3)</f>
        <v>70</v>
      </c>
      <c r="M30" s="98">
        <f>SUMIFS(发电量!$V:$V,发电量!$U:$U,$A30,发电量!$T:$T,M$3)</f>
        <v>93</v>
      </c>
      <c r="N30" s="98">
        <f>SUMIFS(发电量!$W:$W,发电量!$U:$U,$A30,发电量!$T:$T,N$3)</f>
        <v>0</v>
      </c>
      <c r="O30" s="98">
        <f>SUMIFS(发电量!$W:$W,发电量!$U:$U,$A30,发电量!$T:$T,O$3)</f>
        <v>0</v>
      </c>
      <c r="P30" s="98">
        <f>SUMIFS(发电量!$W:$W,发电量!$U:$U,$A30,发电量!$T:$T,P$3)</f>
        <v>0</v>
      </c>
      <c r="Q30" s="98">
        <f>SUMIFS(发电量!$W:$W,发电量!$U:$U,$A30,发电量!$T:$T,Q$3)</f>
        <v>0</v>
      </c>
      <c r="R30" s="98">
        <f>SUMIFS(发电量!$W:$W,发电量!$U:$U,$A30,发电量!$T:$T,R$3)</f>
        <v>0</v>
      </c>
      <c r="S30" s="98">
        <f>SUMIFS(发电量!$W:$W,发电量!$U:$U,$A30,发电量!$T:$T,S$3)</f>
        <v>0</v>
      </c>
      <c r="T30" s="98">
        <f>SUMIFS(发电量!$X:$X,发电量!$U:$U,$A30,发电量!$T:$T,T$3)</f>
        <v>0</v>
      </c>
      <c r="U30" s="98">
        <f>SUMIFS(发电量!$X:$X,发电量!$U:$U,$A30,发电量!$T:$T,U$3)</f>
        <v>0</v>
      </c>
      <c r="V30" s="98">
        <f>SUMIFS(发电量!$X:$X,发电量!$U:$U,$A30,发电量!$T:$T,V$3)</f>
        <v>0</v>
      </c>
      <c r="W30" s="98">
        <f>SUMIFS(发电量!$X:$X,发电量!$U:$U,$A30,发电量!$T:$T,W$3)</f>
        <v>0</v>
      </c>
      <c r="X30" s="98">
        <f>SUMIFS(发电量!$X:$X,发电量!$U:$U,$A30,发电量!$T:$T,X$3)</f>
        <v>0</v>
      </c>
      <c r="Y30" s="98">
        <f>SUMIFS(发电量!$X:$X,发电量!$U:$U,$A30,发电量!$T:$T,Y$3)</f>
        <v>0</v>
      </c>
      <c r="Z30" s="98">
        <f>SUMIFS(发电量!$Y:$Y,发电量!$U:$U,$A30,发电量!$T:$T,Z$3)</f>
        <v>0</v>
      </c>
      <c r="AA30" s="98">
        <f>SUMIFS(发电量!$Y:$Y,发电量!$U:$U,$A30,发电量!$T:$T,AA$3)</f>
        <v>0.4</v>
      </c>
      <c r="AB30" s="98">
        <f>SUMIFS(发电量!$Y:$Y,发电量!$U:$U,$A30,发电量!$T:$T,AB$3)</f>
        <v>0.6</v>
      </c>
      <c r="AC30" s="98">
        <f>SUMIFS(发电量!$Y:$Y,发电量!$U:$U,$A30,发电量!$T:$T,AC$3)</f>
        <v>0.4</v>
      </c>
      <c r="AD30" s="98">
        <f>SUMIFS(发电量!$Y:$Y,发电量!$U:$U,$A30,发电量!$T:$T,AD$3)</f>
        <v>0</v>
      </c>
      <c r="AE30" s="98">
        <f>SUMIFS(发电量!$Y:$Y,发电量!$U:$U,$A30,发电量!$T:$T,AE$3)</f>
        <v>0.4</v>
      </c>
      <c r="AF30" s="98">
        <f>SUMIFS(发电量!$Z:$Z,发电量!$U:$U,$A30,发电量!$T:$T,AF$3)</f>
        <v>0</v>
      </c>
      <c r="AG30" s="98">
        <f>SUMIFS(发电量!$Z:$Z,发电量!$U:$U,$A30,发电量!$T:$T,AG$3)</f>
        <v>0</v>
      </c>
      <c r="AH30" s="98">
        <f>SUMIFS(发电量!$Z:$Z,发电量!$U:$U,$A30,发电量!$T:$T,AH$3)</f>
        <v>1</v>
      </c>
      <c r="AI30" s="98">
        <f>SUMIFS(发电量!$Z:$Z,发电量!$U:$U,$A30,发电量!$T:$T,AI$3)</f>
        <v>1</v>
      </c>
      <c r="AJ30" s="98">
        <f>SUMIFS(发电量!$Z:$Z,发电量!$U:$U,$A30,发电量!$T:$T,AJ$3)</f>
        <v>1</v>
      </c>
      <c r="AK30" s="98">
        <f>SUMIFS(发电量!$Z:$Z,发电量!$U:$U,$A30,发电量!$T:$T,AK$3)</f>
        <v>1</v>
      </c>
      <c r="AL30" s="98">
        <f>SUMIFS(发电量!$AA:$AA,发电量!$U:$U,$A30,发电量!$T:$T,AL$3)</f>
        <v>5.14</v>
      </c>
      <c r="AM30" s="98">
        <f>SUMIFS(发电量!$AA:$AA,发电量!$U:$U,$A30,发电量!$T:$T,AM$3)</f>
        <v>7.1</v>
      </c>
      <c r="AN30" s="98">
        <f>SUMIFS(发电量!$AA:$AA,发电量!$U:$U,$A30,发电量!$T:$T,AN$3)</f>
        <v>9.14</v>
      </c>
      <c r="AO30" s="98">
        <f>SUMIFS(发电量!$AA:$AA,发电量!$U:$U,$A30,发电量!$T:$T,AO$3)</f>
        <v>14.16</v>
      </c>
      <c r="AP30" s="98">
        <f>SUMIFS(发电量!$AA:$AA,发电量!$U:$U,$A30,发电量!$T:$T,AP$3)</f>
        <v>15.14</v>
      </c>
      <c r="AQ30" s="98">
        <f>SUMIFS(发电量!$AA:$AA,发电量!$U:$U,$A30,发电量!$T:$T,AQ$3)</f>
        <v>18.000000000000004</v>
      </c>
      <c r="AR30" s="98">
        <f>SUMIFS(发电量!$AB:$AB,发电量!$U:$U,$A30,发电量!$T:$T,AR$3)</f>
        <v>0</v>
      </c>
      <c r="AS30" s="98">
        <f>SUMIFS(发电量!$AB:$AB,发电量!$U:$U,$A30,发电量!$T:$T,AS$3)</f>
        <v>0</v>
      </c>
      <c r="AT30" s="98">
        <f>SUMIFS(发电量!$AB:$AB,发电量!$U:$U,$A30,发电量!$T:$T,AT$3)</f>
        <v>0</v>
      </c>
      <c r="AU30" s="98">
        <f>SUMIFS(发电量!$AB:$AB,发电量!$U:$U,$A30,发电量!$T:$T,AU$3)</f>
        <v>0</v>
      </c>
      <c r="AV30" s="98">
        <f>SUMIFS(发电量!$AB:$AB,发电量!$U:$U,$A30,发电量!$T:$T,AV$3)</f>
        <v>0</v>
      </c>
      <c r="AW30" s="98">
        <f>SUMIFS(发电量!$AB:$AB,发电量!$U:$U,$A30,发电量!$T:$T,AW$3)</f>
        <v>0.2</v>
      </c>
    </row>
    <row r="31" spans="1:49">
      <c r="A31" s="97" t="s">
        <v>90</v>
      </c>
      <c r="B31" s="98">
        <f>SUMIFS(发电量!$AC:$AC,发电量!$U:$U,$A31,发电量!$T:$T,B$3)</f>
        <v>2692</v>
      </c>
      <c r="C31" s="98">
        <f>SUMIFS(发电量!$AC:$AC,发电量!$U:$U,$A31,发电量!$T:$T,C$3)</f>
        <v>3029</v>
      </c>
      <c r="D31" s="98">
        <f>SUMIFS(发电量!$AC:$AC,发电量!$U:$U,$A31,发电量!$T:$T,D$3)</f>
        <v>3234</v>
      </c>
      <c r="E31" s="98">
        <f>SUMIFS(发电量!$AC:$AC,发电量!$U:$U,$A31,发电量!$T:$T,E$3)</f>
        <v>3606</v>
      </c>
      <c r="F31" s="98">
        <f>SUMIFS(发电量!$AC:$AC,发电量!$U:$U,$A31,发电量!$T:$T,F$3)</f>
        <v>4052</v>
      </c>
      <c r="G31" s="98">
        <f>SUMIFS(发电量!$AC:$AC,发电量!$U:$U,$A31,发电量!$T:$T,G$3)</f>
        <v>4614.04</v>
      </c>
      <c r="H31" s="98">
        <f>SUMIFS(发电量!$V:$V,发电量!$U:$U,$A31,发电量!$T:$T,H$3)</f>
        <v>211</v>
      </c>
      <c r="I31" s="98">
        <f>SUMIFS(发电量!$V:$V,发电量!$U:$U,$A31,发电量!$T:$T,I$3)</f>
        <v>256</v>
      </c>
      <c r="J31" s="98">
        <f>SUMIFS(发电量!$V:$V,发电量!$U:$U,$A31,发电量!$T:$T,J$3)</f>
        <v>254</v>
      </c>
      <c r="K31" s="98">
        <f>SUMIFS(发电量!$V:$V,发电量!$U:$U,$A31,发电量!$T:$T,K$3)</f>
        <v>290</v>
      </c>
      <c r="L31" s="98">
        <f>SUMIFS(发电量!$V:$V,发电量!$U:$U,$A31,发电量!$T:$T,L$3)</f>
        <v>268</v>
      </c>
      <c r="M31" s="98">
        <f>SUMIFS(发电量!$V:$V,发电量!$U:$U,$A31,发电量!$T:$T,M$3)</f>
        <v>286</v>
      </c>
      <c r="N31" s="98">
        <f>SUMIFS(发电量!$W:$W,发电量!$U:$U,$A31,发电量!$T:$T,N$3)</f>
        <v>2149</v>
      </c>
      <c r="O31" s="98">
        <f>SUMIFS(发电量!$W:$W,发电量!$U:$U,$A31,发电量!$T:$T,O$3)</f>
        <v>2326</v>
      </c>
      <c r="P31" s="98">
        <f>SUMIFS(发电量!$W:$W,发电量!$U:$U,$A31,发电量!$T:$T,P$3)</f>
        <v>2488</v>
      </c>
      <c r="Q31" s="98">
        <f>SUMIFS(发电量!$W:$W,发电量!$U:$U,$A31,发电量!$T:$T,Q$3)</f>
        <v>2726</v>
      </c>
      <c r="R31" s="98">
        <f>SUMIFS(发电量!$W:$W,发电量!$U:$U,$A31,发电量!$T:$T,R$3)</f>
        <v>3137</v>
      </c>
      <c r="S31" s="98">
        <f>SUMIFS(发电量!$W:$W,发电量!$U:$U,$A31,发电量!$T:$T,S$3)</f>
        <v>3482</v>
      </c>
      <c r="T31" s="98">
        <f>SUMIFS(发电量!$X:$X,发电量!$U:$U,$A31,发电量!$T:$T,T$3)</f>
        <v>17</v>
      </c>
      <c r="U31" s="98">
        <f>SUMIFS(发电量!$X:$X,发电量!$U:$U,$A31,发电量!$T:$T,U$3)</f>
        <v>20</v>
      </c>
      <c r="V31" s="98">
        <f>SUMIFS(发电量!$X:$X,发电量!$U:$U,$A31,发电量!$T:$T,V$3)</f>
        <v>16</v>
      </c>
      <c r="W31" s="98">
        <f>SUMIFS(发电量!$X:$X,发电量!$U:$U,$A31,发电量!$T:$T,W$3)</f>
        <v>18.899999999999999</v>
      </c>
      <c r="X31" s="98">
        <f>SUMIFS(发电量!$X:$X,发电量!$U:$U,$A31,发电量!$T:$T,X$3)</f>
        <v>17.899999999999999</v>
      </c>
      <c r="Y31" s="98">
        <f>SUMIFS(发电量!$X:$X,发电量!$U:$U,$A31,发电量!$T:$T,Y$3)</f>
        <v>41</v>
      </c>
      <c r="Z31" s="98">
        <f>SUMIFS(发电量!$Y:$Y,发电量!$U:$U,$A31,发电量!$T:$T,Z$3)</f>
        <v>0</v>
      </c>
      <c r="AA31" s="98">
        <f>SUMIFS(发电量!$Y:$Y,发电量!$U:$U,$A31,发电量!$T:$T,AA$3)</f>
        <v>0</v>
      </c>
      <c r="AB31" s="98">
        <f>SUMIFS(发电量!$Y:$Y,发电量!$U:$U,$A31,发电量!$T:$T,AB$3)</f>
        <v>0</v>
      </c>
      <c r="AC31" s="98">
        <f>SUMIFS(发电量!$Y:$Y,发电量!$U:$U,$A31,发电量!$T:$T,AC$3)</f>
        <v>0</v>
      </c>
      <c r="AD31" s="98">
        <f>SUMIFS(发电量!$Y:$Y,发电量!$U:$U,$A31,发电量!$T:$T,AD$3)</f>
        <v>0</v>
      </c>
      <c r="AE31" s="98">
        <f>SUMIFS(发电量!$Y:$Y,发电量!$U:$U,$A31,发电量!$T:$T,AE$3)</f>
        <v>0</v>
      </c>
      <c r="AF31" s="98">
        <f>SUMIFS(发电量!$Z:$Z,发电量!$U:$U,$A31,发电量!$T:$T,AF$3)</f>
        <v>28</v>
      </c>
      <c r="AG31" s="98">
        <f>SUMIFS(发电量!$Z:$Z,发电量!$U:$U,$A31,发电量!$T:$T,AG$3)</f>
        <v>2</v>
      </c>
      <c r="AH31" s="98">
        <f>SUMIFS(发电量!$Z:$Z,发电量!$U:$U,$A31,发电量!$T:$T,AH$3)</f>
        <v>2</v>
      </c>
      <c r="AI31" s="98">
        <f>SUMIFS(发电量!$Z:$Z,发电量!$U:$U,$A31,发电量!$T:$T,AI$3)</f>
        <v>32.1</v>
      </c>
      <c r="AJ31" s="98">
        <f>SUMIFS(发电量!$Z:$Z,发电量!$U:$U,$A31,发电量!$T:$T,AJ$3)</f>
        <v>38.1</v>
      </c>
      <c r="AK31" s="98">
        <f>SUMIFS(发电量!$Z:$Z,发电量!$U:$U,$A31,发电量!$T:$T,AK$3)</f>
        <v>61</v>
      </c>
      <c r="AL31" s="98">
        <f>SUMIFS(发电量!$AA:$AA,发电量!$U:$U,$A31,发电量!$T:$T,AL$3)</f>
        <v>287</v>
      </c>
      <c r="AM31" s="98">
        <f>SUMIFS(发电量!$AA:$AA,发电量!$U:$U,$A31,发电量!$T:$T,AM$3)</f>
        <v>424.99</v>
      </c>
      <c r="AN31" s="98">
        <f>SUMIFS(发电量!$AA:$AA,发电量!$U:$U,$A31,发电量!$T:$T,AN$3)</f>
        <v>474</v>
      </c>
      <c r="AO31" s="98">
        <f>SUMIFS(发电量!$AA:$AA,发电量!$U:$U,$A31,发电量!$T:$T,AO$3)</f>
        <v>538</v>
      </c>
      <c r="AP31" s="98">
        <f>SUMIFS(发电量!$AA:$AA,发电量!$U:$U,$A31,发电量!$T:$T,AP$3)</f>
        <v>589</v>
      </c>
      <c r="AQ31" s="98">
        <f>SUMIFS(发电量!$AA:$AA,发电量!$U:$U,$A31,发电量!$T:$T,AQ$3)</f>
        <v>742.04</v>
      </c>
      <c r="AR31" s="98">
        <f>SUMIFS(发电量!$AB:$AB,发电量!$U:$U,$A31,发电量!$T:$T,AR$3)</f>
        <v>0</v>
      </c>
      <c r="AS31" s="98">
        <f>SUMIFS(发电量!$AB:$AB,发电量!$U:$U,$A31,发电量!$T:$T,AS$3)</f>
        <v>0.01</v>
      </c>
      <c r="AT31" s="98">
        <f>SUMIFS(发电量!$AB:$AB,发电量!$U:$U,$A31,发电量!$T:$T,AT$3)</f>
        <v>0</v>
      </c>
      <c r="AU31" s="98">
        <f>SUMIFS(发电量!$AB:$AB,发电量!$U:$U,$A31,发电量!$T:$T,AU$3)</f>
        <v>1</v>
      </c>
      <c r="AV31" s="98">
        <f>SUMIFS(发电量!$AB:$AB,发电量!$U:$U,$A31,发电量!$T:$T,AV$3)</f>
        <v>2</v>
      </c>
      <c r="AW31" s="98">
        <f>SUMIFS(发电量!$AB:$AB,发电量!$U:$U,$A31,发电量!$T:$T,AW$3)</f>
        <v>2</v>
      </c>
    </row>
    <row r="32" spans="1:49">
      <c r="A32" s="97" t="s">
        <v>104</v>
      </c>
      <c r="B32" s="98">
        <f>SUMIFS(发电量!$AC:$AC,发电量!$U:$U,$A32,发电量!$T:$T,B$3)</f>
        <v>2692</v>
      </c>
      <c r="C32" s="98">
        <f>SUMIFS(发电量!$AC:$AC,发电量!$U:$U,$A32,发电量!$T:$T,C$3)</f>
        <v>2958</v>
      </c>
      <c r="D32" s="98">
        <f>SUMIFS(发电量!$AC:$AC,发电量!$U:$U,$A32,发电量!$T:$T,D$3)</f>
        <v>3242.5</v>
      </c>
      <c r="E32" s="98">
        <f>SUMIFS(发电量!$AC:$AC,发电量!$U:$U,$A32,发电量!$T:$T,E$3)</f>
        <v>3462.5</v>
      </c>
      <c r="F32" s="98">
        <f>SUMIFS(发电量!$AC:$AC,发电量!$U:$U,$A32,发电量!$T:$T,F$3)</f>
        <v>3675.51</v>
      </c>
      <c r="G32" s="98">
        <f>SUMIFS(发电量!$AC:$AC,发电量!$U:$U,$A32,发电量!$T:$T,G$3)</f>
        <v>3765.2999999999997</v>
      </c>
      <c r="H32" s="98">
        <f>SUMIFS(发电量!$V:$V,发电量!$U:$U,$A32,发电量!$T:$T,H$3)</f>
        <v>2268</v>
      </c>
      <c r="I32" s="98">
        <f>SUMIFS(发电量!$V:$V,发电量!$U:$U,$A32,发电量!$T:$T,I$3)</f>
        <v>2502</v>
      </c>
      <c r="J32" s="98">
        <f>SUMIFS(发电量!$V:$V,发电量!$U:$U,$A32,发电量!$T:$T,J$3)</f>
        <v>2699</v>
      </c>
      <c r="K32" s="98">
        <f>SUMIFS(发电量!$V:$V,发电量!$U:$U,$A32,发电量!$T:$T,K$3)</f>
        <v>2854</v>
      </c>
      <c r="L32" s="98">
        <f>SUMIFS(发电量!$V:$V,发电量!$U:$U,$A32,发电量!$T:$T,L$3)</f>
        <v>2960</v>
      </c>
      <c r="M32" s="98">
        <f>SUMIFS(发电量!$V:$V,发电量!$U:$U,$A32,发电量!$T:$T,M$3)</f>
        <v>3027</v>
      </c>
      <c r="N32" s="98">
        <f>SUMIFS(发电量!$W:$W,发电量!$U:$U,$A32,发电量!$T:$T,N$3)</f>
        <v>170</v>
      </c>
      <c r="O32" s="98">
        <f>SUMIFS(发电量!$W:$W,发电量!$U:$U,$A32,发电量!$T:$T,O$3)</f>
        <v>167</v>
      </c>
      <c r="P32" s="98">
        <f>SUMIFS(发电量!$W:$W,发电量!$U:$U,$A32,发电量!$T:$T,P$3)</f>
        <v>207</v>
      </c>
      <c r="Q32" s="98">
        <f>SUMIFS(发电量!$W:$W,发电量!$U:$U,$A32,发电量!$T:$T,Q$3)</f>
        <v>223</v>
      </c>
      <c r="R32" s="98">
        <f>SUMIFS(发电量!$W:$W,发电量!$U:$U,$A32,发电量!$T:$T,R$3)</f>
        <v>318</v>
      </c>
      <c r="S32" s="98">
        <f>SUMIFS(发电量!$W:$W,发电量!$U:$U,$A32,发电量!$T:$T,S$3)</f>
        <v>353</v>
      </c>
      <c r="T32" s="98">
        <f>SUMIFS(发电量!$X:$X,发电量!$U:$U,$A32,发电量!$T:$T,T$3)</f>
        <v>0</v>
      </c>
      <c r="U32" s="98">
        <f>SUMIFS(发电量!$X:$X,发电量!$U:$U,$A32,发电量!$T:$T,U$3)</f>
        <v>1</v>
      </c>
      <c r="V32" s="98">
        <f>SUMIFS(发电量!$X:$X,发电量!$U:$U,$A32,发电量!$T:$T,V$3)</f>
        <v>0.5</v>
      </c>
      <c r="W32" s="98">
        <f>SUMIFS(发电量!$X:$X,发电量!$U:$U,$A32,发电量!$T:$T,W$3)</f>
        <v>0.5</v>
      </c>
      <c r="X32" s="98">
        <f>SUMIFS(发电量!$X:$X,发电量!$U:$U,$A32,发电量!$T:$T,X$3)</f>
        <v>0.4</v>
      </c>
      <c r="Y32" s="98">
        <f>SUMIFS(发电量!$X:$X,发电量!$U:$U,$A32,发电量!$T:$T,Y$3)</f>
        <v>0.19999999999999998</v>
      </c>
      <c r="Z32" s="98">
        <f>SUMIFS(发电量!$Y:$Y,发电量!$U:$U,$A32,发电量!$T:$T,Z$3)</f>
        <v>0</v>
      </c>
      <c r="AA32" s="98">
        <f>SUMIFS(发电量!$Y:$Y,发电量!$U:$U,$A32,发电量!$T:$T,AA$3)</f>
        <v>0</v>
      </c>
      <c r="AB32" s="98">
        <f>SUMIFS(发电量!$Y:$Y,发电量!$U:$U,$A32,发电量!$T:$T,AB$3)</f>
        <v>0</v>
      </c>
      <c r="AC32" s="98">
        <f>SUMIFS(发电量!$Y:$Y,发电量!$U:$U,$A32,发电量!$T:$T,AC$3)</f>
        <v>0</v>
      </c>
      <c r="AD32" s="98">
        <f>SUMIFS(发电量!$Y:$Y,发电量!$U:$U,$A32,发电量!$T:$T,AD$3)</f>
        <v>0</v>
      </c>
      <c r="AE32" s="98">
        <f>SUMIFS(发电量!$Y:$Y,发电量!$U:$U,$A32,发电量!$T:$T,AE$3)</f>
        <v>0</v>
      </c>
      <c r="AF32" s="98">
        <f>SUMIFS(发电量!$Z:$Z,发电量!$U:$U,$A32,发电量!$T:$T,AF$3)</f>
        <v>82</v>
      </c>
      <c r="AG32" s="98">
        <f>SUMIFS(发电量!$Z:$Z,发电量!$U:$U,$A32,发电量!$T:$T,AG$3)</f>
        <v>72</v>
      </c>
      <c r="AH32" s="98">
        <f>SUMIFS(发电量!$Z:$Z,发电量!$U:$U,$A32,发电量!$T:$T,AH$3)</f>
        <v>82</v>
      </c>
      <c r="AI32" s="98">
        <f>SUMIFS(发电量!$Z:$Z,发电量!$U:$U,$A32,发电量!$T:$T,AI$3)</f>
        <v>95</v>
      </c>
      <c r="AJ32" s="98">
        <f>SUMIFS(发电量!$Z:$Z,发电量!$U:$U,$A32,发电量!$T:$T,AJ$3)</f>
        <v>97.1</v>
      </c>
      <c r="AK32" s="98">
        <f>SUMIFS(发电量!$Z:$Z,发电量!$U:$U,$A32,发电量!$T:$T,AK$3)</f>
        <v>102.1</v>
      </c>
      <c r="AL32" s="98">
        <f>SUMIFS(发电量!$AA:$AA,发电量!$U:$U,$A32,发电量!$T:$T,AL$3)</f>
        <v>172</v>
      </c>
      <c r="AM32" s="98">
        <f>SUMIFS(发电量!$AA:$AA,发电量!$U:$U,$A32,发电量!$T:$T,AM$3)</f>
        <v>215.7</v>
      </c>
      <c r="AN32" s="98">
        <f>SUMIFS(发电量!$AA:$AA,发电量!$U:$U,$A32,发电量!$T:$T,AN$3)</f>
        <v>253</v>
      </c>
      <c r="AO32" s="98">
        <f>SUMIFS(发电量!$AA:$AA,发电量!$U:$U,$A32,发电量!$T:$T,AO$3)</f>
        <v>288</v>
      </c>
      <c r="AP32" s="98">
        <f>SUMIFS(发电量!$AA:$AA,发电量!$U:$U,$A32,发电量!$T:$T,AP$3)</f>
        <v>297.01</v>
      </c>
      <c r="AQ32" s="98">
        <f>SUMIFS(发电量!$AA:$AA,发电量!$U:$U,$A32,发电量!$T:$T,AQ$3)</f>
        <v>279</v>
      </c>
      <c r="AR32" s="98">
        <f>SUMIFS(发电量!$AB:$AB,发电量!$U:$U,$A32,发电量!$T:$T,AR$3)</f>
        <v>0</v>
      </c>
      <c r="AS32" s="98">
        <f>SUMIFS(发电量!$AB:$AB,发电量!$U:$U,$A32,发电量!$T:$T,AS$3)</f>
        <v>0.3</v>
      </c>
      <c r="AT32" s="98">
        <f>SUMIFS(发电量!$AB:$AB,发电量!$U:$U,$A32,发电量!$T:$T,AT$3)</f>
        <v>1</v>
      </c>
      <c r="AU32" s="98">
        <f>SUMIFS(发电量!$AB:$AB,发电量!$U:$U,$A32,发电量!$T:$T,AU$3)</f>
        <v>2</v>
      </c>
      <c r="AV32" s="98">
        <f>SUMIFS(发电量!$AB:$AB,发电量!$U:$U,$A32,发电量!$T:$T,AV$3)</f>
        <v>3</v>
      </c>
      <c r="AW32" s="98">
        <f>SUMIFS(发电量!$AB:$AB,发电量!$U:$U,$A32,发电量!$T:$T,AW$3)</f>
        <v>4</v>
      </c>
    </row>
    <row r="33" spans="1:49">
      <c r="A33" s="97" t="s">
        <v>77</v>
      </c>
      <c r="B33" s="98">
        <f>SUMIFS(发电量!$AC:$AC,发电量!$U:$U,$A33,发电量!$T:$T,B$3)</f>
        <v>3189</v>
      </c>
      <c r="C33" s="98">
        <f>SUMIFS(发电量!$AC:$AC,发电量!$U:$U,$A33,发电量!$T:$T,C$3)</f>
        <v>3347.02</v>
      </c>
      <c r="D33" s="98">
        <f>SUMIFS(发电量!$AC:$AC,发电量!$U:$U,$A33,发电量!$T:$T,D$3)</f>
        <v>3508.11</v>
      </c>
      <c r="E33" s="98">
        <f>SUMIFS(发电量!$AC:$AC,发电量!$U:$U,$A33,发电量!$T:$T,E$3)</f>
        <v>3545.12</v>
      </c>
      <c r="F33" s="98">
        <f>SUMIFS(发电量!$AC:$AC,发电量!$U:$U,$A33,发电量!$T:$T,F$3)</f>
        <v>3519.13</v>
      </c>
      <c r="G33" s="98">
        <f>SUMIFS(发电量!$AC:$AC,发电量!$U:$U,$A33,发电量!$T:$T,G$3)</f>
        <v>4228.1400000000003</v>
      </c>
      <c r="H33" s="98">
        <f>SUMIFS(发电量!$V:$V,发电量!$U:$U,$A33,发电量!$T:$T,H$3)</f>
        <v>274</v>
      </c>
      <c r="I33" s="98">
        <f>SUMIFS(发电量!$V:$V,发电量!$U:$U,$A33,发电量!$T:$T,I$3)</f>
        <v>212</v>
      </c>
      <c r="J33" s="98">
        <f>SUMIFS(发电量!$V:$V,发电量!$U:$U,$A33,发电量!$T:$T,J$3)</f>
        <v>192</v>
      </c>
      <c r="K33" s="98">
        <f>SUMIFS(发电量!$V:$V,发电量!$U:$U,$A33,发电量!$T:$T,K$3)</f>
        <v>257</v>
      </c>
      <c r="L33" s="98">
        <f>SUMIFS(发电量!$V:$V,发电量!$U:$U,$A33,发电量!$T:$T,L$3)</f>
        <v>209</v>
      </c>
      <c r="M33" s="98">
        <f>SUMIFS(发电量!$V:$V,发电量!$U:$U,$A33,发电量!$T:$T,M$3)</f>
        <v>238</v>
      </c>
      <c r="N33" s="98">
        <f>SUMIFS(发电量!$W:$W,发电量!$U:$U,$A33,发电量!$T:$T,N$3)</f>
        <v>2098</v>
      </c>
      <c r="O33" s="98">
        <f>SUMIFS(发电量!$W:$W,发电量!$U:$U,$A33,发电量!$T:$T,O$3)</f>
        <v>2268</v>
      </c>
      <c r="P33" s="98">
        <f>SUMIFS(发电量!$W:$W,发电量!$U:$U,$A33,发电量!$T:$T,P$3)</f>
        <v>2298</v>
      </c>
      <c r="Q33" s="98">
        <f>SUMIFS(发电量!$W:$W,发电量!$U:$U,$A33,发电量!$T:$T,Q$3)</f>
        <v>2193</v>
      </c>
      <c r="R33" s="98">
        <f>SUMIFS(发电量!$W:$W,发电量!$U:$U,$A33,发电量!$T:$T,R$3)</f>
        <v>2102</v>
      </c>
      <c r="S33" s="98">
        <f>SUMIFS(发电量!$W:$W,发电量!$U:$U,$A33,发电量!$T:$T,S$3)</f>
        <v>2610</v>
      </c>
      <c r="T33" s="98">
        <f>SUMIFS(发电量!$X:$X,发电量!$U:$U,$A33,发电量!$T:$T,T$3)</f>
        <v>155</v>
      </c>
      <c r="U33" s="98">
        <f>SUMIFS(发电量!$X:$X,发电量!$U:$U,$A33,发电量!$T:$T,U$3)</f>
        <v>151</v>
      </c>
      <c r="V33" s="98">
        <f>SUMIFS(发电量!$X:$X,发电量!$U:$U,$A33,发电量!$T:$T,V$3)</f>
        <v>154</v>
      </c>
      <c r="W33" s="98">
        <f>SUMIFS(发电量!$X:$X,发电量!$U:$U,$A33,发电量!$T:$T,W$3)</f>
        <v>147.19999999999999</v>
      </c>
      <c r="X33" s="98">
        <f>SUMIFS(发电量!$X:$X,发电量!$U:$U,$A33,发电量!$T:$T,X$3)</f>
        <v>160</v>
      </c>
      <c r="Y33" s="98">
        <f>SUMIFS(发电量!$X:$X,发电量!$U:$U,$A33,发电量!$T:$T,Y$3)</f>
        <v>236</v>
      </c>
      <c r="Z33" s="98">
        <f>SUMIFS(发电量!$Y:$Y,发电量!$U:$U,$A33,发电量!$T:$T,Z$3)</f>
        <v>0</v>
      </c>
      <c r="AA33" s="98">
        <f>SUMIFS(发电量!$Y:$Y,发电量!$U:$U,$A33,发电量!$T:$T,AA$3)</f>
        <v>0.02</v>
      </c>
      <c r="AB33" s="98">
        <f>SUMIFS(发电量!$Y:$Y,发电量!$U:$U,$A33,发电量!$T:$T,AB$3)</f>
        <v>0.01</v>
      </c>
      <c r="AC33" s="98">
        <f>SUMIFS(发电量!$Y:$Y,发电量!$U:$U,$A33,发电量!$T:$T,AC$3)</f>
        <v>0.02</v>
      </c>
      <c r="AD33" s="98">
        <f>SUMIFS(发电量!$Y:$Y,发电量!$U:$U,$A33,发电量!$T:$T,AD$3)</f>
        <v>0.03</v>
      </c>
      <c r="AE33" s="98">
        <f>SUMIFS(发电量!$Y:$Y,发电量!$U:$U,$A33,发电量!$T:$T,AE$3)</f>
        <v>0.04</v>
      </c>
      <c r="AF33" s="98">
        <f>SUMIFS(发电量!$Z:$Z,发电量!$U:$U,$A33,发电量!$T:$T,AF$3)</f>
        <v>113</v>
      </c>
      <c r="AG33" s="98">
        <f>SUMIFS(发电量!$Z:$Z,发电量!$U:$U,$A33,发电量!$T:$T,AG$3)</f>
        <v>124</v>
      </c>
      <c r="AH33" s="98">
        <f>SUMIFS(发电量!$Z:$Z,发电量!$U:$U,$A33,发电量!$T:$T,AH$3)</f>
        <v>146</v>
      </c>
      <c r="AI33" s="98">
        <f>SUMIFS(发电量!$Z:$Z,发电量!$U:$U,$A33,发电量!$T:$T,AI$3)</f>
        <v>166.8</v>
      </c>
      <c r="AJ33" s="98">
        <f>SUMIFS(发电量!$Z:$Z,发电量!$U:$U,$A33,发电量!$T:$T,AJ$3)</f>
        <v>169</v>
      </c>
      <c r="AK33" s="98">
        <f>SUMIFS(发电量!$Z:$Z,发电量!$U:$U,$A33,发电量!$T:$T,AK$3)</f>
        <v>207</v>
      </c>
      <c r="AL33" s="98">
        <f>SUMIFS(发电量!$AA:$AA,发电量!$U:$U,$A33,发电量!$T:$T,AL$3)</f>
        <v>536.1</v>
      </c>
      <c r="AM33" s="98">
        <f>SUMIFS(发电量!$AA:$AA,发电量!$U:$U,$A33,发电量!$T:$T,AM$3)</f>
        <v>561</v>
      </c>
      <c r="AN33" s="98">
        <f>SUMIFS(发电量!$AA:$AA,发电量!$U:$U,$A33,发电量!$T:$T,AN$3)</f>
        <v>655.1</v>
      </c>
      <c r="AO33" s="98">
        <f>SUMIFS(发电量!$AA:$AA,发电量!$U:$U,$A33,发电量!$T:$T,AO$3)</f>
        <v>706.1</v>
      </c>
      <c r="AP33" s="98">
        <f>SUMIFS(发电量!$AA:$AA,发电量!$U:$U,$A33,发电量!$T:$T,AP$3)</f>
        <v>791.1</v>
      </c>
      <c r="AQ33" s="98">
        <f>SUMIFS(发电量!$AA:$AA,发电量!$U:$U,$A33,发电量!$T:$T,AQ$3)</f>
        <v>834.1</v>
      </c>
      <c r="AR33" s="98">
        <f>SUMIFS(发电量!$AB:$AB,发电量!$U:$U,$A33,发电量!$T:$T,AR$3)</f>
        <v>12.9</v>
      </c>
      <c r="AS33" s="98">
        <f>SUMIFS(发电量!$AB:$AB,发电量!$U:$U,$A33,发电量!$T:$T,AS$3)</f>
        <v>31</v>
      </c>
      <c r="AT33" s="98">
        <f>SUMIFS(发电量!$AB:$AB,发电量!$U:$U,$A33,发电量!$T:$T,AT$3)</f>
        <v>63</v>
      </c>
      <c r="AU33" s="98">
        <f>SUMIFS(发电量!$AB:$AB,发电量!$U:$U,$A33,发电量!$T:$T,AU$3)</f>
        <v>75</v>
      </c>
      <c r="AV33" s="98">
        <f>SUMIFS(发电量!$AB:$AB,发电量!$U:$U,$A33,发电量!$T:$T,AV$3)</f>
        <v>88</v>
      </c>
      <c r="AW33" s="98">
        <f>SUMIFS(发电量!$AB:$AB,发电量!$U:$U,$A33,发电量!$T:$T,AW$3)</f>
        <v>103</v>
      </c>
    </row>
    <row r="34" spans="1:49">
      <c r="A34" s="97" t="s">
        <v>92</v>
      </c>
      <c r="B34" s="98">
        <f>SUMIFS(发电量!$AC:$AC,发电量!$U:$U,$A34,发电量!$T:$T,B$3)</f>
        <v>683.02</v>
      </c>
      <c r="C34" s="98">
        <f>SUMIFS(发电量!$AC:$AC,发电量!$U:$U,$A34,发电量!$T:$T,C$3)</f>
        <v>727.2</v>
      </c>
      <c r="D34" s="98">
        <f>SUMIFS(发电量!$AC:$AC,发电量!$U:$U,$A34,发电量!$T:$T,D$3)</f>
        <v>799</v>
      </c>
      <c r="E34" s="98">
        <f>SUMIFS(发电量!$AC:$AC,发电量!$U:$U,$A34,发电量!$T:$T,E$3)</f>
        <v>811</v>
      </c>
      <c r="F34" s="98">
        <f>SUMIFS(发电量!$AC:$AC,发电量!$U:$U,$A34,发电量!$T:$T,F$3)</f>
        <v>837</v>
      </c>
      <c r="G34" s="98">
        <f>SUMIFS(发电量!$AC:$AC,发电量!$U:$U,$A34,发电量!$T:$T,G$3)</f>
        <v>978</v>
      </c>
      <c r="H34" s="98">
        <f>SUMIFS(发电量!$V:$V,发电量!$U:$U,$A34,发电量!$T:$T,H$3)</f>
        <v>247</v>
      </c>
      <c r="I34" s="98">
        <f>SUMIFS(发电量!$V:$V,发电量!$U:$U,$A34,发电量!$T:$T,I$3)</f>
        <v>253</v>
      </c>
      <c r="J34" s="98">
        <f>SUMIFS(发电量!$V:$V,发电量!$U:$U,$A34,发电量!$T:$T,J$3)</f>
        <v>242</v>
      </c>
      <c r="K34" s="98">
        <f>SUMIFS(发电量!$V:$V,发电量!$U:$U,$A34,发电量!$T:$T,K$3)</f>
        <v>243</v>
      </c>
      <c r="L34" s="98">
        <f>SUMIFS(发电量!$V:$V,发电量!$U:$U,$A34,发电量!$T:$T,L$3)</f>
        <v>281</v>
      </c>
      <c r="M34" s="98">
        <f>SUMIFS(发电量!$V:$V,发电量!$U:$U,$A34,发电量!$T:$T,M$3)</f>
        <v>283</v>
      </c>
      <c r="N34" s="98">
        <f>SUMIFS(发电量!$W:$W,发电量!$U:$U,$A34,发电量!$T:$T,N$3)</f>
        <v>371</v>
      </c>
      <c r="O34" s="98">
        <f>SUMIFS(发电量!$W:$W,发电量!$U:$U,$A34,发电量!$T:$T,O$3)</f>
        <v>405</v>
      </c>
      <c r="P34" s="98">
        <f>SUMIFS(发电量!$W:$W,发电量!$U:$U,$A34,发电量!$T:$T,P$3)</f>
        <v>469</v>
      </c>
      <c r="Q34" s="98">
        <f>SUMIFS(发电量!$W:$W,发电量!$U:$U,$A34,发电量!$T:$T,Q$3)</f>
        <v>467</v>
      </c>
      <c r="R34" s="98">
        <f>SUMIFS(发电量!$W:$W,发电量!$U:$U,$A34,发电量!$T:$T,R$3)</f>
        <v>458</v>
      </c>
      <c r="S34" s="98">
        <f>SUMIFS(发电量!$W:$W,发电量!$U:$U,$A34,发电量!$T:$T,S$3)</f>
        <v>570</v>
      </c>
      <c r="T34" s="98">
        <f>SUMIFS(发电量!$X:$X,发电量!$U:$U,$A34,发电量!$T:$T,T$3)</f>
        <v>36</v>
      </c>
      <c r="U34" s="98">
        <f>SUMIFS(发电量!$X:$X,发电量!$U:$U,$A34,发电量!$T:$T,U$3)</f>
        <v>36</v>
      </c>
      <c r="V34" s="98">
        <f>SUMIFS(发电量!$X:$X,发电量!$U:$U,$A34,发电量!$T:$T,V$3)</f>
        <v>48.5</v>
      </c>
      <c r="W34" s="98">
        <f>SUMIFS(发电量!$X:$X,发电量!$U:$U,$A34,发电量!$T:$T,W$3)</f>
        <v>49.9</v>
      </c>
      <c r="X34" s="98">
        <f>SUMIFS(发电量!$X:$X,发电量!$U:$U,$A34,发电量!$T:$T,X$3)</f>
        <v>41.9</v>
      </c>
      <c r="Y34" s="98">
        <f>SUMIFS(发电量!$X:$X,发电量!$U:$U,$A34,发电量!$T:$T,Y$3)</f>
        <v>54.999000000000002</v>
      </c>
      <c r="Z34" s="98">
        <f>SUMIFS(发电量!$Y:$Y,发电量!$U:$U,$A34,发电量!$T:$T,Z$3)</f>
        <v>0</v>
      </c>
      <c r="AA34" s="98">
        <f>SUMIFS(发电量!$Y:$Y,发电量!$U:$U,$A34,发电量!$T:$T,AA$3)</f>
        <v>0</v>
      </c>
      <c r="AB34" s="98">
        <f>SUMIFS(发电量!$Y:$Y,发电量!$U:$U,$A34,发电量!$T:$T,AB$3)</f>
        <v>0</v>
      </c>
      <c r="AC34" s="98">
        <f>SUMIFS(发电量!$Y:$Y,发电量!$U:$U,$A34,发电量!$T:$T,AC$3)</f>
        <v>0</v>
      </c>
      <c r="AD34" s="98">
        <f>SUMIFS(发电量!$Y:$Y,发电量!$U:$U,$A34,发电量!$T:$T,AD$3)</f>
        <v>0</v>
      </c>
      <c r="AE34" s="98">
        <f>SUMIFS(发电量!$Y:$Y,发电量!$U:$U,$A34,发电量!$T:$T,AE$3)</f>
        <v>0</v>
      </c>
      <c r="AF34" s="98">
        <f>SUMIFS(发电量!$Z:$Z,发电量!$U:$U,$A34,发电量!$T:$T,AF$3)</f>
        <v>24</v>
      </c>
      <c r="AG34" s="98">
        <f>SUMIFS(发电量!$Z:$Z,发电量!$U:$U,$A34,发电量!$T:$T,AG$3)</f>
        <v>26</v>
      </c>
      <c r="AH34" s="98">
        <f>SUMIFS(发电量!$Z:$Z,发电量!$U:$U,$A34,发电量!$T:$T,AH$3)</f>
        <v>29.5</v>
      </c>
      <c r="AI34" s="98">
        <f>SUMIFS(发电量!$Z:$Z,发电量!$U:$U,$A34,发电量!$T:$T,AI$3)</f>
        <v>37.1</v>
      </c>
      <c r="AJ34" s="98">
        <f>SUMIFS(发电量!$Z:$Z,发电量!$U:$U,$A34,发电量!$T:$T,AJ$3)</f>
        <v>38.1</v>
      </c>
      <c r="AK34" s="98">
        <f>SUMIFS(发电量!$Z:$Z,发电量!$U:$U,$A34,发电量!$T:$T,AK$3)</f>
        <v>42.001000000000005</v>
      </c>
      <c r="AL34" s="98">
        <f>SUMIFS(发电量!$AA:$AA,发电量!$U:$U,$A34,发电量!$T:$T,AL$3)</f>
        <v>5.0199999999999996</v>
      </c>
      <c r="AM34" s="98">
        <f>SUMIFS(发电量!$AA:$AA,发电量!$U:$U,$A34,发电量!$T:$T,AM$3)</f>
        <v>7</v>
      </c>
      <c r="AN34" s="98">
        <f>SUMIFS(发电量!$AA:$AA,发电量!$U:$U,$A34,发电量!$T:$T,AN$3)</f>
        <v>8</v>
      </c>
      <c r="AO34" s="98">
        <f>SUMIFS(发电量!$AA:$AA,发电量!$U:$U,$A34,发电量!$T:$T,AO$3)</f>
        <v>13.6</v>
      </c>
      <c r="AP34" s="98">
        <f>SUMIFS(发电量!$AA:$AA,发电量!$U:$U,$A34,发电量!$T:$T,AP$3)</f>
        <v>17.600000000000001</v>
      </c>
      <c r="AQ34" s="98">
        <f>SUMIFS(发电量!$AA:$AA,发电量!$U:$U,$A34,发电量!$T:$T,AQ$3)</f>
        <v>27</v>
      </c>
      <c r="AR34" s="98">
        <f>SUMIFS(发电量!$AB:$AB,发电量!$U:$U,$A34,发电量!$T:$T,AR$3)</f>
        <v>0</v>
      </c>
      <c r="AS34" s="98">
        <f>SUMIFS(发电量!$AB:$AB,发电量!$U:$U,$A34,发电量!$T:$T,AS$3)</f>
        <v>0.2</v>
      </c>
      <c r="AT34" s="98">
        <f>SUMIFS(发电量!$AB:$AB,发电量!$U:$U,$A34,发电量!$T:$T,AT$3)</f>
        <v>2</v>
      </c>
      <c r="AU34" s="98">
        <f>SUMIFS(发电量!$AB:$AB,发电量!$U:$U,$A34,发电量!$T:$T,AU$3)</f>
        <v>0.4</v>
      </c>
      <c r="AV34" s="98">
        <f>SUMIFS(发电量!$AB:$AB,发电量!$U:$U,$A34,发电量!$T:$T,AV$3)</f>
        <v>0.4</v>
      </c>
      <c r="AW34" s="98">
        <f>SUMIFS(发电量!$AB:$AB,发电量!$U:$U,$A34,发电量!$T:$T,AW$3)</f>
        <v>1</v>
      </c>
    </row>
    <row r="36" spans="1:49">
      <c r="A36" s="110" t="s">
        <v>665</v>
      </c>
      <c r="H36" s="237" t="s">
        <v>590</v>
      </c>
      <c r="I36" s="237"/>
      <c r="J36" s="237"/>
      <c r="K36" s="237"/>
      <c r="L36" s="237"/>
      <c r="M36" s="237"/>
      <c r="N36" s="237" t="s">
        <v>623</v>
      </c>
      <c r="O36" s="237"/>
      <c r="P36" s="237"/>
      <c r="Q36" s="237"/>
      <c r="R36" s="237"/>
      <c r="S36" s="237"/>
      <c r="T36" s="237" t="s">
        <v>624</v>
      </c>
      <c r="U36" s="237"/>
      <c r="V36" s="237"/>
      <c r="W36" s="237"/>
      <c r="X36" s="237"/>
      <c r="Y36" s="237"/>
      <c r="Z36" s="237" t="s">
        <v>625</v>
      </c>
      <c r="AA36" s="237"/>
      <c r="AB36" s="237"/>
      <c r="AC36" s="237"/>
      <c r="AD36" s="237"/>
      <c r="AE36" s="237"/>
      <c r="AF36" s="237" t="s">
        <v>589</v>
      </c>
      <c r="AG36" s="237"/>
      <c r="AH36" s="237"/>
      <c r="AI36" s="237"/>
      <c r="AJ36" s="237"/>
      <c r="AK36" s="237"/>
      <c r="AL36" s="237" t="s">
        <v>660</v>
      </c>
      <c r="AM36" s="237"/>
      <c r="AN36" s="237"/>
      <c r="AO36" s="237"/>
      <c r="AP36" s="237"/>
      <c r="AQ36" s="237"/>
      <c r="AR36" s="237" t="s">
        <v>655</v>
      </c>
      <c r="AS36" s="237"/>
      <c r="AT36" s="237"/>
      <c r="AU36" s="237"/>
      <c r="AV36" s="237"/>
      <c r="AW36" s="237"/>
    </row>
    <row r="37" spans="1:49">
      <c r="A37" s="100"/>
      <c r="B37" s="100"/>
      <c r="C37" s="100"/>
      <c r="D37" s="100"/>
      <c r="E37" s="100" t="s">
        <v>590</v>
      </c>
      <c r="F37" s="100" t="s">
        <v>663</v>
      </c>
      <c r="G37" s="100" t="s">
        <v>660</v>
      </c>
      <c r="H37" s="92">
        <v>2016</v>
      </c>
      <c r="I37" s="92">
        <v>2017</v>
      </c>
      <c r="J37" s="92">
        <v>2018</v>
      </c>
      <c r="K37" s="92">
        <v>2019</v>
      </c>
      <c r="L37" s="92">
        <v>2020</v>
      </c>
      <c r="M37" s="92">
        <v>2021</v>
      </c>
      <c r="N37" s="92">
        <v>2016</v>
      </c>
      <c r="O37" s="92">
        <v>2017</v>
      </c>
      <c r="P37" s="92">
        <v>2018</v>
      </c>
      <c r="Q37" s="92">
        <v>2019</v>
      </c>
      <c r="R37" s="92">
        <v>2020</v>
      </c>
      <c r="S37" s="92">
        <v>2021</v>
      </c>
      <c r="T37" s="92">
        <v>2016</v>
      </c>
      <c r="U37" s="92">
        <v>2017</v>
      </c>
      <c r="V37" s="92">
        <v>2018</v>
      </c>
      <c r="W37" s="92">
        <v>2019</v>
      </c>
      <c r="X37" s="92">
        <v>2020</v>
      </c>
      <c r="Y37" s="92">
        <v>2021</v>
      </c>
      <c r="Z37" s="92">
        <v>2016</v>
      </c>
      <c r="AA37" s="92">
        <v>2017</v>
      </c>
      <c r="AB37" s="92">
        <v>2018</v>
      </c>
      <c r="AC37" s="92">
        <v>2019</v>
      </c>
      <c r="AD37" s="92">
        <v>2020</v>
      </c>
      <c r="AE37" s="92">
        <v>2021</v>
      </c>
      <c r="AF37" s="92">
        <v>2016</v>
      </c>
      <c r="AG37" s="92">
        <v>2017</v>
      </c>
      <c r="AH37" s="92">
        <v>2018</v>
      </c>
      <c r="AI37" s="92">
        <v>2019</v>
      </c>
      <c r="AJ37" s="92">
        <v>2020</v>
      </c>
      <c r="AK37" s="92">
        <v>2021</v>
      </c>
      <c r="AL37" s="92">
        <v>2016</v>
      </c>
      <c r="AM37" s="92">
        <v>2017</v>
      </c>
      <c r="AN37" s="92">
        <v>2018</v>
      </c>
      <c r="AO37" s="92">
        <v>2019</v>
      </c>
      <c r="AP37" s="92">
        <v>2020</v>
      </c>
      <c r="AQ37" s="92">
        <v>2021</v>
      </c>
      <c r="AR37" s="92">
        <v>2016</v>
      </c>
      <c r="AS37" s="92">
        <v>2017</v>
      </c>
      <c r="AT37" s="92">
        <v>2018</v>
      </c>
      <c r="AU37" s="92">
        <v>2019</v>
      </c>
      <c r="AV37" s="92">
        <v>2020</v>
      </c>
      <c r="AW37" s="92">
        <v>2021</v>
      </c>
    </row>
    <row r="38" spans="1:49">
      <c r="A38" s="101" t="s">
        <v>146</v>
      </c>
      <c r="B38" s="101" t="s">
        <v>222</v>
      </c>
      <c r="C38" s="101" t="s">
        <v>530</v>
      </c>
      <c r="D38" s="102" t="s">
        <v>609</v>
      </c>
      <c r="E38" s="100"/>
      <c r="F38" s="100"/>
      <c r="G38" s="103">
        <v>1</v>
      </c>
      <c r="H38" s="98">
        <f>VLOOKUP($C38&amp;$D38,跨省传输汇总!$J:$P,COLUMN(B$1),FALSE)*$E38/10000</f>
        <v>0</v>
      </c>
      <c r="I38" s="98">
        <f>VLOOKUP($C38&amp;$D38,跨省传输汇总!$J:$P,COLUMN(C$1),FALSE)*$E38/10000</f>
        <v>0</v>
      </c>
      <c r="J38" s="98">
        <f>VLOOKUP($C38&amp;$D38,跨省传输汇总!$J:$P,COLUMN(D$1),FALSE)*$E38/10000</f>
        <v>0</v>
      </c>
      <c r="K38" s="98">
        <f>VLOOKUP($C38&amp;$D38,跨省传输汇总!$J:$P,COLUMN(E$1),FALSE)*$E38/10000</f>
        <v>0</v>
      </c>
      <c r="L38" s="98">
        <f>VLOOKUP($C38&amp;$D38,跨省传输汇总!$J:$P,COLUMN(F$1),FALSE)*$E38/10000</f>
        <v>0</v>
      </c>
      <c r="M38" s="98">
        <f>VLOOKUP($C38&amp;$D38,跨省传输汇总!$J:$P,COLUMN(G$1),FALSE)*$E38/10000</f>
        <v>0</v>
      </c>
      <c r="N38" s="98">
        <f>VLOOKUP($C38&amp;$D38,跨省传输汇总!$J:$P,COLUMN(B$1),FALSE)*$F38/10000</f>
        <v>0</v>
      </c>
      <c r="O38" s="98">
        <f>VLOOKUP($C38&amp;$D38,跨省传输汇总!$J:$P,COLUMN(C$1),FALSE)*$F38/10000</f>
        <v>0</v>
      </c>
      <c r="P38" s="98">
        <f>VLOOKUP($C38&amp;$D38,跨省传输汇总!$J:$P,COLUMN(D$1),FALSE)*$F38/10000</f>
        <v>0</v>
      </c>
      <c r="Q38" s="98">
        <f>VLOOKUP($C38&amp;$D38,跨省传输汇总!$J:$P,COLUMN(E$1),FALSE)*$F38/10000</f>
        <v>0</v>
      </c>
      <c r="R38" s="98">
        <f>VLOOKUP($C38&amp;$D38,跨省传输汇总!$J:$P,COLUMN(F$1),FALSE)*$F38/10000</f>
        <v>0</v>
      </c>
      <c r="S38" s="98">
        <f>VLOOKUP($C38&amp;$D38,跨省传输汇总!$J:$P,COLUMN(G$1),FALSE)*$F38/10000</f>
        <v>0</v>
      </c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>
        <f>VLOOKUP($C38&amp;$D38,跨省传输汇总!$J:$P,COLUMN(B$1),FALSE)*$G38/10000</f>
        <v>0</v>
      </c>
      <c r="AM38" s="98">
        <f>VLOOKUP($C38&amp;$D38,跨省传输汇总!$J:$P,COLUMN(C$1),FALSE)*$G38/10000</f>
        <v>0</v>
      </c>
      <c r="AN38" s="98">
        <f>VLOOKUP($C38&amp;$D38,跨省传输汇总!$J:$P,COLUMN(D$1),FALSE)*$G38/10000</f>
        <v>0</v>
      </c>
      <c r="AO38" s="98">
        <f>VLOOKUP($C38&amp;$D38,跨省传输汇总!$J:$P,COLUMN(E$1),FALSE)*$G38/10000</f>
        <v>0</v>
      </c>
      <c r="AP38" s="98">
        <f>VLOOKUP($C38&amp;$D38,跨省传输汇总!$J:$P,COLUMN(F$1),FALSE)*$G38/10000</f>
        <v>34.022500000000001</v>
      </c>
      <c r="AQ38" s="98">
        <f>VLOOKUP($C38&amp;$D38,跨省传输汇总!$J:$P,COLUMN(G$1),FALSE)*$G38/10000</f>
        <v>151.48310000000001</v>
      </c>
      <c r="AR38" s="98"/>
      <c r="AS38" s="98"/>
      <c r="AT38" s="98"/>
      <c r="AU38" s="98"/>
      <c r="AV38" s="98"/>
      <c r="AW38" s="98"/>
    </row>
    <row r="39" spans="1:49">
      <c r="A39" s="101" t="s">
        <v>144</v>
      </c>
      <c r="B39" s="101" t="s">
        <v>218</v>
      </c>
      <c r="C39" s="104" t="s">
        <v>13</v>
      </c>
      <c r="D39" s="105" t="s">
        <v>601</v>
      </c>
      <c r="E39" s="103">
        <v>1</v>
      </c>
      <c r="F39" s="100"/>
      <c r="G39" s="100"/>
      <c r="H39" s="98">
        <f>VLOOKUP($C39&amp;$D39,跨省传输汇总!$J:$P,COLUMN(B$1),FALSE)*$E39/10000</f>
        <v>46.685899999999997</v>
      </c>
      <c r="I39" s="98">
        <f>VLOOKUP($C39&amp;$D39,跨省传输汇总!$J:$P,COLUMN(C$1),FALSE)*$E39/10000</f>
        <v>55.192599999999999</v>
      </c>
      <c r="J39" s="98">
        <f>VLOOKUP($C39&amp;$D39,跨省传输汇总!$J:$P,COLUMN(D$1),FALSE)*$E39/10000</f>
        <v>62.771299999999997</v>
      </c>
      <c r="K39" s="98">
        <f>VLOOKUP($C39&amp;$D39,跨省传输汇总!$J:$P,COLUMN(E$1),FALSE)*$E39/10000</f>
        <v>57.596600000000002</v>
      </c>
      <c r="L39" s="98">
        <f>VLOOKUP($C39&amp;$D39,跨省传输汇总!$J:$P,COLUMN(F$1),FALSE)*$E39/10000</f>
        <v>59.145299999999999</v>
      </c>
      <c r="M39" s="98">
        <f>VLOOKUP($C39&amp;$D39,跨省传输汇总!$J:$P,COLUMN(G$1),FALSE)*$E39/10000</f>
        <v>53.674599999999998</v>
      </c>
      <c r="N39" s="98">
        <f>VLOOKUP($C39&amp;$D39,跨省传输汇总!$J:$P,COLUMN(B$1),FALSE)*$F39/10000</f>
        <v>0</v>
      </c>
      <c r="O39" s="98">
        <f>VLOOKUP($C39&amp;$D39,跨省传输汇总!$J:$P,COLUMN(C$1),FALSE)*$F39/10000</f>
        <v>0</v>
      </c>
      <c r="P39" s="98">
        <f>VLOOKUP($C39&amp;$D39,跨省传输汇总!$J:$P,COLUMN(D$1),FALSE)*$F39/10000</f>
        <v>0</v>
      </c>
      <c r="Q39" s="98">
        <f>VLOOKUP($C39&amp;$D39,跨省传输汇总!$J:$P,COLUMN(E$1),FALSE)*$F39/10000</f>
        <v>0</v>
      </c>
      <c r="R39" s="98">
        <f>VLOOKUP($C39&amp;$D39,跨省传输汇总!$J:$P,COLUMN(F$1),FALSE)*$F39/10000</f>
        <v>0</v>
      </c>
      <c r="S39" s="98">
        <f>VLOOKUP($C39&amp;$D39,跨省传输汇总!$J:$P,COLUMN(G$1),FALSE)*$F39/10000</f>
        <v>0</v>
      </c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>
        <f>VLOOKUP($C39&amp;$D39,跨省传输汇总!$J:$P,COLUMN(B$1),FALSE)*$G39/10000</f>
        <v>0</v>
      </c>
      <c r="AM39" s="98">
        <f>VLOOKUP($C39&amp;$D39,跨省传输汇总!$J:$P,COLUMN(C$1),FALSE)*$G39/10000</f>
        <v>0</v>
      </c>
      <c r="AN39" s="98">
        <f>VLOOKUP($C39&amp;$D39,跨省传输汇总!$J:$P,COLUMN(D$1),FALSE)*$G39/10000</f>
        <v>0</v>
      </c>
      <c r="AO39" s="98">
        <f>VLOOKUP($C39&amp;$D39,跨省传输汇总!$J:$P,COLUMN(E$1),FALSE)*$G39/10000</f>
        <v>0</v>
      </c>
      <c r="AP39" s="98">
        <f>VLOOKUP($C39&amp;$D39,跨省传输汇总!$J:$P,COLUMN(F$1),FALSE)*$G39/10000</f>
        <v>0</v>
      </c>
      <c r="AQ39" s="98">
        <f>VLOOKUP($C39&amp;$D39,跨省传输汇总!$J:$P,COLUMN(G$1),FALSE)*$G39/10000</f>
        <v>0</v>
      </c>
      <c r="AR39" s="98"/>
      <c r="AS39" s="98"/>
      <c r="AT39" s="98"/>
      <c r="AU39" s="98"/>
      <c r="AV39" s="98"/>
      <c r="AW39" s="98"/>
    </row>
    <row r="40" spans="1:49">
      <c r="A40" s="101" t="s">
        <v>147</v>
      </c>
      <c r="B40" s="101" t="s">
        <v>219</v>
      </c>
      <c r="C40" s="104" t="s">
        <v>17</v>
      </c>
      <c r="D40" s="106" t="s">
        <v>613</v>
      </c>
      <c r="E40" s="103">
        <v>1</v>
      </c>
      <c r="F40" s="100"/>
      <c r="G40" s="100"/>
      <c r="H40" s="98">
        <f>VLOOKUP($C40&amp;$D40,跨省传输汇总!$J:$P,COLUMN(B$1),FALSE)*$E40/10000</f>
        <v>383.31479999999999</v>
      </c>
      <c r="I40" s="98">
        <f>VLOOKUP($C40&amp;$D40,跨省传输汇总!$J:$P,COLUMN(C$1),FALSE)*$E40/10000</f>
        <v>387.10449999999997</v>
      </c>
      <c r="J40" s="98">
        <f>VLOOKUP($C40&amp;$D40,跨省传输汇总!$J:$P,COLUMN(D$1),FALSE)*$E40/10000</f>
        <v>387.25889999999998</v>
      </c>
      <c r="K40" s="98">
        <f>VLOOKUP($C40&amp;$D40,跨省传输汇总!$J:$P,COLUMN(E$1),FALSE)*$E40/10000</f>
        <v>365.8897</v>
      </c>
      <c r="L40" s="98">
        <f>VLOOKUP($C40&amp;$D40,跨省传输汇总!$J:$P,COLUMN(F$1),FALSE)*$E40/10000</f>
        <v>374.23559999999998</v>
      </c>
      <c r="M40" s="98">
        <f>VLOOKUP($C40&amp;$D40,跨省传输汇总!$J:$P,COLUMN(G$1),FALSE)*$E40/10000</f>
        <v>361.94589999999999</v>
      </c>
      <c r="N40" s="98">
        <f>VLOOKUP($C40&amp;$D40,跨省传输汇总!$J:$P,COLUMN(B$1),FALSE)*$F40/10000</f>
        <v>0</v>
      </c>
      <c r="O40" s="98">
        <f>VLOOKUP($C40&amp;$D40,跨省传输汇总!$J:$P,COLUMN(C$1),FALSE)*$F40/10000</f>
        <v>0</v>
      </c>
      <c r="P40" s="98">
        <f>VLOOKUP($C40&amp;$D40,跨省传输汇总!$J:$P,COLUMN(D$1),FALSE)*$F40/10000</f>
        <v>0</v>
      </c>
      <c r="Q40" s="98">
        <f>VLOOKUP($C40&amp;$D40,跨省传输汇总!$J:$P,COLUMN(E$1),FALSE)*$F40/10000</f>
        <v>0</v>
      </c>
      <c r="R40" s="98">
        <f>VLOOKUP($C40&amp;$D40,跨省传输汇总!$J:$P,COLUMN(F$1),FALSE)*$F40/10000</f>
        <v>0</v>
      </c>
      <c r="S40" s="98">
        <f>VLOOKUP($C40&amp;$D40,跨省传输汇总!$J:$P,COLUMN(G$1),FALSE)*$F40/10000</f>
        <v>0</v>
      </c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>
        <f>VLOOKUP($C40&amp;$D40,跨省传输汇总!$J:$P,COLUMN(B$1),FALSE)*$G40/10000</f>
        <v>0</v>
      </c>
      <c r="AM40" s="98">
        <f>VLOOKUP($C40&amp;$D40,跨省传输汇总!$J:$P,COLUMN(C$1),FALSE)*$G40/10000</f>
        <v>0</v>
      </c>
      <c r="AN40" s="98">
        <f>VLOOKUP($C40&amp;$D40,跨省传输汇总!$J:$P,COLUMN(D$1),FALSE)*$G40/10000</f>
        <v>0</v>
      </c>
      <c r="AO40" s="98">
        <f>VLOOKUP($C40&amp;$D40,跨省传输汇总!$J:$P,COLUMN(E$1),FALSE)*$G40/10000</f>
        <v>0</v>
      </c>
      <c r="AP40" s="98">
        <f>VLOOKUP($C40&amp;$D40,跨省传输汇总!$J:$P,COLUMN(F$1),FALSE)*$G40/10000</f>
        <v>0</v>
      </c>
      <c r="AQ40" s="98">
        <f>VLOOKUP($C40&amp;$D40,跨省传输汇总!$J:$P,COLUMN(G$1),FALSE)*$G40/10000</f>
        <v>0</v>
      </c>
      <c r="AR40" s="98"/>
      <c r="AS40" s="98"/>
      <c r="AT40" s="98"/>
      <c r="AU40" s="98"/>
      <c r="AV40" s="98"/>
      <c r="AW40" s="98"/>
    </row>
    <row r="41" spans="1:49">
      <c r="A41" s="101" t="s">
        <v>443</v>
      </c>
      <c r="B41" s="101" t="s">
        <v>143</v>
      </c>
      <c r="C41" s="101" t="s">
        <v>662</v>
      </c>
      <c r="D41" s="106" t="s">
        <v>621</v>
      </c>
      <c r="E41" s="103">
        <v>1</v>
      </c>
      <c r="F41" s="100"/>
      <c r="G41" s="100"/>
      <c r="H41" s="98">
        <f>VLOOKUP($C41&amp;$D41,跨省传输汇总!$J:$P,COLUMN(B$1),FALSE)*$E41/10000</f>
        <v>4.8887999999999998</v>
      </c>
      <c r="I41" s="98">
        <f>VLOOKUP($C41&amp;$D41,跨省传输汇总!$J:$P,COLUMN(C$1),FALSE)*$E41/10000</f>
        <v>6.2271999999999998</v>
      </c>
      <c r="J41" s="98">
        <f>VLOOKUP($C41&amp;$D41,跨省传输汇总!$J:$P,COLUMN(D$1),FALSE)*$E41/10000</f>
        <v>8.8003999999999998</v>
      </c>
      <c r="K41" s="98">
        <f>VLOOKUP($C41&amp;$D41,跨省传输汇总!$J:$P,COLUMN(E$1),FALSE)*$E41/10000</f>
        <v>10.700900000000001</v>
      </c>
      <c r="L41" s="98">
        <f>VLOOKUP($C41&amp;$D41,跨省传输汇总!$J:$P,COLUMN(F$1),FALSE)*$E41/10000</f>
        <v>139.49459999999999</v>
      </c>
      <c r="M41" s="98">
        <f>VLOOKUP($C41&amp;$D41,跨省传输汇总!$J:$P,COLUMN(G$1),FALSE)*$E41/10000</f>
        <v>110.5351</v>
      </c>
      <c r="N41" s="98">
        <f>VLOOKUP($C41&amp;$D41,跨省传输汇总!$J:$P,COLUMN(B$1),FALSE)*$F41/10000</f>
        <v>0</v>
      </c>
      <c r="O41" s="98">
        <f>VLOOKUP($C41&amp;$D41,跨省传输汇总!$J:$P,COLUMN(C$1),FALSE)*$F41/10000</f>
        <v>0</v>
      </c>
      <c r="P41" s="98">
        <f>VLOOKUP($C41&amp;$D41,跨省传输汇总!$J:$P,COLUMN(D$1),FALSE)*$F41/10000</f>
        <v>0</v>
      </c>
      <c r="Q41" s="98">
        <f>VLOOKUP($C41&amp;$D41,跨省传输汇总!$J:$P,COLUMN(E$1),FALSE)*$F41/10000</f>
        <v>0</v>
      </c>
      <c r="R41" s="98">
        <f>VLOOKUP($C41&amp;$D41,跨省传输汇总!$J:$P,COLUMN(F$1),FALSE)*$F41/10000</f>
        <v>0</v>
      </c>
      <c r="S41" s="98">
        <f>VLOOKUP($C41&amp;$D41,跨省传输汇总!$J:$P,COLUMN(G$1),FALSE)*$F41/10000</f>
        <v>0</v>
      </c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>
        <f>VLOOKUP($C41&amp;$D41,跨省传输汇总!$J:$P,COLUMN(B$1),FALSE)*$G41/10000</f>
        <v>0</v>
      </c>
      <c r="AM41" s="98">
        <f>VLOOKUP($C41&amp;$D41,跨省传输汇总!$J:$P,COLUMN(C$1),FALSE)*$G41/10000</f>
        <v>0</v>
      </c>
      <c r="AN41" s="98">
        <f>VLOOKUP($C41&amp;$D41,跨省传输汇总!$J:$P,COLUMN(D$1),FALSE)*$G41/10000</f>
        <v>0</v>
      </c>
      <c r="AO41" s="98">
        <f>VLOOKUP($C41&amp;$D41,跨省传输汇总!$J:$P,COLUMN(E$1),FALSE)*$G41/10000</f>
        <v>0</v>
      </c>
      <c r="AP41" s="98">
        <f>VLOOKUP($C41&amp;$D41,跨省传输汇总!$J:$P,COLUMN(F$1),FALSE)*$G41/10000</f>
        <v>0</v>
      </c>
      <c r="AQ41" s="98">
        <f>VLOOKUP($C41&amp;$D41,跨省传输汇总!$J:$P,COLUMN(G$1),FALSE)*$G41/10000</f>
        <v>0</v>
      </c>
      <c r="AR41" s="98"/>
      <c r="AS41" s="98"/>
      <c r="AT41" s="98"/>
      <c r="AU41" s="98"/>
      <c r="AV41" s="98"/>
      <c r="AW41" s="98"/>
    </row>
    <row r="42" spans="1:49">
      <c r="A42" s="101" t="s">
        <v>443</v>
      </c>
      <c r="B42" s="101" t="s">
        <v>145</v>
      </c>
      <c r="C42" s="101" t="s">
        <v>572</v>
      </c>
      <c r="D42" s="106" t="s">
        <v>622</v>
      </c>
      <c r="E42" s="103">
        <v>1</v>
      </c>
      <c r="F42" s="100"/>
      <c r="G42" s="100"/>
      <c r="H42" s="98">
        <f>VLOOKUP($C42&amp;$D42,跨省传输汇总!$J:$P,COLUMN(B$1),FALSE)*$E42/10000</f>
        <v>1100.5207</v>
      </c>
      <c r="I42" s="98">
        <f>VLOOKUP($C42&amp;$D42,跨省传输汇总!$J:$P,COLUMN(C$1),FALSE)*$E42/10000</f>
        <v>1242.2333000000001</v>
      </c>
      <c r="J42" s="98">
        <f>VLOOKUP($C42&amp;$D42,跨省传输汇总!$J:$P,COLUMN(D$1),FALSE)*$E42/10000</f>
        <v>1380.4982</v>
      </c>
      <c r="K42" s="98">
        <f>VLOOKUP($C42&amp;$D42,跨省传输汇总!$J:$P,COLUMN(E$1),FALSE)*$E42/10000</f>
        <v>1451.7179000000001</v>
      </c>
      <c r="L42" s="98">
        <f>VLOOKUP($C42&amp;$D42,跨省传输汇总!$J:$P,COLUMN(F$1),FALSE)*$E42/10000</f>
        <v>1308.8258000000001</v>
      </c>
      <c r="M42" s="98">
        <f>VLOOKUP($C42&amp;$D42,跨省传输汇总!$J:$P,COLUMN(G$1),FALSE)*$E42/10000</f>
        <v>1352.7439999999999</v>
      </c>
      <c r="N42" s="98">
        <f>VLOOKUP($C42&amp;$D42,跨省传输汇总!$J:$P,COLUMN(B$1),FALSE)*$F42/10000</f>
        <v>0</v>
      </c>
      <c r="O42" s="98">
        <f>VLOOKUP($C42&amp;$D42,跨省传输汇总!$J:$P,COLUMN(C$1),FALSE)*$F42/10000</f>
        <v>0</v>
      </c>
      <c r="P42" s="98">
        <f>VLOOKUP($C42&amp;$D42,跨省传输汇总!$J:$P,COLUMN(D$1),FALSE)*$F42/10000</f>
        <v>0</v>
      </c>
      <c r="Q42" s="98">
        <f>VLOOKUP($C42&amp;$D42,跨省传输汇总!$J:$P,COLUMN(E$1),FALSE)*$F42/10000</f>
        <v>0</v>
      </c>
      <c r="R42" s="98">
        <f>VLOOKUP($C42&amp;$D42,跨省传输汇总!$J:$P,COLUMN(F$1),FALSE)*$F42/10000</f>
        <v>0</v>
      </c>
      <c r="S42" s="98">
        <f>VLOOKUP($C42&amp;$D42,跨省传输汇总!$J:$P,COLUMN(G$1),FALSE)*$F42/10000</f>
        <v>0</v>
      </c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>
        <f>VLOOKUP($C42&amp;$D42,跨省传输汇总!$J:$P,COLUMN(B$1),FALSE)*$G42/10000</f>
        <v>0</v>
      </c>
      <c r="AM42" s="98">
        <f>VLOOKUP($C42&amp;$D42,跨省传输汇总!$J:$P,COLUMN(C$1),FALSE)*$G42/10000</f>
        <v>0</v>
      </c>
      <c r="AN42" s="98">
        <f>VLOOKUP($C42&amp;$D42,跨省传输汇总!$J:$P,COLUMN(D$1),FALSE)*$G42/10000</f>
        <v>0</v>
      </c>
      <c r="AO42" s="98">
        <f>VLOOKUP($C42&amp;$D42,跨省传输汇总!$J:$P,COLUMN(E$1),FALSE)*$G42/10000</f>
        <v>0</v>
      </c>
      <c r="AP42" s="98">
        <f>VLOOKUP($C42&amp;$D42,跨省传输汇总!$J:$P,COLUMN(F$1),FALSE)*$G42/10000</f>
        <v>0</v>
      </c>
      <c r="AQ42" s="98">
        <f>VLOOKUP($C42&amp;$D42,跨省传输汇总!$J:$P,COLUMN(G$1),FALSE)*$G42/10000</f>
        <v>0</v>
      </c>
      <c r="AR42" s="98"/>
      <c r="AS42" s="98"/>
      <c r="AT42" s="98"/>
      <c r="AU42" s="98"/>
      <c r="AV42" s="98"/>
      <c r="AW42" s="98"/>
    </row>
    <row r="43" spans="1:49">
      <c r="A43" s="101" t="s">
        <v>144</v>
      </c>
      <c r="B43" s="101" t="s">
        <v>218</v>
      </c>
      <c r="C43" s="104" t="s">
        <v>140</v>
      </c>
      <c r="D43" s="105" t="s">
        <v>602</v>
      </c>
      <c r="E43" s="103">
        <v>1</v>
      </c>
      <c r="F43" s="100"/>
      <c r="G43" s="100"/>
      <c r="H43" s="98">
        <f>VLOOKUP($C43&amp;$D43,跨省传输汇总!$J:$P,COLUMN(B$1),FALSE)*$E43/10000</f>
        <v>70.750399999999999</v>
      </c>
      <c r="I43" s="98">
        <f>VLOOKUP($C43&amp;$D43,跨省传输汇总!$J:$P,COLUMN(C$1),FALSE)*$E43/10000</f>
        <v>80.571200000000005</v>
      </c>
      <c r="J43" s="98">
        <f>VLOOKUP($C43&amp;$D43,跨省传输汇总!$J:$P,COLUMN(D$1),FALSE)*$E43/10000</f>
        <v>120.4944</v>
      </c>
      <c r="K43" s="98">
        <f>VLOOKUP($C43&amp;$D43,跨省传输汇总!$J:$P,COLUMN(E$1),FALSE)*$E43/10000</f>
        <v>103.7963</v>
      </c>
      <c r="L43" s="98">
        <f>VLOOKUP($C43&amp;$D43,跨省传输汇总!$J:$P,COLUMN(F$1),FALSE)*$E43/10000</f>
        <v>116.5611</v>
      </c>
      <c r="M43" s="98">
        <f>VLOOKUP($C43&amp;$D43,跨省传输汇总!$J:$P,COLUMN(G$1),FALSE)*$E43/10000</f>
        <v>104.7184</v>
      </c>
      <c r="N43" s="98">
        <f>VLOOKUP($C43&amp;$D43,跨省传输汇总!$J:$P,COLUMN(B$1),FALSE)*$F43/10000</f>
        <v>0</v>
      </c>
      <c r="O43" s="98">
        <f>VLOOKUP($C43&amp;$D43,跨省传输汇总!$J:$P,COLUMN(C$1),FALSE)*$F43/10000</f>
        <v>0</v>
      </c>
      <c r="P43" s="98">
        <f>VLOOKUP($C43&amp;$D43,跨省传输汇总!$J:$P,COLUMN(D$1),FALSE)*$F43/10000</f>
        <v>0</v>
      </c>
      <c r="Q43" s="98">
        <f>VLOOKUP($C43&amp;$D43,跨省传输汇总!$J:$P,COLUMN(E$1),FALSE)*$F43/10000</f>
        <v>0</v>
      </c>
      <c r="R43" s="98">
        <f>VLOOKUP($C43&amp;$D43,跨省传输汇总!$J:$P,COLUMN(F$1),FALSE)*$F43/10000</f>
        <v>0</v>
      </c>
      <c r="S43" s="98">
        <f>VLOOKUP($C43&amp;$D43,跨省传输汇总!$J:$P,COLUMN(G$1),FALSE)*$F43/10000</f>
        <v>0</v>
      </c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>
        <f>VLOOKUP($C43&amp;$D43,跨省传输汇总!$J:$P,COLUMN(B$1),FALSE)*$G43/10000</f>
        <v>0</v>
      </c>
      <c r="AM43" s="98">
        <f>VLOOKUP($C43&amp;$D43,跨省传输汇总!$J:$P,COLUMN(C$1),FALSE)*$G43/10000</f>
        <v>0</v>
      </c>
      <c r="AN43" s="98">
        <f>VLOOKUP($C43&amp;$D43,跨省传输汇总!$J:$P,COLUMN(D$1),FALSE)*$G43/10000</f>
        <v>0</v>
      </c>
      <c r="AO43" s="98">
        <f>VLOOKUP($C43&amp;$D43,跨省传输汇总!$J:$P,COLUMN(E$1),FALSE)*$G43/10000</f>
        <v>0</v>
      </c>
      <c r="AP43" s="98">
        <f>VLOOKUP($C43&amp;$D43,跨省传输汇总!$J:$P,COLUMN(F$1),FALSE)*$G43/10000</f>
        <v>0</v>
      </c>
      <c r="AQ43" s="98">
        <f>VLOOKUP($C43&amp;$D43,跨省传输汇总!$J:$P,COLUMN(G$1),FALSE)*$G43/10000</f>
        <v>0</v>
      </c>
      <c r="AR43" s="98"/>
      <c r="AS43" s="98"/>
      <c r="AT43" s="98"/>
      <c r="AU43" s="98"/>
      <c r="AV43" s="98"/>
      <c r="AW43" s="98"/>
    </row>
    <row r="44" spans="1:49">
      <c r="A44" s="101" t="s">
        <v>144</v>
      </c>
      <c r="B44" s="101" t="s">
        <v>219</v>
      </c>
      <c r="C44" s="104" t="s">
        <v>23</v>
      </c>
      <c r="D44" s="105" t="s">
        <v>602</v>
      </c>
      <c r="E44" s="103">
        <v>1</v>
      </c>
      <c r="F44" s="100"/>
      <c r="G44" s="100"/>
      <c r="H44" s="98">
        <f>VLOOKUP($C44&amp;$D44,跨省传输汇总!$J:$P,COLUMN(B$1),FALSE)*$E44/10000</f>
        <v>99.669700000000006</v>
      </c>
      <c r="I44" s="98">
        <f>VLOOKUP($C44&amp;$D44,跨省传输汇总!$J:$P,COLUMN(C$1),FALSE)*$E44/10000</f>
        <v>106.214</v>
      </c>
      <c r="J44" s="98">
        <f>VLOOKUP($C44&amp;$D44,跨省传输汇总!$J:$P,COLUMN(D$1),FALSE)*$E44/10000</f>
        <v>79.852199999999996</v>
      </c>
      <c r="K44" s="98">
        <f>VLOOKUP($C44&amp;$D44,跨省传输汇总!$J:$P,COLUMN(E$1),FALSE)*$E44/10000</f>
        <v>108.6148</v>
      </c>
      <c r="L44" s="98">
        <f>VLOOKUP($C44&amp;$D44,跨省传输汇总!$J:$P,COLUMN(F$1),FALSE)*$E44/10000</f>
        <v>109.8276</v>
      </c>
      <c r="M44" s="98">
        <f>VLOOKUP($C44&amp;$D44,跨省传输汇总!$J:$P,COLUMN(G$1),FALSE)*$E44/10000</f>
        <v>121.6353</v>
      </c>
      <c r="N44" s="98">
        <f>VLOOKUP($C44&amp;$D44,跨省传输汇总!$J:$P,COLUMN(B$1),FALSE)*$F44/10000</f>
        <v>0</v>
      </c>
      <c r="O44" s="98">
        <f>VLOOKUP($C44&amp;$D44,跨省传输汇总!$J:$P,COLUMN(C$1),FALSE)*$F44/10000</f>
        <v>0</v>
      </c>
      <c r="P44" s="98">
        <f>VLOOKUP($C44&amp;$D44,跨省传输汇总!$J:$P,COLUMN(D$1),FALSE)*$F44/10000</f>
        <v>0</v>
      </c>
      <c r="Q44" s="98">
        <f>VLOOKUP($C44&amp;$D44,跨省传输汇总!$J:$P,COLUMN(E$1),FALSE)*$F44/10000</f>
        <v>0</v>
      </c>
      <c r="R44" s="98">
        <f>VLOOKUP($C44&amp;$D44,跨省传输汇总!$J:$P,COLUMN(F$1),FALSE)*$F44/10000</f>
        <v>0</v>
      </c>
      <c r="S44" s="98">
        <f>VLOOKUP($C44&amp;$D44,跨省传输汇总!$J:$P,COLUMN(G$1),FALSE)*$F44/10000</f>
        <v>0</v>
      </c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>
        <f>VLOOKUP($C44&amp;$D44,跨省传输汇总!$J:$P,COLUMN(B$1),FALSE)*$G44/10000</f>
        <v>0</v>
      </c>
      <c r="AM44" s="98">
        <f>VLOOKUP($C44&amp;$D44,跨省传输汇总!$J:$P,COLUMN(C$1),FALSE)*$G44/10000</f>
        <v>0</v>
      </c>
      <c r="AN44" s="98">
        <f>VLOOKUP($C44&amp;$D44,跨省传输汇总!$J:$P,COLUMN(D$1),FALSE)*$G44/10000</f>
        <v>0</v>
      </c>
      <c r="AO44" s="98">
        <f>VLOOKUP($C44&amp;$D44,跨省传输汇总!$J:$P,COLUMN(E$1),FALSE)*$G44/10000</f>
        <v>0</v>
      </c>
      <c r="AP44" s="98">
        <f>VLOOKUP($C44&amp;$D44,跨省传输汇总!$J:$P,COLUMN(F$1),FALSE)*$G44/10000</f>
        <v>0</v>
      </c>
      <c r="AQ44" s="98">
        <f>VLOOKUP($C44&amp;$D44,跨省传输汇总!$J:$P,COLUMN(G$1),FALSE)*$G44/10000</f>
        <v>0</v>
      </c>
      <c r="AR44" s="98"/>
      <c r="AS44" s="98"/>
      <c r="AT44" s="98"/>
      <c r="AU44" s="98"/>
      <c r="AV44" s="98"/>
      <c r="AW44" s="98"/>
    </row>
    <row r="45" spans="1:49">
      <c r="A45" s="101" t="s">
        <v>144</v>
      </c>
      <c r="B45" s="101" t="s">
        <v>218</v>
      </c>
      <c r="C45" s="104" t="s">
        <v>521</v>
      </c>
      <c r="D45" s="105" t="s">
        <v>602</v>
      </c>
      <c r="E45" s="103">
        <v>1</v>
      </c>
      <c r="F45" s="100"/>
      <c r="G45" s="100"/>
      <c r="H45" s="98">
        <f>VLOOKUP($C45&amp;$D45,跨省传输汇总!$J:$P,COLUMN(B$1),FALSE)*$E45/10000</f>
        <v>120.2396</v>
      </c>
      <c r="I45" s="98">
        <f>VLOOKUP($C45&amp;$D45,跨省传输汇总!$J:$P,COLUMN(C$1),FALSE)*$E45/10000</f>
        <v>107.09139999999999</v>
      </c>
      <c r="J45" s="98">
        <f>VLOOKUP($C45&amp;$D45,跨省传输汇总!$J:$P,COLUMN(D$1),FALSE)*$E45/10000</f>
        <v>105.80840000000001</v>
      </c>
      <c r="K45" s="98">
        <f>VLOOKUP($C45&amp;$D45,跨省传输汇总!$J:$P,COLUMN(E$1),FALSE)*$E45/10000</f>
        <v>97.249899999999997</v>
      </c>
      <c r="L45" s="98">
        <f>VLOOKUP($C45&amp;$D45,跨省传输汇总!$J:$P,COLUMN(F$1),FALSE)*$E45/10000</f>
        <v>123.32680000000001</v>
      </c>
      <c r="M45" s="98">
        <f>VLOOKUP($C45&amp;$D45,跨省传输汇总!$J:$P,COLUMN(G$1),FALSE)*$E45/10000</f>
        <v>106.22750000000001</v>
      </c>
      <c r="N45" s="98">
        <f>VLOOKUP($C45&amp;$D45,跨省传输汇总!$J:$P,COLUMN(B$1),FALSE)*$F45/10000</f>
        <v>0</v>
      </c>
      <c r="O45" s="98">
        <f>VLOOKUP($C45&amp;$D45,跨省传输汇总!$J:$P,COLUMN(C$1),FALSE)*$F45/10000</f>
        <v>0</v>
      </c>
      <c r="P45" s="98">
        <f>VLOOKUP($C45&amp;$D45,跨省传输汇总!$J:$P,COLUMN(D$1),FALSE)*$F45/10000</f>
        <v>0</v>
      </c>
      <c r="Q45" s="98">
        <f>VLOOKUP($C45&amp;$D45,跨省传输汇总!$J:$P,COLUMN(E$1),FALSE)*$F45/10000</f>
        <v>0</v>
      </c>
      <c r="R45" s="98">
        <f>VLOOKUP($C45&amp;$D45,跨省传输汇总!$J:$P,COLUMN(F$1),FALSE)*$F45/10000</f>
        <v>0</v>
      </c>
      <c r="S45" s="98">
        <f>VLOOKUP($C45&amp;$D45,跨省传输汇总!$J:$P,COLUMN(G$1),FALSE)*$F45/10000</f>
        <v>0</v>
      </c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>
        <f>VLOOKUP($C45&amp;$D45,跨省传输汇总!$J:$P,COLUMN(B$1),FALSE)*$G45/10000</f>
        <v>0</v>
      </c>
      <c r="AM45" s="98">
        <f>VLOOKUP($C45&amp;$D45,跨省传输汇总!$J:$P,COLUMN(C$1),FALSE)*$G45/10000</f>
        <v>0</v>
      </c>
      <c r="AN45" s="98">
        <f>VLOOKUP($C45&amp;$D45,跨省传输汇总!$J:$P,COLUMN(D$1),FALSE)*$G45/10000</f>
        <v>0</v>
      </c>
      <c r="AO45" s="98">
        <f>VLOOKUP($C45&amp;$D45,跨省传输汇总!$J:$P,COLUMN(E$1),FALSE)*$G45/10000</f>
        <v>0</v>
      </c>
      <c r="AP45" s="98">
        <f>VLOOKUP($C45&amp;$D45,跨省传输汇总!$J:$P,COLUMN(F$1),FALSE)*$G45/10000</f>
        <v>0</v>
      </c>
      <c r="AQ45" s="98">
        <f>VLOOKUP($C45&amp;$D45,跨省传输汇总!$J:$P,COLUMN(G$1),FALSE)*$G45/10000</f>
        <v>0</v>
      </c>
      <c r="AR45" s="98"/>
      <c r="AS45" s="98"/>
      <c r="AT45" s="98"/>
      <c r="AU45" s="98"/>
      <c r="AV45" s="98"/>
      <c r="AW45" s="98"/>
    </row>
    <row r="46" spans="1:49">
      <c r="A46" s="101" t="s">
        <v>144</v>
      </c>
      <c r="B46" s="101" t="s">
        <v>145</v>
      </c>
      <c r="C46" s="104" t="s">
        <v>27</v>
      </c>
      <c r="D46" s="105" t="s">
        <v>602</v>
      </c>
      <c r="E46" s="103">
        <v>1</v>
      </c>
      <c r="F46" s="100"/>
      <c r="G46" s="100"/>
      <c r="H46" s="98">
        <f>VLOOKUP($C46&amp;$D46,跨省传输汇总!$J:$P,COLUMN(B$1),FALSE)*$E46/10000</f>
        <v>160.70590000000001</v>
      </c>
      <c r="I46" s="98">
        <f>VLOOKUP($C46&amp;$D46,跨省传输汇总!$J:$P,COLUMN(C$1),FALSE)*$E46/10000</f>
        <v>170.96190000000001</v>
      </c>
      <c r="J46" s="98">
        <f>VLOOKUP($C46&amp;$D46,跨省传输汇总!$J:$P,COLUMN(D$1),FALSE)*$E46/10000</f>
        <v>170.08179999999999</v>
      </c>
      <c r="K46" s="98">
        <f>VLOOKUP($C46&amp;$D46,跨省传输汇总!$J:$P,COLUMN(E$1),FALSE)*$E46/10000</f>
        <v>161.32669999999999</v>
      </c>
      <c r="L46" s="98">
        <f>VLOOKUP($C46&amp;$D46,跨省传输汇总!$J:$P,COLUMN(F$1),FALSE)*$E46/10000</f>
        <v>169.75190000000001</v>
      </c>
      <c r="M46" s="98">
        <f>VLOOKUP($C46&amp;$D46,跨省传输汇总!$J:$P,COLUMN(G$1),FALSE)*$E46/10000</f>
        <v>153.0258</v>
      </c>
      <c r="N46" s="98">
        <f>VLOOKUP($C46&amp;$D46,跨省传输汇总!$J:$P,COLUMN(B$1),FALSE)*$F46/10000</f>
        <v>0</v>
      </c>
      <c r="O46" s="98">
        <f>VLOOKUP($C46&amp;$D46,跨省传输汇总!$J:$P,COLUMN(C$1),FALSE)*$F46/10000</f>
        <v>0</v>
      </c>
      <c r="P46" s="98">
        <f>VLOOKUP($C46&amp;$D46,跨省传输汇总!$J:$P,COLUMN(D$1),FALSE)*$F46/10000</f>
        <v>0</v>
      </c>
      <c r="Q46" s="98">
        <f>VLOOKUP($C46&amp;$D46,跨省传输汇总!$J:$P,COLUMN(E$1),FALSE)*$F46/10000</f>
        <v>0</v>
      </c>
      <c r="R46" s="98">
        <f>VLOOKUP($C46&amp;$D46,跨省传输汇总!$J:$P,COLUMN(F$1),FALSE)*$F46/10000</f>
        <v>0</v>
      </c>
      <c r="S46" s="98">
        <f>VLOOKUP($C46&amp;$D46,跨省传输汇总!$J:$P,COLUMN(G$1),FALSE)*$F46/10000</f>
        <v>0</v>
      </c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>
        <f>VLOOKUP($C46&amp;$D46,跨省传输汇总!$J:$P,COLUMN(B$1),FALSE)*$G46/10000</f>
        <v>0</v>
      </c>
      <c r="AM46" s="98">
        <f>VLOOKUP($C46&amp;$D46,跨省传输汇总!$J:$P,COLUMN(C$1),FALSE)*$G46/10000</f>
        <v>0</v>
      </c>
      <c r="AN46" s="98">
        <f>VLOOKUP($C46&amp;$D46,跨省传输汇总!$J:$P,COLUMN(D$1),FALSE)*$G46/10000</f>
        <v>0</v>
      </c>
      <c r="AO46" s="98">
        <f>VLOOKUP($C46&amp;$D46,跨省传输汇总!$J:$P,COLUMN(E$1),FALSE)*$G46/10000</f>
        <v>0</v>
      </c>
      <c r="AP46" s="98">
        <f>VLOOKUP($C46&amp;$D46,跨省传输汇总!$J:$P,COLUMN(F$1),FALSE)*$G46/10000</f>
        <v>0</v>
      </c>
      <c r="AQ46" s="98">
        <f>VLOOKUP($C46&amp;$D46,跨省传输汇总!$J:$P,COLUMN(G$1),FALSE)*$G46/10000</f>
        <v>0</v>
      </c>
      <c r="AR46" s="98"/>
      <c r="AS46" s="98"/>
      <c r="AT46" s="98"/>
      <c r="AU46" s="98"/>
      <c r="AV46" s="98"/>
      <c r="AW46" s="98"/>
    </row>
    <row r="47" spans="1:49">
      <c r="A47" s="101" t="s">
        <v>443</v>
      </c>
      <c r="B47" s="101" t="s">
        <v>440</v>
      </c>
      <c r="C47" s="101" t="s">
        <v>564</v>
      </c>
      <c r="D47" s="106" t="s">
        <v>619</v>
      </c>
      <c r="E47" s="103">
        <v>1</v>
      </c>
      <c r="F47" s="100"/>
      <c r="G47" s="100"/>
      <c r="H47" s="98">
        <f>VLOOKUP($C47&amp;$D47,跨省传输汇总!$J:$P,COLUMN(B$1),FALSE)*$E47/10000</f>
        <v>0</v>
      </c>
      <c r="I47" s="98">
        <f>VLOOKUP($C47&amp;$D47,跨省传输汇总!$J:$P,COLUMN(C$1),FALSE)*$E47/10000</f>
        <v>0</v>
      </c>
      <c r="J47" s="98">
        <f>VLOOKUP($C47&amp;$D47,跨省传输汇总!$J:$P,COLUMN(D$1),FALSE)*$E47/10000</f>
        <v>0</v>
      </c>
      <c r="K47" s="98">
        <f>VLOOKUP($C47&amp;$D47,跨省传输汇总!$J:$P,COLUMN(E$1),FALSE)*$E47/10000</f>
        <v>0</v>
      </c>
      <c r="L47" s="98">
        <f>VLOOKUP($C47&amp;$D47,跨省传输汇总!$J:$P,COLUMN(F$1),FALSE)*$E47/10000</f>
        <v>16.4894</v>
      </c>
      <c r="M47" s="98">
        <f>VLOOKUP($C47&amp;$D47,跨省传输汇总!$J:$P,COLUMN(G$1),FALSE)*$E47/10000</f>
        <v>16.501999999999999</v>
      </c>
      <c r="N47" s="98">
        <f>VLOOKUP($C47&amp;$D47,跨省传输汇总!$J:$P,COLUMN(B$1),FALSE)*$F47/10000</f>
        <v>0</v>
      </c>
      <c r="O47" s="98">
        <f>VLOOKUP($C47&amp;$D47,跨省传输汇总!$J:$P,COLUMN(C$1),FALSE)*$F47/10000</f>
        <v>0</v>
      </c>
      <c r="P47" s="98">
        <f>VLOOKUP($C47&amp;$D47,跨省传输汇总!$J:$P,COLUMN(D$1),FALSE)*$F47/10000</f>
        <v>0</v>
      </c>
      <c r="Q47" s="98">
        <f>VLOOKUP($C47&amp;$D47,跨省传输汇总!$J:$P,COLUMN(E$1),FALSE)*$F47/10000</f>
        <v>0</v>
      </c>
      <c r="R47" s="98">
        <f>VLOOKUP($C47&amp;$D47,跨省传输汇总!$J:$P,COLUMN(F$1),FALSE)*$F47/10000</f>
        <v>0</v>
      </c>
      <c r="S47" s="98">
        <f>VLOOKUP($C47&amp;$D47,跨省传输汇总!$J:$P,COLUMN(G$1),FALSE)*$F47/10000</f>
        <v>0</v>
      </c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>
        <f>VLOOKUP($C47&amp;$D47,跨省传输汇总!$J:$P,COLUMN(B$1),FALSE)*$G47/10000</f>
        <v>0</v>
      </c>
      <c r="AM47" s="98">
        <f>VLOOKUP($C47&amp;$D47,跨省传输汇总!$J:$P,COLUMN(C$1),FALSE)*$G47/10000</f>
        <v>0</v>
      </c>
      <c r="AN47" s="98">
        <f>VLOOKUP($C47&amp;$D47,跨省传输汇总!$J:$P,COLUMN(D$1),FALSE)*$G47/10000</f>
        <v>0</v>
      </c>
      <c r="AO47" s="98">
        <f>VLOOKUP($C47&amp;$D47,跨省传输汇总!$J:$P,COLUMN(E$1),FALSE)*$G47/10000</f>
        <v>0</v>
      </c>
      <c r="AP47" s="98">
        <f>VLOOKUP($C47&amp;$D47,跨省传输汇总!$J:$P,COLUMN(F$1),FALSE)*$G47/10000</f>
        <v>0</v>
      </c>
      <c r="AQ47" s="98">
        <f>VLOOKUP($C47&amp;$D47,跨省传输汇总!$J:$P,COLUMN(G$1),FALSE)*$G47/10000</f>
        <v>0</v>
      </c>
      <c r="AR47" s="98"/>
      <c r="AS47" s="98"/>
      <c r="AT47" s="98"/>
      <c r="AU47" s="98"/>
      <c r="AV47" s="98"/>
      <c r="AW47" s="98"/>
    </row>
    <row r="48" spans="1:49">
      <c r="A48" s="101" t="s">
        <v>143</v>
      </c>
      <c r="B48" s="101" t="s">
        <v>145</v>
      </c>
      <c r="C48" s="101" t="s">
        <v>570</v>
      </c>
      <c r="D48" s="106" t="s">
        <v>600</v>
      </c>
      <c r="E48" s="103">
        <v>1</v>
      </c>
      <c r="F48" s="100"/>
      <c r="G48" s="100"/>
      <c r="H48" s="98">
        <f>VLOOKUP($C48&amp;$D48,跨省传输汇总!$J:$P,COLUMN(B$1),FALSE)*$E48/10000</f>
        <v>83.474299999999999</v>
      </c>
      <c r="I48" s="98">
        <f>VLOOKUP($C48&amp;$D48,跨省传输汇总!$J:$P,COLUMN(C$1),FALSE)*$E48/10000</f>
        <v>98.219099999999997</v>
      </c>
      <c r="J48" s="98">
        <f>VLOOKUP($C48&amp;$D48,跨省传输汇总!$J:$P,COLUMN(D$1),FALSE)*$E48/10000</f>
        <v>116.95269999999999</v>
      </c>
      <c r="K48" s="98">
        <f>VLOOKUP($C48&amp;$D48,跨省传输汇总!$J:$P,COLUMN(E$1),FALSE)*$E48/10000</f>
        <v>106.4387</v>
      </c>
      <c r="L48" s="98">
        <f>VLOOKUP($C48&amp;$D48,跨省传输汇总!$J:$P,COLUMN(F$1),FALSE)*$E48/10000</f>
        <v>102.4238</v>
      </c>
      <c r="M48" s="98">
        <f>VLOOKUP($C48&amp;$D48,跨省传输汇总!$J:$P,COLUMN(G$1),FALSE)*$E48/10000</f>
        <v>74.039100000000005</v>
      </c>
      <c r="N48" s="98">
        <f>VLOOKUP($C48&amp;$D48,跨省传输汇总!$J:$P,COLUMN(B$1),FALSE)*$F48/10000</f>
        <v>0</v>
      </c>
      <c r="O48" s="98">
        <f>VLOOKUP($C48&amp;$D48,跨省传输汇总!$J:$P,COLUMN(C$1),FALSE)*$F48/10000</f>
        <v>0</v>
      </c>
      <c r="P48" s="98">
        <f>VLOOKUP($C48&amp;$D48,跨省传输汇总!$J:$P,COLUMN(D$1),FALSE)*$F48/10000</f>
        <v>0</v>
      </c>
      <c r="Q48" s="98">
        <f>VLOOKUP($C48&amp;$D48,跨省传输汇总!$J:$P,COLUMN(E$1),FALSE)*$F48/10000</f>
        <v>0</v>
      </c>
      <c r="R48" s="98">
        <f>VLOOKUP($C48&amp;$D48,跨省传输汇总!$J:$P,COLUMN(F$1),FALSE)*$F48/10000</f>
        <v>0</v>
      </c>
      <c r="S48" s="98">
        <f>VLOOKUP($C48&amp;$D48,跨省传输汇总!$J:$P,COLUMN(G$1),FALSE)*$F48/10000</f>
        <v>0</v>
      </c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>
        <f>VLOOKUP($C48&amp;$D48,跨省传输汇总!$J:$P,COLUMN(B$1),FALSE)*$G48/10000</f>
        <v>0</v>
      </c>
      <c r="AM48" s="98">
        <f>VLOOKUP($C48&amp;$D48,跨省传输汇总!$J:$P,COLUMN(C$1),FALSE)*$G48/10000</f>
        <v>0</v>
      </c>
      <c r="AN48" s="98">
        <f>VLOOKUP($C48&amp;$D48,跨省传输汇总!$J:$P,COLUMN(D$1),FALSE)*$G48/10000</f>
        <v>0</v>
      </c>
      <c r="AO48" s="98">
        <f>VLOOKUP($C48&amp;$D48,跨省传输汇总!$J:$P,COLUMN(E$1),FALSE)*$G48/10000</f>
        <v>0</v>
      </c>
      <c r="AP48" s="98">
        <f>VLOOKUP($C48&amp;$D48,跨省传输汇总!$J:$P,COLUMN(F$1),FALSE)*$G48/10000</f>
        <v>0</v>
      </c>
      <c r="AQ48" s="98">
        <f>VLOOKUP($C48&amp;$D48,跨省传输汇总!$J:$P,COLUMN(G$1),FALSE)*$G48/10000</f>
        <v>0</v>
      </c>
      <c r="AR48" s="98"/>
      <c r="AS48" s="98"/>
      <c r="AT48" s="98"/>
      <c r="AU48" s="98"/>
      <c r="AV48" s="98"/>
      <c r="AW48" s="98"/>
    </row>
    <row r="49" spans="1:49">
      <c r="A49" s="101" t="s">
        <v>147</v>
      </c>
      <c r="B49" s="101" t="s">
        <v>251</v>
      </c>
      <c r="C49" s="104" t="s">
        <v>428</v>
      </c>
      <c r="D49" s="106" t="s">
        <v>614</v>
      </c>
      <c r="E49" s="103">
        <v>1</v>
      </c>
      <c r="F49" s="100"/>
      <c r="G49" s="100"/>
      <c r="H49" s="98">
        <f>VLOOKUP($C49&amp;$D49,跨省传输汇总!$J:$P,COLUMN(B$1),FALSE)*$E49/10000</f>
        <v>367.53179999999998</v>
      </c>
      <c r="I49" s="98">
        <f>VLOOKUP($C49&amp;$D49,跨省传输汇总!$J:$P,COLUMN(C$1),FALSE)*$E49/10000</f>
        <v>389.57490000000001</v>
      </c>
      <c r="J49" s="98">
        <f>VLOOKUP($C49&amp;$D49,跨省传输汇总!$J:$P,COLUMN(D$1),FALSE)*$E49/10000</f>
        <v>316.21780000000001</v>
      </c>
      <c r="K49" s="98">
        <f>VLOOKUP($C49&amp;$D49,跨省传输汇总!$J:$P,COLUMN(E$1),FALSE)*$E49/10000</f>
        <v>340.50760000000002</v>
      </c>
      <c r="L49" s="98">
        <f>VLOOKUP($C49&amp;$D49,跨省传输汇总!$J:$P,COLUMN(F$1),FALSE)*$E49/10000</f>
        <v>331.30380000000002</v>
      </c>
      <c r="M49" s="98">
        <f>VLOOKUP($C49&amp;$D49,跨省传输汇总!$J:$P,COLUMN(G$1),FALSE)*$E49/10000</f>
        <v>271.59750000000003</v>
      </c>
      <c r="N49" s="98">
        <f>VLOOKUP($C49&amp;$D49,跨省传输汇总!$J:$P,COLUMN(B$1),FALSE)*$F49/10000</f>
        <v>0</v>
      </c>
      <c r="O49" s="98">
        <f>VLOOKUP($C49&amp;$D49,跨省传输汇总!$J:$P,COLUMN(C$1),FALSE)*$F49/10000</f>
        <v>0</v>
      </c>
      <c r="P49" s="98">
        <f>VLOOKUP($C49&amp;$D49,跨省传输汇总!$J:$P,COLUMN(D$1),FALSE)*$F49/10000</f>
        <v>0</v>
      </c>
      <c r="Q49" s="98">
        <f>VLOOKUP($C49&amp;$D49,跨省传输汇总!$J:$P,COLUMN(E$1),FALSE)*$F49/10000</f>
        <v>0</v>
      </c>
      <c r="R49" s="98">
        <f>VLOOKUP($C49&amp;$D49,跨省传输汇总!$J:$P,COLUMN(F$1),FALSE)*$F49/10000</f>
        <v>0</v>
      </c>
      <c r="S49" s="98">
        <f>VLOOKUP($C49&amp;$D49,跨省传输汇总!$J:$P,COLUMN(G$1),FALSE)*$F49/10000</f>
        <v>0</v>
      </c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>
        <f>VLOOKUP($C49&amp;$D49,跨省传输汇总!$J:$P,COLUMN(B$1),FALSE)*$G49/10000</f>
        <v>0</v>
      </c>
      <c r="AM49" s="98">
        <f>VLOOKUP($C49&amp;$D49,跨省传输汇总!$J:$P,COLUMN(C$1),FALSE)*$G49/10000</f>
        <v>0</v>
      </c>
      <c r="AN49" s="98">
        <f>VLOOKUP($C49&amp;$D49,跨省传输汇总!$J:$P,COLUMN(D$1),FALSE)*$G49/10000</f>
        <v>0</v>
      </c>
      <c r="AO49" s="98">
        <f>VLOOKUP($C49&amp;$D49,跨省传输汇总!$J:$P,COLUMN(E$1),FALSE)*$G49/10000</f>
        <v>0</v>
      </c>
      <c r="AP49" s="98">
        <f>VLOOKUP($C49&amp;$D49,跨省传输汇总!$J:$P,COLUMN(F$1),FALSE)*$G49/10000</f>
        <v>0</v>
      </c>
      <c r="AQ49" s="98">
        <f>VLOOKUP($C49&amp;$D49,跨省传输汇总!$J:$P,COLUMN(G$1),FALSE)*$G49/10000</f>
        <v>0</v>
      </c>
      <c r="AR49" s="98"/>
      <c r="AS49" s="98"/>
      <c r="AT49" s="98"/>
      <c r="AU49" s="98"/>
      <c r="AV49" s="98"/>
      <c r="AW49" s="98"/>
    </row>
    <row r="50" spans="1:49">
      <c r="A50" s="101" t="s">
        <v>147</v>
      </c>
      <c r="B50" s="101" t="s">
        <v>218</v>
      </c>
      <c r="C50" s="104" t="s">
        <v>560</v>
      </c>
      <c r="D50" s="106" t="s">
        <v>615</v>
      </c>
      <c r="E50" s="103">
        <v>1</v>
      </c>
      <c r="F50" s="100"/>
      <c r="G50" s="100"/>
      <c r="H50" s="98">
        <f>VLOOKUP($C50&amp;$D50,跨省传输汇总!$J:$P,COLUMN(B$1),FALSE)*$E50/10000</f>
        <v>159.9622</v>
      </c>
      <c r="I50" s="98">
        <f>VLOOKUP($C50&amp;$D50,跨省传输汇总!$J:$P,COLUMN(C$1),FALSE)*$E50/10000</f>
        <v>159.75309999999999</v>
      </c>
      <c r="J50" s="98">
        <f>VLOOKUP($C50&amp;$D50,跨省传输汇总!$J:$P,COLUMN(D$1),FALSE)*$E50/10000</f>
        <v>141.5437</v>
      </c>
      <c r="K50" s="98">
        <f>VLOOKUP($C50&amp;$D50,跨省传输汇总!$J:$P,COLUMN(E$1),FALSE)*$E50/10000</f>
        <v>133.1823</v>
      </c>
      <c r="L50" s="98">
        <f>VLOOKUP($C50&amp;$D50,跨省传输汇总!$J:$P,COLUMN(F$1),FALSE)*$E50/10000</f>
        <v>138.92873998013764</v>
      </c>
      <c r="M50" s="98">
        <f>VLOOKUP($C50&amp;$D50,跨省传输汇总!$J:$P,COLUMN(G$1),FALSE)*$E50/10000</f>
        <v>133.68741823745233</v>
      </c>
      <c r="N50" s="98">
        <f>VLOOKUP($C50&amp;$D50,跨省传输汇总!$J:$P,COLUMN(B$1),FALSE)*$F50/10000</f>
        <v>0</v>
      </c>
      <c r="O50" s="98">
        <f>VLOOKUP($C50&amp;$D50,跨省传输汇总!$J:$P,COLUMN(C$1),FALSE)*$F50/10000</f>
        <v>0</v>
      </c>
      <c r="P50" s="98">
        <f>VLOOKUP($C50&amp;$D50,跨省传输汇总!$J:$P,COLUMN(D$1),FALSE)*$F50/10000</f>
        <v>0</v>
      </c>
      <c r="Q50" s="98">
        <f>VLOOKUP($C50&amp;$D50,跨省传输汇总!$J:$P,COLUMN(E$1),FALSE)*$F50/10000</f>
        <v>0</v>
      </c>
      <c r="R50" s="98">
        <f>VLOOKUP($C50&amp;$D50,跨省传输汇总!$J:$P,COLUMN(F$1),FALSE)*$F50/10000</f>
        <v>0</v>
      </c>
      <c r="S50" s="98">
        <f>VLOOKUP($C50&amp;$D50,跨省传输汇总!$J:$P,COLUMN(G$1),FALSE)*$F50/10000</f>
        <v>0</v>
      </c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>
        <f>VLOOKUP($C50&amp;$D50,跨省传输汇总!$J:$P,COLUMN(B$1),FALSE)*$G50/10000</f>
        <v>0</v>
      </c>
      <c r="AM50" s="98">
        <f>VLOOKUP($C50&amp;$D50,跨省传输汇总!$J:$P,COLUMN(C$1),FALSE)*$G50/10000</f>
        <v>0</v>
      </c>
      <c r="AN50" s="98">
        <f>VLOOKUP($C50&amp;$D50,跨省传输汇总!$J:$P,COLUMN(D$1),FALSE)*$G50/10000</f>
        <v>0</v>
      </c>
      <c r="AO50" s="98">
        <f>VLOOKUP($C50&amp;$D50,跨省传输汇总!$J:$P,COLUMN(E$1),FALSE)*$G50/10000</f>
        <v>0</v>
      </c>
      <c r="AP50" s="98">
        <f>VLOOKUP($C50&amp;$D50,跨省传输汇总!$J:$P,COLUMN(F$1),FALSE)*$G50/10000</f>
        <v>0</v>
      </c>
      <c r="AQ50" s="98">
        <f>VLOOKUP($C50&amp;$D50,跨省传输汇总!$J:$P,COLUMN(G$1),FALSE)*$G50/10000</f>
        <v>0</v>
      </c>
      <c r="AR50" s="98"/>
      <c r="AS50" s="98"/>
      <c r="AT50" s="98"/>
      <c r="AU50" s="98"/>
      <c r="AV50" s="98"/>
      <c r="AW50" s="98"/>
    </row>
    <row r="51" spans="1:49">
      <c r="A51" s="101" t="s">
        <v>443</v>
      </c>
      <c r="B51" s="101" t="s">
        <v>447</v>
      </c>
      <c r="C51" s="101" t="s">
        <v>448</v>
      </c>
      <c r="D51" s="106" t="s">
        <v>620</v>
      </c>
      <c r="E51" s="103">
        <v>1</v>
      </c>
      <c r="F51" s="100"/>
      <c r="G51" s="100"/>
      <c r="H51" s="98">
        <f>VLOOKUP($C51&amp;$D51,跨省传输汇总!$J:$P,COLUMN(B$1),FALSE)*$E51/10000</f>
        <v>166.12719999999999</v>
      </c>
      <c r="I51" s="98">
        <f>VLOOKUP($C51&amp;$D51,跨省传输汇总!$J:$P,COLUMN(C$1),FALSE)*$E51/10000</f>
        <v>164.2225</v>
      </c>
      <c r="J51" s="98">
        <f>VLOOKUP($C51&amp;$D51,跨省传输汇总!$J:$P,COLUMN(D$1),FALSE)*$E51/10000</f>
        <v>165.4014</v>
      </c>
      <c r="K51" s="98">
        <f>VLOOKUP($C51&amp;$D51,跨省传输汇总!$J:$P,COLUMN(E$1),FALSE)*$E51/10000</f>
        <v>168.60769999999999</v>
      </c>
      <c r="L51" s="98">
        <f>VLOOKUP($C51&amp;$D51,跨省传输汇总!$J:$P,COLUMN(F$1),FALSE)*$E51/10000</f>
        <v>167.94066001986238</v>
      </c>
      <c r="M51" s="98">
        <f>VLOOKUP($C51&amp;$D51,跨省传输汇总!$J:$P,COLUMN(G$1),FALSE)*$E51/10000</f>
        <v>149.30398176254766</v>
      </c>
      <c r="N51" s="98">
        <f>VLOOKUP($C51&amp;$D51,跨省传输汇总!$J:$P,COLUMN(B$1),FALSE)*$F51/10000</f>
        <v>0</v>
      </c>
      <c r="O51" s="98">
        <f>VLOOKUP($C51&amp;$D51,跨省传输汇总!$J:$P,COLUMN(C$1),FALSE)*$F51/10000</f>
        <v>0</v>
      </c>
      <c r="P51" s="98">
        <f>VLOOKUP($C51&amp;$D51,跨省传输汇总!$J:$P,COLUMN(D$1),FALSE)*$F51/10000</f>
        <v>0</v>
      </c>
      <c r="Q51" s="98">
        <f>VLOOKUP($C51&amp;$D51,跨省传输汇总!$J:$P,COLUMN(E$1),FALSE)*$F51/10000</f>
        <v>0</v>
      </c>
      <c r="R51" s="98">
        <f>VLOOKUP($C51&amp;$D51,跨省传输汇总!$J:$P,COLUMN(F$1),FALSE)*$F51/10000</f>
        <v>0</v>
      </c>
      <c r="S51" s="98">
        <f>VLOOKUP($C51&amp;$D51,跨省传输汇总!$J:$P,COLUMN(G$1),FALSE)*$F51/10000</f>
        <v>0</v>
      </c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>
        <f>VLOOKUP($C51&amp;$D51,跨省传输汇总!$J:$P,COLUMN(B$1),FALSE)*$G51/10000</f>
        <v>0</v>
      </c>
      <c r="AM51" s="98">
        <f>VLOOKUP($C51&amp;$D51,跨省传输汇总!$J:$P,COLUMN(C$1),FALSE)*$G51/10000</f>
        <v>0</v>
      </c>
      <c r="AN51" s="98">
        <f>VLOOKUP($C51&amp;$D51,跨省传输汇总!$J:$P,COLUMN(D$1),FALSE)*$G51/10000</f>
        <v>0</v>
      </c>
      <c r="AO51" s="98">
        <f>VLOOKUP($C51&amp;$D51,跨省传输汇总!$J:$P,COLUMN(E$1),FALSE)*$G51/10000</f>
        <v>0</v>
      </c>
      <c r="AP51" s="98">
        <f>VLOOKUP($C51&amp;$D51,跨省传输汇总!$J:$P,COLUMN(F$1),FALSE)*$G51/10000</f>
        <v>0</v>
      </c>
      <c r="AQ51" s="98">
        <f>VLOOKUP($C51&amp;$D51,跨省传输汇总!$J:$P,COLUMN(G$1),FALSE)*$G51/10000</f>
        <v>0</v>
      </c>
      <c r="AR51" s="98"/>
      <c r="AS51" s="98"/>
      <c r="AT51" s="98"/>
      <c r="AU51" s="98"/>
      <c r="AV51" s="98"/>
      <c r="AW51" s="98"/>
    </row>
    <row r="52" spans="1:49">
      <c r="A52" s="101" t="s">
        <v>147</v>
      </c>
      <c r="B52" s="101" t="s">
        <v>220</v>
      </c>
      <c r="C52" s="104" t="s">
        <v>505</v>
      </c>
      <c r="D52" s="106" t="s">
        <v>616</v>
      </c>
      <c r="E52" s="103">
        <v>1</v>
      </c>
      <c r="F52" s="100"/>
      <c r="G52" s="100"/>
      <c r="H52" s="98">
        <f>VLOOKUP($C52&amp;$D52,跨省传输汇总!$J:$P,COLUMN(B$1),FALSE)*$E52/10000</f>
        <v>0</v>
      </c>
      <c r="I52" s="98">
        <f>VLOOKUP($C52&amp;$D52,跨省传输汇总!$J:$P,COLUMN(C$1),FALSE)*$E52/10000</f>
        <v>0</v>
      </c>
      <c r="J52" s="98">
        <f>VLOOKUP($C52&amp;$D52,跨省传输汇总!$J:$P,COLUMN(D$1),FALSE)*$E52/10000</f>
        <v>0</v>
      </c>
      <c r="K52" s="98">
        <f>VLOOKUP($C52&amp;$D52,跨省传输汇总!$J:$P,COLUMN(E$1),FALSE)*$E52/10000</f>
        <v>0</v>
      </c>
      <c r="L52" s="98">
        <f>VLOOKUP($C52&amp;$D52,跨省传输汇总!$J:$P,COLUMN(F$1),FALSE)*$E52/10000</f>
        <v>0</v>
      </c>
      <c r="M52" s="98">
        <f>VLOOKUP($C52&amp;$D52,跨省传输汇总!$J:$P,COLUMN(G$1),FALSE)*$E52/10000</f>
        <v>150.4726</v>
      </c>
      <c r="N52" s="98">
        <f>VLOOKUP($C52&amp;$D52,跨省传输汇总!$J:$P,COLUMN(B$1),FALSE)*$F52/10000</f>
        <v>0</v>
      </c>
      <c r="O52" s="98">
        <f>VLOOKUP($C52&amp;$D52,跨省传输汇总!$J:$P,COLUMN(C$1),FALSE)*$F52/10000</f>
        <v>0</v>
      </c>
      <c r="P52" s="98">
        <f>VLOOKUP($C52&amp;$D52,跨省传输汇总!$J:$P,COLUMN(D$1),FALSE)*$F52/10000</f>
        <v>0</v>
      </c>
      <c r="Q52" s="98">
        <f>VLOOKUP($C52&amp;$D52,跨省传输汇总!$J:$P,COLUMN(E$1),FALSE)*$F52/10000</f>
        <v>0</v>
      </c>
      <c r="R52" s="98">
        <f>VLOOKUP($C52&amp;$D52,跨省传输汇总!$J:$P,COLUMN(F$1),FALSE)*$F52/10000</f>
        <v>0</v>
      </c>
      <c r="S52" s="98">
        <f>VLOOKUP($C52&amp;$D52,跨省传输汇总!$J:$P,COLUMN(G$1),FALSE)*$F52/10000</f>
        <v>0</v>
      </c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>
        <f>VLOOKUP($C52&amp;$D52,跨省传输汇总!$J:$P,COLUMN(B$1),FALSE)*$G52/10000</f>
        <v>0</v>
      </c>
      <c r="AM52" s="98">
        <f>VLOOKUP($C52&amp;$D52,跨省传输汇总!$J:$P,COLUMN(C$1),FALSE)*$G52/10000</f>
        <v>0</v>
      </c>
      <c r="AN52" s="98">
        <f>VLOOKUP($C52&amp;$D52,跨省传输汇总!$J:$P,COLUMN(D$1),FALSE)*$G52/10000</f>
        <v>0</v>
      </c>
      <c r="AO52" s="98">
        <f>VLOOKUP($C52&amp;$D52,跨省传输汇总!$J:$P,COLUMN(E$1),FALSE)*$G52/10000</f>
        <v>0</v>
      </c>
      <c r="AP52" s="98">
        <f>VLOOKUP($C52&amp;$D52,跨省传输汇总!$J:$P,COLUMN(F$1),FALSE)*$G52/10000</f>
        <v>0</v>
      </c>
      <c r="AQ52" s="98">
        <f>VLOOKUP($C52&amp;$D52,跨省传输汇总!$J:$P,COLUMN(G$1),FALSE)*$G52/10000</f>
        <v>0</v>
      </c>
      <c r="AR52" s="98"/>
      <c r="AS52" s="98"/>
      <c r="AT52" s="98"/>
      <c r="AU52" s="98"/>
      <c r="AV52" s="98"/>
      <c r="AW52" s="98"/>
    </row>
    <row r="53" spans="1:49">
      <c r="A53" s="101" t="s">
        <v>224</v>
      </c>
      <c r="B53" s="101" t="s">
        <v>221</v>
      </c>
      <c r="C53" s="101" t="s">
        <v>638</v>
      </c>
      <c r="D53" s="107" t="s">
        <v>639</v>
      </c>
      <c r="E53" s="100"/>
      <c r="F53" s="103">
        <v>1</v>
      </c>
      <c r="G53" s="100"/>
      <c r="H53" s="98">
        <f>VLOOKUP($C53&amp;$D53,跨省传输汇总!$J:$P,COLUMN(B$1),FALSE)*$E53/10000</f>
        <v>0</v>
      </c>
      <c r="I53" s="98">
        <f>VLOOKUP($C53&amp;$D53,跨省传输汇总!$J:$P,COLUMN(C$1),FALSE)*$E53/10000</f>
        <v>0</v>
      </c>
      <c r="J53" s="98">
        <f>VLOOKUP($C53&amp;$D53,跨省传输汇总!$J:$P,COLUMN(D$1),FALSE)*$E53/10000</f>
        <v>0</v>
      </c>
      <c r="K53" s="98">
        <f>VLOOKUP($C53&amp;$D53,跨省传输汇总!$J:$P,COLUMN(E$1),FALSE)*$E53/10000</f>
        <v>0</v>
      </c>
      <c r="L53" s="98">
        <f>VLOOKUP($C53&amp;$D53,跨省传输汇总!$J:$P,COLUMN(F$1),FALSE)*$E53/10000</f>
        <v>0</v>
      </c>
      <c r="M53" s="98">
        <f>VLOOKUP($C53&amp;$D53,跨省传输汇总!$J:$P,COLUMN(G$1),FALSE)*$E53/10000</f>
        <v>0</v>
      </c>
      <c r="N53" s="98">
        <f>VLOOKUP($C53&amp;$D53,跨省传输汇总!$J:$P,COLUMN(B$1),FALSE)*$F53/10000</f>
        <v>206.05619999999999</v>
      </c>
      <c r="O53" s="98">
        <f>VLOOKUP($C53&amp;$D53,跨省传输汇总!$J:$P,COLUMN(C$1),FALSE)*$F53/10000</f>
        <v>210.35740000000001</v>
      </c>
      <c r="P53" s="98">
        <f>VLOOKUP($C53&amp;$D53,跨省传输汇总!$J:$P,COLUMN(D$1),FALSE)*$F53/10000</f>
        <v>228.73060000000001</v>
      </c>
      <c r="Q53" s="98">
        <f>VLOOKUP($C53&amp;$D53,跨省传输汇总!$J:$P,COLUMN(E$1),FALSE)*$F53/10000</f>
        <v>201.82419999999999</v>
      </c>
      <c r="R53" s="98">
        <f>VLOOKUP($C53&amp;$D53,跨省传输汇总!$J:$P,COLUMN(F$1),FALSE)*$F53/10000</f>
        <v>188.93700000000001</v>
      </c>
      <c r="S53" s="98">
        <f>VLOOKUP($C53&amp;$D53,跨省传输汇总!$J:$P,COLUMN(G$1),FALSE)*$F53/10000</f>
        <v>333.5394</v>
      </c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>
        <f>VLOOKUP($C53&amp;$D53,跨省传输汇总!$J:$P,COLUMN(B$1),FALSE)*$G53/10000</f>
        <v>0</v>
      </c>
      <c r="AM53" s="98">
        <f>VLOOKUP($C53&amp;$D53,跨省传输汇总!$J:$P,COLUMN(C$1),FALSE)*$G53/10000</f>
        <v>0</v>
      </c>
      <c r="AN53" s="98">
        <f>VLOOKUP($C53&amp;$D53,跨省传输汇总!$J:$P,COLUMN(D$1),FALSE)*$G53/10000</f>
        <v>0</v>
      </c>
      <c r="AO53" s="98">
        <f>VLOOKUP($C53&amp;$D53,跨省传输汇总!$J:$P,COLUMN(E$1),FALSE)*$G53/10000</f>
        <v>0</v>
      </c>
      <c r="AP53" s="98">
        <f>VLOOKUP($C53&amp;$D53,跨省传输汇总!$J:$P,COLUMN(F$1),FALSE)*$G53/10000</f>
        <v>0</v>
      </c>
      <c r="AQ53" s="98">
        <f>VLOOKUP($C53&amp;$D53,跨省传输汇总!$J:$P,COLUMN(G$1),FALSE)*$G53/10000</f>
        <v>0</v>
      </c>
      <c r="AR53" s="98"/>
      <c r="AS53" s="98"/>
      <c r="AT53" s="98"/>
      <c r="AU53" s="98"/>
      <c r="AV53" s="98"/>
      <c r="AW53" s="98"/>
    </row>
    <row r="54" spans="1:49">
      <c r="A54" s="101" t="s">
        <v>433</v>
      </c>
      <c r="B54" s="101" t="s">
        <v>143</v>
      </c>
      <c r="C54" s="104" t="s">
        <v>28</v>
      </c>
      <c r="D54" s="107" t="s">
        <v>603</v>
      </c>
      <c r="E54" s="100"/>
      <c r="F54" s="103">
        <v>1</v>
      </c>
      <c r="G54" s="100"/>
      <c r="H54" s="98">
        <f>VLOOKUP($C54&amp;$D54,跨省传输汇总!$J:$P,COLUMN(B$1),FALSE)*$E54/10000</f>
        <v>0</v>
      </c>
      <c r="I54" s="98">
        <f>VLOOKUP($C54&amp;$D54,跨省传输汇总!$J:$P,COLUMN(C$1),FALSE)*$E54/10000</f>
        <v>0</v>
      </c>
      <c r="J54" s="98">
        <f>VLOOKUP($C54&amp;$D54,跨省传输汇总!$J:$P,COLUMN(D$1),FALSE)*$E54/10000</f>
        <v>0</v>
      </c>
      <c r="K54" s="98">
        <f>VLOOKUP($C54&amp;$D54,跨省传输汇总!$J:$P,COLUMN(E$1),FALSE)*$E54/10000</f>
        <v>0</v>
      </c>
      <c r="L54" s="98">
        <f>VLOOKUP($C54&amp;$D54,跨省传输汇总!$J:$P,COLUMN(F$1),FALSE)*$E54/10000</f>
        <v>0</v>
      </c>
      <c r="M54" s="98">
        <f>VLOOKUP($C54&amp;$D54,跨省传输汇总!$J:$P,COLUMN(G$1),FALSE)*$E54/10000</f>
        <v>0</v>
      </c>
      <c r="N54" s="98">
        <f>VLOOKUP($C54&amp;$D54,跨省传输汇总!$J:$P,COLUMN(B$1),FALSE)*$F54/10000</f>
        <v>8.2157999999999998</v>
      </c>
      <c r="O54" s="98">
        <f>VLOOKUP($C54&amp;$D54,跨省传输汇总!$J:$P,COLUMN(C$1),FALSE)*$F54/10000</f>
        <v>10.564399999999999</v>
      </c>
      <c r="P54" s="98">
        <f>VLOOKUP($C54&amp;$D54,跨省传输汇总!$J:$P,COLUMN(D$1),FALSE)*$F54/10000</f>
        <v>7.2666000000000004</v>
      </c>
      <c r="Q54" s="98">
        <f>VLOOKUP($C54&amp;$D54,跨省传输汇总!$J:$P,COLUMN(E$1),FALSE)*$F54/10000</f>
        <v>19.720400000000001</v>
      </c>
      <c r="R54" s="98">
        <f>VLOOKUP($C54&amp;$D54,跨省传输汇总!$J:$P,COLUMN(F$1),FALSE)*$F54/10000</f>
        <v>11.9735</v>
      </c>
      <c r="S54" s="98">
        <f>VLOOKUP($C54&amp;$D54,跨省传输汇总!$J:$P,COLUMN(G$1),FALSE)*$F54/10000</f>
        <v>14.4232</v>
      </c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>
        <f>VLOOKUP($C54&amp;$D54,跨省传输汇总!$J:$P,COLUMN(B$1),FALSE)*$G54/10000</f>
        <v>0</v>
      </c>
      <c r="AM54" s="98">
        <f>VLOOKUP($C54&amp;$D54,跨省传输汇总!$J:$P,COLUMN(C$1),FALSE)*$G54/10000</f>
        <v>0</v>
      </c>
      <c r="AN54" s="98">
        <f>VLOOKUP($C54&amp;$D54,跨省传输汇总!$J:$P,COLUMN(D$1),FALSE)*$G54/10000</f>
        <v>0</v>
      </c>
      <c r="AO54" s="98">
        <f>VLOOKUP($C54&amp;$D54,跨省传输汇总!$J:$P,COLUMN(E$1),FALSE)*$G54/10000</f>
        <v>0</v>
      </c>
      <c r="AP54" s="98">
        <f>VLOOKUP($C54&amp;$D54,跨省传输汇总!$J:$P,COLUMN(F$1),FALSE)*$G54/10000</f>
        <v>0</v>
      </c>
      <c r="AQ54" s="98">
        <f>VLOOKUP($C54&amp;$D54,跨省传输汇总!$J:$P,COLUMN(G$1),FALSE)*$G54/10000</f>
        <v>0</v>
      </c>
      <c r="AR54" s="98"/>
      <c r="AS54" s="98"/>
      <c r="AT54" s="98"/>
      <c r="AU54" s="98"/>
      <c r="AV54" s="98"/>
      <c r="AW54" s="98"/>
    </row>
    <row r="55" spans="1:49">
      <c r="A55" s="101" t="s">
        <v>69</v>
      </c>
      <c r="B55" s="101" t="s">
        <v>413</v>
      </c>
      <c r="C55" s="101" t="s">
        <v>577</v>
      </c>
      <c r="D55" s="108" t="s">
        <v>605</v>
      </c>
      <c r="E55" s="100"/>
      <c r="F55" s="103">
        <v>1</v>
      </c>
      <c r="G55" s="100"/>
      <c r="H55" s="98">
        <f>VLOOKUP($C55&amp;$D55,跨省传输汇总!$J:$P,COLUMN(B$1),FALSE)*$E55/10000</f>
        <v>0</v>
      </c>
      <c r="I55" s="98">
        <f>VLOOKUP($C55&amp;$D55,跨省传输汇总!$J:$P,COLUMN(C$1),FALSE)*$E55/10000</f>
        <v>0</v>
      </c>
      <c r="J55" s="98">
        <f>VLOOKUP($C55&amp;$D55,跨省传输汇总!$J:$P,COLUMN(D$1),FALSE)*$E55/10000</f>
        <v>0</v>
      </c>
      <c r="K55" s="98">
        <f>VLOOKUP($C55&amp;$D55,跨省传输汇总!$J:$P,COLUMN(E$1),FALSE)*$E55/10000</f>
        <v>0</v>
      </c>
      <c r="L55" s="98">
        <f>VLOOKUP($C55&amp;$D55,跨省传输汇总!$J:$P,COLUMN(F$1),FALSE)*$E55/10000</f>
        <v>0</v>
      </c>
      <c r="M55" s="98">
        <f>VLOOKUP($C55&amp;$D55,跨省传输汇总!$J:$P,COLUMN(G$1),FALSE)*$E55/10000</f>
        <v>0</v>
      </c>
      <c r="N55" s="98">
        <f>VLOOKUP($C55&amp;$D55,跨省传输汇总!$J:$P,COLUMN(B$1),FALSE)*$F55/10000</f>
        <v>406.9255</v>
      </c>
      <c r="O55" s="98">
        <f>VLOOKUP($C55&amp;$D55,跨省传输汇总!$J:$P,COLUMN(C$1),FALSE)*$F55/10000</f>
        <v>453.31220000000002</v>
      </c>
      <c r="P55" s="98">
        <f>VLOOKUP($C55&amp;$D55,跨省传输汇总!$J:$P,COLUMN(D$1),FALSE)*$F55/10000</f>
        <v>499.79640000000001</v>
      </c>
      <c r="Q55" s="98">
        <f>VLOOKUP($C55&amp;$D55,跨省传输汇总!$J:$P,COLUMN(E$1),FALSE)*$F55/10000</f>
        <v>534.07619999999997</v>
      </c>
      <c r="R55" s="98">
        <f>VLOOKUP($C55&amp;$D55,跨省传输汇总!$J:$P,COLUMN(F$1),FALSE)*$F55/10000</f>
        <v>445.53989999999999</v>
      </c>
      <c r="S55" s="98">
        <f>VLOOKUP($C55&amp;$D55,跨省传输汇总!$J:$P,COLUMN(G$1),FALSE)*$F55/10000</f>
        <v>477.37380000000002</v>
      </c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>
        <f>VLOOKUP($C55&amp;$D55,跨省传输汇总!$J:$P,COLUMN(B$1),FALSE)*$G55/10000</f>
        <v>0</v>
      </c>
      <c r="AM55" s="98">
        <f>VLOOKUP($C55&amp;$D55,跨省传输汇总!$J:$P,COLUMN(C$1),FALSE)*$G55/10000</f>
        <v>0</v>
      </c>
      <c r="AN55" s="98">
        <f>VLOOKUP($C55&amp;$D55,跨省传输汇总!$J:$P,COLUMN(D$1),FALSE)*$G55/10000</f>
        <v>0</v>
      </c>
      <c r="AO55" s="98">
        <f>VLOOKUP($C55&amp;$D55,跨省传输汇总!$J:$P,COLUMN(E$1),FALSE)*$G55/10000</f>
        <v>0</v>
      </c>
      <c r="AP55" s="98">
        <f>VLOOKUP($C55&amp;$D55,跨省传输汇总!$J:$P,COLUMN(F$1),FALSE)*$G55/10000</f>
        <v>0</v>
      </c>
      <c r="AQ55" s="98">
        <f>VLOOKUP($C55&amp;$D55,跨省传输汇总!$J:$P,COLUMN(G$1),FALSE)*$G55/10000</f>
        <v>0</v>
      </c>
      <c r="AR55" s="98"/>
      <c r="AS55" s="98"/>
      <c r="AT55" s="98"/>
      <c r="AU55" s="98"/>
      <c r="AV55" s="98"/>
      <c r="AW55" s="98"/>
    </row>
    <row r="56" spans="1:49">
      <c r="A56" s="101" t="s">
        <v>415</v>
      </c>
      <c r="B56" s="101" t="s">
        <v>416</v>
      </c>
      <c r="C56" s="104" t="s">
        <v>498</v>
      </c>
      <c r="D56" s="107" t="s">
        <v>608</v>
      </c>
      <c r="E56" s="100"/>
      <c r="F56" s="103">
        <v>1</v>
      </c>
      <c r="G56" s="100"/>
      <c r="H56" s="98">
        <f>VLOOKUP($C56&amp;$D56,跨省传输汇总!$J:$P,COLUMN(B$1),FALSE)*$E56/10000</f>
        <v>0</v>
      </c>
      <c r="I56" s="98">
        <f>VLOOKUP($C56&amp;$D56,跨省传输汇总!$J:$P,COLUMN(C$1),FALSE)*$E56/10000</f>
        <v>0</v>
      </c>
      <c r="J56" s="98">
        <f>VLOOKUP($C56&amp;$D56,跨省传输汇总!$J:$P,COLUMN(D$1),FALSE)*$E56/10000</f>
        <v>0</v>
      </c>
      <c r="K56" s="98">
        <f>VLOOKUP($C56&amp;$D56,跨省传输汇总!$J:$P,COLUMN(E$1),FALSE)*$E56/10000</f>
        <v>0</v>
      </c>
      <c r="L56" s="98">
        <f>VLOOKUP($C56&amp;$D56,跨省传输汇总!$J:$P,COLUMN(F$1),FALSE)*$E56/10000</f>
        <v>0</v>
      </c>
      <c r="M56" s="98">
        <f>VLOOKUP($C56&amp;$D56,跨省传输汇总!$J:$P,COLUMN(G$1),FALSE)*$E56/10000</f>
        <v>0</v>
      </c>
      <c r="N56" s="98">
        <f>VLOOKUP($C56&amp;$D56,跨省传输汇总!$J:$P,COLUMN(B$1),FALSE)*$F56/10000</f>
        <v>292.56740000000002</v>
      </c>
      <c r="O56" s="98">
        <f>VLOOKUP($C56&amp;$D56,跨省传输汇总!$J:$P,COLUMN(C$1),FALSE)*$F56/10000</f>
        <v>302.0213</v>
      </c>
      <c r="P56" s="98">
        <f>VLOOKUP($C56&amp;$D56,跨省传输汇总!$J:$P,COLUMN(D$1),FALSE)*$F56/10000</f>
        <v>306.85910000000001</v>
      </c>
      <c r="Q56" s="98">
        <f>VLOOKUP($C56&amp;$D56,跨省传输汇总!$J:$P,COLUMN(E$1),FALSE)*$F56/10000</f>
        <v>311.01960000000003</v>
      </c>
      <c r="R56" s="98">
        <f>VLOOKUP($C56&amp;$D56,跨省传输汇总!$J:$P,COLUMN(F$1),FALSE)*$F56/10000</f>
        <v>308.07530000000003</v>
      </c>
      <c r="S56" s="98">
        <f>VLOOKUP($C56&amp;$D56,跨省传输汇总!$J:$P,COLUMN(G$1),FALSE)*$F56/10000</f>
        <v>288.05040000000002</v>
      </c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>
        <f>VLOOKUP($C56&amp;$D56,跨省传输汇总!$J:$P,COLUMN(B$1),FALSE)*$G56/10000</f>
        <v>0</v>
      </c>
      <c r="AM56" s="98">
        <f>VLOOKUP($C56&amp;$D56,跨省传输汇总!$J:$P,COLUMN(C$1),FALSE)*$G56/10000</f>
        <v>0</v>
      </c>
      <c r="AN56" s="98">
        <f>VLOOKUP($C56&amp;$D56,跨省传输汇总!$J:$P,COLUMN(D$1),FALSE)*$G56/10000</f>
        <v>0</v>
      </c>
      <c r="AO56" s="98">
        <f>VLOOKUP($C56&amp;$D56,跨省传输汇总!$J:$P,COLUMN(E$1),FALSE)*$G56/10000</f>
        <v>0</v>
      </c>
      <c r="AP56" s="98">
        <f>VLOOKUP($C56&amp;$D56,跨省传输汇总!$J:$P,COLUMN(F$1),FALSE)*$G56/10000</f>
        <v>0</v>
      </c>
      <c r="AQ56" s="98">
        <f>VLOOKUP($C56&amp;$D56,跨省传输汇总!$J:$P,COLUMN(G$1),FALSE)*$G56/10000</f>
        <v>0</v>
      </c>
      <c r="AR56" s="98"/>
      <c r="AS56" s="98"/>
      <c r="AT56" s="98"/>
      <c r="AU56" s="98"/>
      <c r="AV56" s="98"/>
      <c r="AW56" s="98"/>
    </row>
    <row r="57" spans="1:49">
      <c r="A57" s="101" t="s">
        <v>224</v>
      </c>
      <c r="B57" s="101" t="s">
        <v>144</v>
      </c>
      <c r="C57" s="101" t="s">
        <v>534</v>
      </c>
      <c r="D57" s="108" t="s">
        <v>612</v>
      </c>
      <c r="E57" s="100"/>
      <c r="F57" s="103">
        <v>1</v>
      </c>
      <c r="G57" s="100"/>
      <c r="H57" s="98">
        <f>VLOOKUP($C57&amp;$D57,跨省传输汇总!$J:$P,COLUMN(B$1),FALSE)*$E57/10000</f>
        <v>0</v>
      </c>
      <c r="I57" s="98">
        <f>VLOOKUP($C57&amp;$D57,跨省传输汇总!$J:$P,COLUMN(C$1),FALSE)*$E57/10000</f>
        <v>0</v>
      </c>
      <c r="J57" s="98">
        <f>VLOOKUP($C57&amp;$D57,跨省传输汇总!$J:$P,COLUMN(D$1),FALSE)*$E57/10000</f>
        <v>0</v>
      </c>
      <c r="K57" s="98">
        <f>VLOOKUP($C57&amp;$D57,跨省传输汇总!$J:$P,COLUMN(E$1),FALSE)*$E57/10000</f>
        <v>0</v>
      </c>
      <c r="L57" s="98">
        <f>VLOOKUP($C57&amp;$D57,跨省传输汇总!$J:$P,COLUMN(F$1),FALSE)*$E57/10000</f>
        <v>0</v>
      </c>
      <c r="M57" s="98">
        <f>VLOOKUP($C57&amp;$D57,跨省传输汇总!$J:$P,COLUMN(G$1),FALSE)*$E57/10000</f>
        <v>0</v>
      </c>
      <c r="N57" s="98">
        <f>VLOOKUP($C57&amp;$D57,跨省传输汇总!$J:$P,COLUMN(B$1),FALSE)*$F57/10000</f>
        <v>0</v>
      </c>
      <c r="O57" s="98">
        <f>VLOOKUP($C57&amp;$D57,跨省传输汇总!$J:$P,COLUMN(C$1),FALSE)*$F57/10000</f>
        <v>0</v>
      </c>
      <c r="P57" s="98">
        <f>VLOOKUP($C57&amp;$D57,跨省传输汇总!$J:$P,COLUMN(D$1),FALSE)*$F57/10000</f>
        <v>0</v>
      </c>
      <c r="Q57" s="98">
        <f>VLOOKUP($C57&amp;$D57,跨省传输汇总!$J:$P,COLUMN(E$1),FALSE)*$F57/10000</f>
        <v>0</v>
      </c>
      <c r="R57" s="98">
        <f>VLOOKUP($C57&amp;$D57,跨省传输汇总!$J:$P,COLUMN(F$1),FALSE)*$F57/10000</f>
        <v>0</v>
      </c>
      <c r="S57" s="98">
        <f>VLOOKUP($C57&amp;$D57,跨省传输汇总!$J:$P,COLUMN(G$1),FALSE)*$F57/10000</f>
        <v>3.8258000000000001</v>
      </c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>
        <f>VLOOKUP($C57&amp;$D57,跨省传输汇总!$J:$P,COLUMN(B$1),FALSE)*$G57/10000</f>
        <v>0</v>
      </c>
      <c r="AM57" s="98">
        <f>VLOOKUP($C57&amp;$D57,跨省传输汇总!$J:$P,COLUMN(C$1),FALSE)*$G57/10000</f>
        <v>0</v>
      </c>
      <c r="AN57" s="98">
        <f>VLOOKUP($C57&amp;$D57,跨省传输汇总!$J:$P,COLUMN(D$1),FALSE)*$G57/10000</f>
        <v>0</v>
      </c>
      <c r="AO57" s="98">
        <f>VLOOKUP($C57&amp;$D57,跨省传输汇总!$J:$P,COLUMN(E$1),FALSE)*$G57/10000</f>
        <v>0</v>
      </c>
      <c r="AP57" s="98">
        <f>VLOOKUP($C57&amp;$D57,跨省传输汇总!$J:$P,COLUMN(F$1),FALSE)*$G57/10000</f>
        <v>0</v>
      </c>
      <c r="AQ57" s="98">
        <f>VLOOKUP($C57&amp;$D57,跨省传输汇总!$J:$P,COLUMN(G$1),FALSE)*$G57/10000</f>
        <v>0</v>
      </c>
      <c r="AR57" s="98"/>
      <c r="AS57" s="98"/>
      <c r="AT57" s="98"/>
      <c r="AU57" s="98"/>
      <c r="AV57" s="98"/>
      <c r="AW57" s="98"/>
    </row>
    <row r="58" spans="1:49">
      <c r="A58" s="101" t="s">
        <v>405</v>
      </c>
      <c r="B58" s="101" t="s">
        <v>219</v>
      </c>
      <c r="C58" s="101" t="s">
        <v>412</v>
      </c>
      <c r="D58" s="108" t="s">
        <v>610</v>
      </c>
      <c r="E58" s="100"/>
      <c r="F58" s="103">
        <v>1</v>
      </c>
      <c r="G58" s="100"/>
      <c r="H58" s="98">
        <f>VLOOKUP($C58&amp;$D58,跨省传输汇总!$J:$P,COLUMN(B$1),FALSE)*$E58/10000</f>
        <v>0</v>
      </c>
      <c r="I58" s="98">
        <f>VLOOKUP($C58&amp;$D58,跨省传输汇总!$J:$P,COLUMN(C$1),FALSE)*$E58/10000</f>
        <v>0</v>
      </c>
      <c r="J58" s="98">
        <f>VLOOKUP($C58&amp;$D58,跨省传输汇总!$J:$P,COLUMN(D$1),FALSE)*$E58/10000</f>
        <v>0</v>
      </c>
      <c r="K58" s="98">
        <f>VLOOKUP($C58&amp;$D58,跨省传输汇总!$J:$P,COLUMN(E$1),FALSE)*$E58/10000</f>
        <v>0</v>
      </c>
      <c r="L58" s="98">
        <f>VLOOKUP($C58&amp;$D58,跨省传输汇总!$J:$P,COLUMN(F$1),FALSE)*$E58/10000</f>
        <v>0</v>
      </c>
      <c r="M58" s="98">
        <f>VLOOKUP($C58&amp;$D58,跨省传输汇总!$J:$P,COLUMN(G$1),FALSE)*$E58/10000</f>
        <v>0</v>
      </c>
      <c r="N58" s="98">
        <f>VLOOKUP($C58&amp;$D58,跨省传输汇总!$J:$P,COLUMN(B$1),FALSE)*$F58/10000</f>
        <v>0</v>
      </c>
      <c r="O58" s="98">
        <f>VLOOKUP($C58&amp;$D58,跨省传输汇总!$J:$P,COLUMN(C$1),FALSE)*$F58/10000</f>
        <v>95.477900000000005</v>
      </c>
      <c r="P58" s="98">
        <f>VLOOKUP($C58&amp;$D58,跨省传输汇总!$J:$P,COLUMN(D$1),FALSE)*$F58/10000</f>
        <v>180.90209999999999</v>
      </c>
      <c r="Q58" s="98">
        <f>VLOOKUP($C58&amp;$D58,跨省传输汇总!$J:$P,COLUMN(E$1),FALSE)*$F58/10000</f>
        <v>253.32740000000001</v>
      </c>
      <c r="R58" s="98">
        <f>VLOOKUP($C58&amp;$D58,跨省传输汇总!$J:$P,COLUMN(F$1),FALSE)*$F58/10000</f>
        <v>259.35019999999997</v>
      </c>
      <c r="S58" s="98">
        <f>VLOOKUP($C58&amp;$D58,跨省传输汇总!$J:$P,COLUMN(G$1),FALSE)*$F58/10000</f>
        <v>285.7337</v>
      </c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>
        <f>VLOOKUP($C58&amp;$D58,跨省传输汇总!$J:$P,COLUMN(B$1),FALSE)*$G58/10000</f>
        <v>0</v>
      </c>
      <c r="AM58" s="98">
        <f>VLOOKUP($C58&amp;$D58,跨省传输汇总!$J:$P,COLUMN(C$1),FALSE)*$G58/10000</f>
        <v>0</v>
      </c>
      <c r="AN58" s="98">
        <f>VLOOKUP($C58&amp;$D58,跨省传输汇总!$J:$P,COLUMN(D$1),FALSE)*$G58/10000</f>
        <v>0</v>
      </c>
      <c r="AO58" s="98">
        <f>VLOOKUP($C58&amp;$D58,跨省传输汇总!$J:$P,COLUMN(E$1),FALSE)*$G58/10000</f>
        <v>0</v>
      </c>
      <c r="AP58" s="98">
        <f>VLOOKUP($C58&amp;$D58,跨省传输汇总!$J:$P,COLUMN(F$1),FALSE)*$G58/10000</f>
        <v>0</v>
      </c>
      <c r="AQ58" s="98">
        <f>VLOOKUP($C58&amp;$D58,跨省传输汇总!$J:$P,COLUMN(G$1),FALSE)*$G58/10000</f>
        <v>0</v>
      </c>
      <c r="AR58" s="98"/>
      <c r="AS58" s="98"/>
      <c r="AT58" s="98"/>
      <c r="AU58" s="98"/>
      <c r="AV58" s="98"/>
      <c r="AW58" s="98"/>
    </row>
    <row r="59" spans="1:49">
      <c r="A59" s="101" t="s">
        <v>413</v>
      </c>
      <c r="B59" s="101" t="s">
        <v>404</v>
      </c>
      <c r="C59" s="101" t="s">
        <v>539</v>
      </c>
      <c r="D59" s="108" t="s">
        <v>540</v>
      </c>
      <c r="E59" s="100"/>
      <c r="F59" s="103">
        <v>1</v>
      </c>
      <c r="G59" s="100"/>
      <c r="H59" s="98">
        <f>VLOOKUP($C59&amp;$D59,跨省传输汇总!$J:$P,COLUMN(B$1),FALSE)*$E59/10000</f>
        <v>0</v>
      </c>
      <c r="I59" s="98">
        <f>VLOOKUP($C59&amp;$D59,跨省传输汇总!$J:$P,COLUMN(C$1),FALSE)*$E59/10000</f>
        <v>0</v>
      </c>
      <c r="J59" s="98">
        <f>VLOOKUP($C59&amp;$D59,跨省传输汇总!$J:$P,COLUMN(D$1),FALSE)*$E59/10000</f>
        <v>0</v>
      </c>
      <c r="K59" s="98">
        <f>VLOOKUP($C59&amp;$D59,跨省传输汇总!$J:$P,COLUMN(E$1),FALSE)*$E59/10000</f>
        <v>0</v>
      </c>
      <c r="L59" s="98">
        <f>VLOOKUP($C59&amp;$D59,跨省传输汇总!$J:$P,COLUMN(F$1),FALSE)*$E59/10000</f>
        <v>0</v>
      </c>
      <c r="M59" s="98">
        <f>VLOOKUP($C59&amp;$D59,跨省传输汇总!$J:$P,COLUMN(G$1),FALSE)*$E59/10000</f>
        <v>0</v>
      </c>
      <c r="N59" s="98">
        <f>VLOOKUP($C59&amp;$D59,跨省传输汇总!$J:$P,COLUMN(B$1),FALSE)*$F59/10000</f>
        <v>80.558700000000002</v>
      </c>
      <c r="O59" s="98">
        <f>VLOOKUP($C59&amp;$D59,跨省传输汇总!$J:$P,COLUMN(C$1),FALSE)*$F59/10000</f>
        <v>90.198800000000006</v>
      </c>
      <c r="P59" s="98">
        <f>VLOOKUP($C59&amp;$D59,跨省传输汇总!$J:$P,COLUMN(D$1),FALSE)*$F59/10000</f>
        <v>99.152900000000002</v>
      </c>
      <c r="Q59" s="98">
        <f>VLOOKUP($C59&amp;$D59,跨省传输汇总!$J:$P,COLUMN(E$1),FALSE)*$F59/10000</f>
        <v>85.329400000000007</v>
      </c>
      <c r="R59" s="98">
        <f>VLOOKUP($C59&amp;$D59,跨省传输汇总!$J:$P,COLUMN(F$1),FALSE)*$F59/10000</f>
        <v>73.975200000000001</v>
      </c>
      <c r="S59" s="98">
        <f>VLOOKUP($C59&amp;$D59,跨省传输汇总!$J:$P,COLUMN(G$1),FALSE)*$F59/10000</f>
        <v>82.602599999999995</v>
      </c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>
        <f>VLOOKUP($C59&amp;$D59,跨省传输汇总!$J:$P,COLUMN(B$1),FALSE)*$G59/10000</f>
        <v>0</v>
      </c>
      <c r="AM59" s="98">
        <f>VLOOKUP($C59&amp;$D59,跨省传输汇总!$J:$P,COLUMN(C$1),FALSE)*$G59/10000</f>
        <v>0</v>
      </c>
      <c r="AN59" s="98">
        <f>VLOOKUP($C59&amp;$D59,跨省传输汇总!$J:$P,COLUMN(D$1),FALSE)*$G59/10000</f>
        <v>0</v>
      </c>
      <c r="AO59" s="98">
        <f>VLOOKUP($C59&amp;$D59,跨省传输汇总!$J:$P,COLUMN(E$1),FALSE)*$G59/10000</f>
        <v>0</v>
      </c>
      <c r="AP59" s="98">
        <f>VLOOKUP($C59&amp;$D59,跨省传输汇总!$J:$P,COLUMN(F$1),FALSE)*$G59/10000</f>
        <v>0</v>
      </c>
      <c r="AQ59" s="98">
        <f>VLOOKUP($C59&amp;$D59,跨省传输汇总!$J:$P,COLUMN(G$1),FALSE)*$G59/10000</f>
        <v>0</v>
      </c>
      <c r="AR59" s="98"/>
      <c r="AS59" s="98"/>
      <c r="AT59" s="98"/>
      <c r="AU59" s="98"/>
      <c r="AV59" s="98"/>
      <c r="AW59" s="98"/>
    </row>
    <row r="60" spans="1:49">
      <c r="A60" s="101" t="s">
        <v>405</v>
      </c>
      <c r="B60" s="101" t="s">
        <v>219</v>
      </c>
      <c r="C60" s="101" t="s">
        <v>548</v>
      </c>
      <c r="D60" s="108" t="s">
        <v>611</v>
      </c>
      <c r="E60" s="100"/>
      <c r="F60" s="103">
        <v>1</v>
      </c>
      <c r="G60" s="100"/>
      <c r="H60" s="98">
        <f>VLOOKUP($C60&amp;$D60,跨省传输汇总!$J:$P,COLUMN(B$1),FALSE)*$E60/10000</f>
        <v>0</v>
      </c>
      <c r="I60" s="98">
        <f>VLOOKUP($C60&amp;$D60,跨省传输汇总!$J:$P,COLUMN(C$1),FALSE)*$E60/10000</f>
        <v>0</v>
      </c>
      <c r="J60" s="98">
        <f>VLOOKUP($C60&amp;$D60,跨省传输汇总!$J:$P,COLUMN(D$1),FALSE)*$E60/10000</f>
        <v>0</v>
      </c>
      <c r="K60" s="98">
        <f>VLOOKUP($C60&amp;$D60,跨省传输汇总!$J:$P,COLUMN(E$1),FALSE)*$E60/10000</f>
        <v>0</v>
      </c>
      <c r="L60" s="98">
        <f>VLOOKUP($C60&amp;$D60,跨省传输汇总!$J:$P,COLUMN(F$1),FALSE)*$E60/10000</f>
        <v>0</v>
      </c>
      <c r="M60" s="98">
        <f>VLOOKUP($C60&amp;$D60,跨省传输汇总!$J:$P,COLUMN(G$1),FALSE)*$E60/10000</f>
        <v>0</v>
      </c>
      <c r="N60" s="98">
        <f>VLOOKUP($C60&amp;$D60,跨省传输汇总!$J:$P,COLUMN(B$1),FALSE)*$F60/10000</f>
        <v>161.7747</v>
      </c>
      <c r="O60" s="98">
        <f>VLOOKUP($C60&amp;$D60,跨省传输汇总!$J:$P,COLUMN(C$1),FALSE)*$F60/10000</f>
        <v>161.52199999999999</v>
      </c>
      <c r="P60" s="98">
        <f>VLOOKUP($C60&amp;$D60,跨省传输汇总!$J:$P,COLUMN(D$1),FALSE)*$F60/10000</f>
        <v>165.9718</v>
      </c>
      <c r="Q60" s="98">
        <f>VLOOKUP($C60&amp;$D60,跨省传输汇总!$J:$P,COLUMN(E$1),FALSE)*$F60/10000</f>
        <v>166.92330000000001</v>
      </c>
      <c r="R60" s="98">
        <f>VLOOKUP($C60&amp;$D60,跨省传输汇总!$J:$P,COLUMN(F$1),FALSE)*$F60/10000</f>
        <v>164.9272</v>
      </c>
      <c r="S60" s="98">
        <f>VLOOKUP($C60&amp;$D60,跨省传输汇总!$J:$P,COLUMN(G$1),FALSE)*$F60/10000</f>
        <v>149.12549999999999</v>
      </c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>
        <f>VLOOKUP($C60&amp;$D60,跨省传输汇总!$J:$P,COLUMN(B$1),FALSE)*$G60/10000</f>
        <v>0</v>
      </c>
      <c r="AM60" s="98">
        <f>VLOOKUP($C60&amp;$D60,跨省传输汇总!$J:$P,COLUMN(C$1),FALSE)*$G60/10000</f>
        <v>0</v>
      </c>
      <c r="AN60" s="98">
        <f>VLOOKUP($C60&amp;$D60,跨省传输汇总!$J:$P,COLUMN(D$1),FALSE)*$G60/10000</f>
        <v>0</v>
      </c>
      <c r="AO60" s="98">
        <f>VLOOKUP($C60&amp;$D60,跨省传输汇总!$J:$P,COLUMN(E$1),FALSE)*$G60/10000</f>
        <v>0</v>
      </c>
      <c r="AP60" s="98">
        <f>VLOOKUP($C60&amp;$D60,跨省传输汇总!$J:$P,COLUMN(F$1),FALSE)*$G60/10000</f>
        <v>0</v>
      </c>
      <c r="AQ60" s="98">
        <f>VLOOKUP($C60&amp;$D60,跨省传输汇总!$J:$P,COLUMN(G$1),FALSE)*$G60/10000</f>
        <v>0</v>
      </c>
      <c r="AR60" s="98"/>
      <c r="AS60" s="98"/>
      <c r="AT60" s="98"/>
      <c r="AU60" s="98"/>
      <c r="AV60" s="98"/>
      <c r="AW60" s="98"/>
    </row>
    <row r="61" spans="1:49">
      <c r="A61" s="101" t="s">
        <v>430</v>
      </c>
      <c r="B61" s="101" t="s">
        <v>425</v>
      </c>
      <c r="C61" s="101" t="s">
        <v>562</v>
      </c>
      <c r="D61" s="108" t="s">
        <v>617</v>
      </c>
      <c r="E61" s="100"/>
      <c r="F61" s="103">
        <v>1</v>
      </c>
      <c r="G61" s="100"/>
      <c r="H61" s="98">
        <f>VLOOKUP($C61&amp;$D61,跨省传输汇总!$J:$P,COLUMN(B$1),FALSE)*$E61/10000</f>
        <v>0</v>
      </c>
      <c r="I61" s="98">
        <f>VLOOKUP($C61&amp;$D61,跨省传输汇总!$J:$P,COLUMN(C$1),FALSE)*$E61/10000</f>
        <v>0</v>
      </c>
      <c r="J61" s="98">
        <f>VLOOKUP($C61&amp;$D61,跨省传输汇总!$J:$P,COLUMN(D$1),FALSE)*$E61/10000</f>
        <v>0</v>
      </c>
      <c r="K61" s="98">
        <f>VLOOKUP($C61&amp;$D61,跨省传输汇总!$J:$P,COLUMN(E$1),FALSE)*$E61/10000</f>
        <v>0</v>
      </c>
      <c r="L61" s="98">
        <f>VLOOKUP($C61&amp;$D61,跨省传输汇总!$J:$P,COLUMN(F$1),FALSE)*$E61/10000</f>
        <v>0</v>
      </c>
      <c r="M61" s="98">
        <f>VLOOKUP($C61&amp;$D61,跨省传输汇总!$J:$P,COLUMN(G$1),FALSE)*$E61/10000</f>
        <v>0</v>
      </c>
      <c r="N61" s="98">
        <f>VLOOKUP($C61&amp;$D61,跨省传输汇总!$J:$P,COLUMN(B$1),FALSE)*$F61/10000</f>
        <v>0</v>
      </c>
      <c r="O61" s="98">
        <f>VLOOKUP($C61&amp;$D61,跨省传输汇总!$J:$P,COLUMN(C$1),FALSE)*$F61/10000</f>
        <v>0</v>
      </c>
      <c r="P61" s="98">
        <f>VLOOKUP($C61&amp;$D61,跨省传输汇总!$J:$P,COLUMN(D$1),FALSE)*$F61/10000</f>
        <v>47.551499999999997</v>
      </c>
      <c r="Q61" s="98">
        <f>VLOOKUP($C61&amp;$D61,跨省传输汇总!$J:$P,COLUMN(E$1),FALSE)*$F61/10000</f>
        <v>147.30369999999999</v>
      </c>
      <c r="R61" s="98">
        <f>VLOOKUP($C61&amp;$D61,跨省传输汇总!$J:$P,COLUMN(F$1),FALSE)*$F61/10000</f>
        <v>439.55930000000001</v>
      </c>
      <c r="S61" s="98">
        <f>VLOOKUP($C61&amp;$D61,跨省传输汇总!$J:$P,COLUMN(G$1),FALSE)*$F61/10000</f>
        <v>550.64449999999999</v>
      </c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>
        <f>VLOOKUP($C61&amp;$D61,跨省传输汇总!$J:$P,COLUMN(B$1),FALSE)*$G61/10000</f>
        <v>0</v>
      </c>
      <c r="AM61" s="98">
        <f>VLOOKUP($C61&amp;$D61,跨省传输汇总!$J:$P,COLUMN(C$1),FALSE)*$G61/10000</f>
        <v>0</v>
      </c>
      <c r="AN61" s="98">
        <f>VLOOKUP($C61&amp;$D61,跨省传输汇总!$J:$P,COLUMN(D$1),FALSE)*$G61/10000</f>
        <v>0</v>
      </c>
      <c r="AO61" s="98">
        <f>VLOOKUP($C61&amp;$D61,跨省传输汇总!$J:$P,COLUMN(E$1),FALSE)*$G61/10000</f>
        <v>0</v>
      </c>
      <c r="AP61" s="98">
        <f>VLOOKUP($C61&amp;$D61,跨省传输汇总!$J:$P,COLUMN(F$1),FALSE)*$G61/10000</f>
        <v>0</v>
      </c>
      <c r="AQ61" s="98">
        <f>VLOOKUP($C61&amp;$D61,跨省传输汇总!$J:$P,COLUMN(G$1),FALSE)*$G61/10000</f>
        <v>0</v>
      </c>
      <c r="AR61" s="98"/>
      <c r="AS61" s="98"/>
      <c r="AT61" s="98"/>
      <c r="AU61" s="98"/>
      <c r="AV61" s="98"/>
      <c r="AW61" s="98"/>
    </row>
    <row r="62" spans="1:49">
      <c r="A62" s="101" t="s">
        <v>430</v>
      </c>
      <c r="B62" s="101" t="s">
        <v>222</v>
      </c>
      <c r="C62" s="101" t="s">
        <v>533</v>
      </c>
      <c r="D62" s="101" t="s">
        <v>618</v>
      </c>
      <c r="E62" s="100"/>
      <c r="F62" s="103">
        <v>0.55000000000000004</v>
      </c>
      <c r="G62" s="103">
        <v>0.45</v>
      </c>
      <c r="H62" s="98">
        <f>VLOOKUP($C62&amp;$D62,跨省传输汇总!$J:$P,COLUMN(B$1),FALSE)*$E62/10000</f>
        <v>0</v>
      </c>
      <c r="I62" s="98">
        <f>VLOOKUP($C62&amp;$D62,跨省传输汇总!$J:$P,COLUMN(C$1),FALSE)*$E62/10000</f>
        <v>0</v>
      </c>
      <c r="J62" s="98">
        <f>VLOOKUP($C62&amp;$D62,跨省传输汇总!$J:$P,COLUMN(D$1),FALSE)*$E62/10000</f>
        <v>0</v>
      </c>
      <c r="K62" s="98">
        <f>VLOOKUP($C62&amp;$D62,跨省传输汇总!$J:$P,COLUMN(E$1),FALSE)*$E62/10000</f>
        <v>0</v>
      </c>
      <c r="L62" s="98">
        <f>VLOOKUP($C62&amp;$D62,跨省传输汇总!$J:$P,COLUMN(F$1),FALSE)*$E62/10000</f>
        <v>0</v>
      </c>
      <c r="M62" s="98">
        <f>VLOOKUP($C62&amp;$D62,跨省传输汇总!$J:$P,COLUMN(G$1),FALSE)*$E62/10000</f>
        <v>0</v>
      </c>
      <c r="N62" s="98">
        <f>VLOOKUP($C62&amp;$D62,跨省传输汇总!$J:$P,COLUMN(B$1),FALSE)*$F62/10000</f>
        <v>177.43632500000001</v>
      </c>
      <c r="O62" s="98">
        <f>VLOOKUP($C62&amp;$D62,跨省传输汇总!$J:$P,COLUMN(C$1),FALSE)*$F62/10000</f>
        <v>197.82774000000001</v>
      </c>
      <c r="P62" s="98">
        <f>VLOOKUP($C62&amp;$D62,跨省传输汇总!$J:$P,COLUMN(D$1),FALSE)*$F62/10000</f>
        <v>178.64407000000003</v>
      </c>
      <c r="Q62" s="98">
        <f>VLOOKUP($C62&amp;$D62,跨省传输汇总!$J:$P,COLUMN(E$1),FALSE)*$F62/10000</f>
        <v>228.23449000000005</v>
      </c>
      <c r="R62" s="98">
        <f>VLOOKUP($C62&amp;$D62,跨省传输汇总!$J:$P,COLUMN(F$1),FALSE)*$F62/10000</f>
        <v>224.71844999999999</v>
      </c>
      <c r="S62" s="98">
        <f>VLOOKUP($C62&amp;$D62,跨省传输汇总!$J:$P,COLUMN(G$1),FALSE)*$F62/10000</f>
        <v>245.34917000000002</v>
      </c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>
        <f>VLOOKUP($C62&amp;$D62,跨省传输汇总!$J:$P,COLUMN(B$1),FALSE)*$G62/10000</f>
        <v>145.175175</v>
      </c>
      <c r="AM62" s="98">
        <f>VLOOKUP($C62&amp;$D62,跨省传输汇总!$J:$P,COLUMN(C$1),FALSE)*$G62/10000</f>
        <v>161.85906</v>
      </c>
      <c r="AN62" s="98">
        <f>VLOOKUP($C62&amp;$D62,跨省传输汇总!$J:$P,COLUMN(D$1),FALSE)*$G62/10000</f>
        <v>146.16333</v>
      </c>
      <c r="AO62" s="98">
        <f>VLOOKUP($C62&amp;$D62,跨省传输汇总!$J:$P,COLUMN(E$1),FALSE)*$G62/10000</f>
        <v>186.73731000000001</v>
      </c>
      <c r="AP62" s="98">
        <f>VLOOKUP($C62&amp;$D62,跨省传输汇总!$J:$P,COLUMN(F$1),FALSE)*$G62/10000</f>
        <v>183.86054999999999</v>
      </c>
      <c r="AQ62" s="98">
        <f>VLOOKUP($C62&amp;$D62,跨省传输汇总!$J:$P,COLUMN(G$1),FALSE)*$G62/10000</f>
        <v>200.74023</v>
      </c>
      <c r="AR62" s="98"/>
      <c r="AS62" s="98"/>
      <c r="AT62" s="98"/>
      <c r="AU62" s="98"/>
      <c r="AV62" s="98"/>
      <c r="AW62" s="98"/>
    </row>
    <row r="63" spans="1:49">
      <c r="A63" s="101" t="s">
        <v>410</v>
      </c>
      <c r="B63" s="101" t="s">
        <v>219</v>
      </c>
      <c r="C63" s="101" t="s">
        <v>541</v>
      </c>
      <c r="D63" s="101" t="s">
        <v>606</v>
      </c>
      <c r="E63" s="100"/>
      <c r="F63" s="103">
        <v>0.8</v>
      </c>
      <c r="G63" s="103">
        <v>0.2</v>
      </c>
      <c r="H63" s="98">
        <f>VLOOKUP($C63&amp;$D63,跨省传输汇总!$J:$P,COLUMN(B$1),FALSE)*$E63/10000</f>
        <v>0</v>
      </c>
      <c r="I63" s="98">
        <f>VLOOKUP($C63&amp;$D63,跨省传输汇总!$J:$P,COLUMN(C$1),FALSE)*$E63/10000</f>
        <v>0</v>
      </c>
      <c r="J63" s="98">
        <f>VLOOKUP($C63&amp;$D63,跨省传输汇总!$J:$P,COLUMN(D$1),FALSE)*$E63/10000</f>
        <v>0</v>
      </c>
      <c r="K63" s="98">
        <f>VLOOKUP($C63&amp;$D63,跨省传输汇总!$J:$P,COLUMN(E$1),FALSE)*$E63/10000</f>
        <v>0</v>
      </c>
      <c r="L63" s="98">
        <f>VLOOKUP($C63&amp;$D63,跨省传输汇总!$J:$P,COLUMN(F$1),FALSE)*$E63/10000</f>
        <v>0</v>
      </c>
      <c r="M63" s="98">
        <f>VLOOKUP($C63&amp;$D63,跨省传输汇总!$J:$P,COLUMN(G$1),FALSE)*$E63/10000</f>
        <v>0</v>
      </c>
      <c r="N63" s="98">
        <f>VLOOKUP($C63&amp;$D63,跨省传输汇总!$J:$P,COLUMN(B$1),FALSE)*$F63/10000</f>
        <v>0</v>
      </c>
      <c r="O63" s="98">
        <f>VLOOKUP($C63&amp;$D63,跨省传输汇总!$J:$P,COLUMN(C$1),FALSE)*$F63/10000</f>
        <v>0</v>
      </c>
      <c r="P63" s="98">
        <f>VLOOKUP($C63&amp;$D63,跨省传输汇总!$J:$P,COLUMN(D$1),FALSE)*$F63/10000</f>
        <v>29.181999999999999</v>
      </c>
      <c r="Q63" s="98">
        <f>VLOOKUP($C63&amp;$D63,跨省传输汇总!$J:$P,COLUMN(E$1),FALSE)*$F63/10000</f>
        <v>75.437760000000011</v>
      </c>
      <c r="R63" s="98">
        <f>VLOOKUP($C63&amp;$D63,跨省传输汇总!$J:$P,COLUMN(F$1),FALSE)*$F63/10000</f>
        <v>136.96272000000002</v>
      </c>
      <c r="S63" s="98">
        <f>VLOOKUP($C63&amp;$D63,跨省传输汇总!$J:$P,COLUMN(G$1),FALSE)*$F63/10000</f>
        <v>148.732</v>
      </c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>
        <f>VLOOKUP($C63&amp;$D63,跨省传输汇总!$J:$P,COLUMN(B$1),FALSE)*$G63/10000</f>
        <v>0</v>
      </c>
      <c r="AM63" s="98">
        <f>VLOOKUP($C63&amp;$D63,跨省传输汇总!$J:$P,COLUMN(C$1),FALSE)*$G63/10000</f>
        <v>0</v>
      </c>
      <c r="AN63" s="98">
        <f>VLOOKUP($C63&amp;$D63,跨省传输汇总!$J:$P,COLUMN(D$1),FALSE)*$G63/10000</f>
        <v>7.2954999999999997</v>
      </c>
      <c r="AO63" s="98">
        <f>VLOOKUP($C63&amp;$D63,跨省传输汇总!$J:$P,COLUMN(E$1),FALSE)*$G63/10000</f>
        <v>18.859440000000003</v>
      </c>
      <c r="AP63" s="98">
        <f>VLOOKUP($C63&amp;$D63,跨省传输汇总!$J:$P,COLUMN(F$1),FALSE)*$G63/10000</f>
        <v>34.240680000000005</v>
      </c>
      <c r="AQ63" s="98">
        <f>VLOOKUP($C63&amp;$D63,跨省传输汇总!$J:$P,COLUMN(G$1),FALSE)*$G63/10000</f>
        <v>37.183</v>
      </c>
      <c r="AR63" s="98"/>
      <c r="AS63" s="98"/>
      <c r="AT63" s="98"/>
      <c r="AU63" s="98"/>
      <c r="AV63" s="98"/>
      <c r="AW63" s="98"/>
    </row>
    <row r="64" spans="1:49">
      <c r="A64" s="101" t="s">
        <v>410</v>
      </c>
      <c r="B64" s="101" t="s">
        <v>416</v>
      </c>
      <c r="C64" s="101" t="s">
        <v>543</v>
      </c>
      <c r="D64" s="101" t="s">
        <v>607</v>
      </c>
      <c r="E64" s="100"/>
      <c r="F64" s="103">
        <v>0.8</v>
      </c>
      <c r="G64" s="103">
        <v>0.2</v>
      </c>
      <c r="H64" s="98">
        <f>VLOOKUP($C64&amp;$D64,跨省传输汇总!$J:$P,COLUMN(B$1),FALSE)*$E64/10000</f>
        <v>0</v>
      </c>
      <c r="I64" s="98">
        <f>VLOOKUP($C64&amp;$D64,跨省传输汇总!$J:$P,COLUMN(C$1),FALSE)*$E64/10000</f>
        <v>0</v>
      </c>
      <c r="J64" s="98">
        <f>VLOOKUP($C64&amp;$D64,跨省传输汇总!$J:$P,COLUMN(D$1),FALSE)*$E64/10000</f>
        <v>0</v>
      </c>
      <c r="K64" s="98">
        <f>VLOOKUP($C64&amp;$D64,跨省传输汇总!$J:$P,COLUMN(E$1),FALSE)*$E64/10000</f>
        <v>0</v>
      </c>
      <c r="L64" s="98">
        <f>VLOOKUP($C64&amp;$D64,跨省传输汇总!$J:$P,COLUMN(F$1),FALSE)*$E64/10000</f>
        <v>0</v>
      </c>
      <c r="M64" s="98">
        <f>VLOOKUP($C64&amp;$D64,跨省传输汇总!$J:$P,COLUMN(G$1),FALSE)*$E64/10000</f>
        <v>0</v>
      </c>
      <c r="N64" s="98">
        <f>VLOOKUP($C64&amp;$D64,跨省传输汇总!$J:$P,COLUMN(B$1),FALSE)*$F64/10000</f>
        <v>0</v>
      </c>
      <c r="O64" s="98">
        <f>VLOOKUP($C64&amp;$D64,跨省传输汇总!$J:$P,COLUMN(C$1),FALSE)*$F64/10000</f>
        <v>0</v>
      </c>
      <c r="P64" s="98">
        <f>VLOOKUP($C64&amp;$D64,跨省传输汇总!$J:$P,COLUMN(D$1),FALSE)*$F64/10000</f>
        <v>0</v>
      </c>
      <c r="Q64" s="98">
        <f>VLOOKUP($C64&amp;$D64,跨省传输汇总!$J:$P,COLUMN(E$1),FALSE)*$F64/10000</f>
        <v>95.587440000000001</v>
      </c>
      <c r="R64" s="98">
        <f>VLOOKUP($C64&amp;$D64,跨省传输汇总!$J:$P,COLUMN(F$1),FALSE)*$F64/10000</f>
        <v>228.88152000000002</v>
      </c>
      <c r="S64" s="98">
        <f>VLOOKUP($C64&amp;$D64,跨省传输汇总!$J:$P,COLUMN(G$1),FALSE)*$F64/10000</f>
        <v>254.85839999999999</v>
      </c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98">
        <f>VLOOKUP($C64&amp;$D64,跨省传输汇总!$J:$P,COLUMN(B$1),FALSE)*$G64/10000</f>
        <v>0</v>
      </c>
      <c r="AM64" s="98">
        <f>VLOOKUP($C64&amp;$D64,跨省传输汇总!$J:$P,COLUMN(C$1),FALSE)*$G64/10000</f>
        <v>0</v>
      </c>
      <c r="AN64" s="98">
        <f>VLOOKUP($C64&amp;$D64,跨省传输汇总!$J:$P,COLUMN(D$1),FALSE)*$G64/10000</f>
        <v>0</v>
      </c>
      <c r="AO64" s="98">
        <f>VLOOKUP($C64&amp;$D64,跨省传输汇总!$J:$P,COLUMN(E$1),FALSE)*$G64/10000</f>
        <v>23.89686</v>
      </c>
      <c r="AP64" s="98">
        <f>VLOOKUP($C64&amp;$D64,跨省传输汇总!$J:$P,COLUMN(F$1),FALSE)*$G64/10000</f>
        <v>57.220380000000006</v>
      </c>
      <c r="AQ64" s="98">
        <f>VLOOKUP($C64&amp;$D64,跨省传输汇总!$J:$P,COLUMN(G$1),FALSE)*$G64/10000</f>
        <v>63.714599999999997</v>
      </c>
      <c r="AR64" s="100"/>
      <c r="AS64" s="100"/>
      <c r="AT64" s="100"/>
      <c r="AU64" s="100"/>
      <c r="AV64" s="100"/>
      <c r="AW64" s="100"/>
    </row>
    <row r="66" spans="1:49" ht="15.6" customHeight="1">
      <c r="A66" s="111" t="s">
        <v>666</v>
      </c>
    </row>
    <row r="67" spans="1:49">
      <c r="A67" s="237"/>
      <c r="B67" s="237" t="s">
        <v>667</v>
      </c>
      <c r="C67" s="237"/>
      <c r="D67" s="237"/>
      <c r="E67" s="237"/>
      <c r="F67" s="237"/>
      <c r="G67" s="237"/>
      <c r="H67" s="237" t="s">
        <v>590</v>
      </c>
      <c r="I67" s="237"/>
      <c r="J67" s="237"/>
      <c r="K67" s="237"/>
      <c r="L67" s="237"/>
      <c r="M67" s="237"/>
      <c r="N67" s="237" t="s">
        <v>623</v>
      </c>
      <c r="O67" s="237"/>
      <c r="P67" s="237"/>
      <c r="Q67" s="237"/>
      <c r="R67" s="237"/>
      <c r="S67" s="237"/>
      <c r="T67" s="237" t="s">
        <v>624</v>
      </c>
      <c r="U67" s="237"/>
      <c r="V67" s="237"/>
      <c r="W67" s="237"/>
      <c r="X67" s="237"/>
      <c r="Y67" s="237"/>
      <c r="Z67" s="237" t="s">
        <v>625</v>
      </c>
      <c r="AA67" s="237"/>
      <c r="AB67" s="237"/>
      <c r="AC67" s="237"/>
      <c r="AD67" s="237"/>
      <c r="AE67" s="237"/>
      <c r="AF67" s="237" t="s">
        <v>589</v>
      </c>
      <c r="AG67" s="237"/>
      <c r="AH67" s="237"/>
      <c r="AI67" s="237"/>
      <c r="AJ67" s="237"/>
      <c r="AK67" s="237"/>
      <c r="AL67" s="237" t="s">
        <v>660</v>
      </c>
      <c r="AM67" s="237"/>
      <c r="AN67" s="237"/>
      <c r="AO67" s="237"/>
      <c r="AP67" s="237"/>
      <c r="AQ67" s="237"/>
      <c r="AR67" s="237" t="s">
        <v>655</v>
      </c>
      <c r="AS67" s="237"/>
      <c r="AT67" s="237"/>
      <c r="AU67" s="237"/>
      <c r="AV67" s="237"/>
      <c r="AW67" s="237"/>
    </row>
    <row r="68" spans="1:49">
      <c r="A68" s="237"/>
      <c r="B68" s="92">
        <v>2016</v>
      </c>
      <c r="C68" s="92">
        <v>2017</v>
      </c>
      <c r="D68" s="92">
        <v>2018</v>
      </c>
      <c r="E68" s="92">
        <v>2019</v>
      </c>
      <c r="F68" s="92">
        <v>2020</v>
      </c>
      <c r="G68" s="92">
        <v>2021</v>
      </c>
      <c r="H68" s="92">
        <v>2016</v>
      </c>
      <c r="I68" s="92">
        <v>2017</v>
      </c>
      <c r="J68" s="92">
        <v>2018</v>
      </c>
      <c r="K68" s="92">
        <v>2019</v>
      </c>
      <c r="L68" s="92">
        <v>2020</v>
      </c>
      <c r="M68" s="92">
        <v>2021</v>
      </c>
      <c r="N68" s="92">
        <v>2016</v>
      </c>
      <c r="O68" s="92">
        <v>2017</v>
      </c>
      <c r="P68" s="92">
        <v>2018</v>
      </c>
      <c r="Q68" s="92">
        <v>2019</v>
      </c>
      <c r="R68" s="92">
        <v>2020</v>
      </c>
      <c r="S68" s="92">
        <v>2021</v>
      </c>
      <c r="T68" s="92">
        <v>2016</v>
      </c>
      <c r="U68" s="92">
        <v>2017</v>
      </c>
      <c r="V68" s="92">
        <v>2018</v>
      </c>
      <c r="W68" s="92">
        <v>2019</v>
      </c>
      <c r="X68" s="92">
        <v>2020</v>
      </c>
      <c r="Y68" s="92">
        <v>2021</v>
      </c>
      <c r="Z68" s="92">
        <v>2016</v>
      </c>
      <c r="AA68" s="92">
        <v>2017</v>
      </c>
      <c r="AB68" s="92">
        <v>2018</v>
      </c>
      <c r="AC68" s="92">
        <v>2019</v>
      </c>
      <c r="AD68" s="92">
        <v>2020</v>
      </c>
      <c r="AE68" s="92">
        <v>2021</v>
      </c>
      <c r="AF68" s="92">
        <v>2016</v>
      </c>
      <c r="AG68" s="92">
        <v>2017</v>
      </c>
      <c r="AH68" s="92">
        <v>2018</v>
      </c>
      <c r="AI68" s="92">
        <v>2019</v>
      </c>
      <c r="AJ68" s="92">
        <v>2020</v>
      </c>
      <c r="AK68" s="92">
        <v>2021</v>
      </c>
      <c r="AL68" s="92">
        <v>2016</v>
      </c>
      <c r="AM68" s="92">
        <v>2017</v>
      </c>
      <c r="AN68" s="92">
        <v>2018</v>
      </c>
      <c r="AO68" s="92">
        <v>2019</v>
      </c>
      <c r="AP68" s="92">
        <v>2020</v>
      </c>
      <c r="AQ68" s="92">
        <v>2021</v>
      </c>
      <c r="AR68" s="92">
        <v>2016</v>
      </c>
      <c r="AS68" s="92">
        <v>2017</v>
      </c>
      <c r="AT68" s="92">
        <v>2018</v>
      </c>
      <c r="AU68" s="92">
        <v>2019</v>
      </c>
      <c r="AV68" s="92">
        <v>2020</v>
      </c>
      <c r="AW68" s="92">
        <v>2021</v>
      </c>
    </row>
    <row r="69" spans="1:49">
      <c r="A69" s="97" t="s">
        <v>81</v>
      </c>
      <c r="B69" s="98">
        <f>H69+N69+T69+Z69+AF69+AL69</f>
        <v>2247.6999999999998</v>
      </c>
      <c r="C69" s="98">
        <f t="shared" ref="C69:G69" si="0">I69+O69+U69+AA69+AG69+AM69</f>
        <v>2453</v>
      </c>
      <c r="D69" s="98">
        <f t="shared" si="0"/>
        <v>2689</v>
      </c>
      <c r="E69" s="98">
        <f t="shared" si="0"/>
        <v>2834</v>
      </c>
      <c r="F69" s="98">
        <f t="shared" si="0"/>
        <v>2739</v>
      </c>
      <c r="G69" s="98">
        <f t="shared" si="0"/>
        <v>2993</v>
      </c>
      <c r="H69" s="98">
        <f>H4-SUMIFS(H$38:H$64,$A$38:$A$64,$A69)</f>
        <v>63</v>
      </c>
      <c r="I69" s="98">
        <f t="shared" ref="I69:AW69" si="1">I4-SUMIFS(I$38:I$64,$A$38:$A$64,$A69)</f>
        <v>57</v>
      </c>
      <c r="J69" s="98">
        <f t="shared" si="1"/>
        <v>53</v>
      </c>
      <c r="K69" s="98">
        <f t="shared" si="1"/>
        <v>51</v>
      </c>
      <c r="L69" s="98">
        <f t="shared" si="1"/>
        <v>66</v>
      </c>
      <c r="M69" s="98">
        <f t="shared" si="1"/>
        <v>81</v>
      </c>
      <c r="N69" s="98">
        <f t="shared" si="1"/>
        <v>1997</v>
      </c>
      <c r="O69" s="98">
        <f t="shared" si="1"/>
        <v>2151</v>
      </c>
      <c r="P69" s="98">
        <f t="shared" si="1"/>
        <v>2353</v>
      </c>
      <c r="Q69" s="98">
        <f t="shared" si="1"/>
        <v>2463</v>
      </c>
      <c r="R69" s="98">
        <f t="shared" si="1"/>
        <v>2314</v>
      </c>
      <c r="S69" s="98">
        <f t="shared" si="1"/>
        <v>2477</v>
      </c>
      <c r="T69" s="98">
        <f t="shared" si="1"/>
        <v>6</v>
      </c>
      <c r="U69" s="98">
        <f t="shared" si="1"/>
        <v>4</v>
      </c>
      <c r="V69" s="98">
        <f t="shared" si="1"/>
        <v>3</v>
      </c>
      <c r="W69" s="98">
        <f t="shared" si="1"/>
        <v>3.5</v>
      </c>
      <c r="X69" s="98">
        <f t="shared" si="1"/>
        <v>2.6</v>
      </c>
      <c r="Y69" s="98">
        <f t="shared" si="1"/>
        <v>2.6</v>
      </c>
      <c r="Z69" s="98">
        <f t="shared" si="1"/>
        <v>0</v>
      </c>
      <c r="AA69" s="98">
        <f t="shared" si="1"/>
        <v>0</v>
      </c>
      <c r="AB69" s="98">
        <f t="shared" si="1"/>
        <v>0</v>
      </c>
      <c r="AC69" s="98">
        <f t="shared" si="1"/>
        <v>0</v>
      </c>
      <c r="AD69" s="98">
        <f t="shared" si="1"/>
        <v>0</v>
      </c>
      <c r="AE69" s="98">
        <f t="shared" si="1"/>
        <v>0</v>
      </c>
      <c r="AF69" s="98">
        <f t="shared" si="1"/>
        <v>131</v>
      </c>
      <c r="AG69" s="98">
        <f t="shared" si="1"/>
        <v>156</v>
      </c>
      <c r="AH69" s="98">
        <f t="shared" si="1"/>
        <v>162</v>
      </c>
      <c r="AI69" s="98">
        <f t="shared" si="1"/>
        <v>190.5</v>
      </c>
      <c r="AJ69" s="98">
        <f t="shared" si="1"/>
        <v>214.4</v>
      </c>
      <c r="AK69" s="98">
        <f t="shared" si="1"/>
        <v>222.4</v>
      </c>
      <c r="AL69" s="98">
        <f t="shared" si="1"/>
        <v>50.7</v>
      </c>
      <c r="AM69" s="98">
        <f t="shared" si="1"/>
        <v>85</v>
      </c>
      <c r="AN69" s="98">
        <f t="shared" si="1"/>
        <v>118</v>
      </c>
      <c r="AO69" s="98">
        <f t="shared" si="1"/>
        <v>126</v>
      </c>
      <c r="AP69" s="98">
        <f t="shared" si="1"/>
        <v>142</v>
      </c>
      <c r="AQ69" s="98">
        <f t="shared" si="1"/>
        <v>210</v>
      </c>
      <c r="AR69" s="98">
        <f t="shared" si="1"/>
        <v>4.3</v>
      </c>
      <c r="AS69" s="98">
        <f t="shared" si="1"/>
        <v>18</v>
      </c>
      <c r="AT69" s="98">
        <f t="shared" si="1"/>
        <v>36</v>
      </c>
      <c r="AU69" s="98">
        <f t="shared" si="1"/>
        <v>46</v>
      </c>
      <c r="AV69" s="98">
        <f t="shared" si="1"/>
        <v>45</v>
      </c>
      <c r="AW69" s="98">
        <f t="shared" si="1"/>
        <v>52</v>
      </c>
    </row>
    <row r="70" spans="1:49">
      <c r="A70" s="97" t="s">
        <v>58</v>
      </c>
      <c r="B70" s="98">
        <f t="shared" ref="B70:B99" si="2">H70+N70+T70+Z70+AF70+AL70</f>
        <v>434.1</v>
      </c>
      <c r="C70" s="98">
        <f t="shared" ref="C70:C99" si="3">I70+O70+U70+AA70+AG70+AM70</f>
        <v>392</v>
      </c>
      <c r="D70" s="98">
        <f t="shared" ref="D70:D99" si="4">J70+P70+V70+AB70+AH70+AN70</f>
        <v>446</v>
      </c>
      <c r="E70" s="98">
        <f t="shared" ref="E70:E99" si="5">K70+Q70+W70+AC70+AI70+AO70</f>
        <v>458</v>
      </c>
      <c r="F70" s="98">
        <f t="shared" ref="F70:F99" si="6">L70+R70+X70+AD70+AJ70+AP70</f>
        <v>450</v>
      </c>
      <c r="G70" s="98">
        <f t="shared" ref="G70:G99" si="7">M70+S70+Y70+AE70+AK70+AQ70</f>
        <v>466</v>
      </c>
      <c r="H70" s="98">
        <f t="shared" ref="H70:H99" si="8">H5-SUMIFS(H$38:H$64,$A$38:$A$64,$A70)</f>
        <v>12</v>
      </c>
      <c r="I70" s="98">
        <f t="shared" ref="I70:AW70" si="9">I5-SUMIFS(I$38:I$64,$A$38:$A$64,$A70)</f>
        <v>11</v>
      </c>
      <c r="J70" s="98">
        <f t="shared" si="9"/>
        <v>10</v>
      </c>
      <c r="K70" s="98">
        <f t="shared" si="9"/>
        <v>10</v>
      </c>
      <c r="L70" s="98">
        <f t="shared" si="9"/>
        <v>11</v>
      </c>
      <c r="M70" s="98">
        <f t="shared" si="9"/>
        <v>14</v>
      </c>
      <c r="N70" s="98">
        <f t="shared" si="9"/>
        <v>34</v>
      </c>
      <c r="O70" s="98">
        <f t="shared" si="9"/>
        <v>13</v>
      </c>
      <c r="P70" s="98">
        <f t="shared" si="9"/>
        <v>17</v>
      </c>
      <c r="Q70" s="98">
        <f t="shared" si="9"/>
        <v>15</v>
      </c>
      <c r="R70" s="98">
        <f t="shared" si="9"/>
        <v>10</v>
      </c>
      <c r="S70" s="98">
        <f t="shared" si="9"/>
        <v>15</v>
      </c>
      <c r="T70" s="98">
        <f t="shared" si="9"/>
        <v>370</v>
      </c>
      <c r="U70" s="98">
        <f t="shared" si="9"/>
        <v>346</v>
      </c>
      <c r="V70" s="98">
        <f t="shared" si="9"/>
        <v>395</v>
      </c>
      <c r="W70" s="98">
        <f t="shared" si="9"/>
        <v>404</v>
      </c>
      <c r="X70" s="98">
        <f t="shared" si="9"/>
        <v>396</v>
      </c>
      <c r="Y70" s="98">
        <f t="shared" si="9"/>
        <v>404</v>
      </c>
      <c r="Z70" s="98">
        <f t="shared" si="9"/>
        <v>6</v>
      </c>
      <c r="AA70" s="98">
        <f t="shared" si="9"/>
        <v>4</v>
      </c>
      <c r="AB70" s="98">
        <f t="shared" si="9"/>
        <v>5</v>
      </c>
      <c r="AC70" s="98">
        <f t="shared" si="9"/>
        <v>5</v>
      </c>
      <c r="AD70" s="98">
        <f t="shared" si="9"/>
        <v>4</v>
      </c>
      <c r="AE70" s="98">
        <f t="shared" si="9"/>
        <v>2</v>
      </c>
      <c r="AF70" s="98">
        <f t="shared" si="9"/>
        <v>9</v>
      </c>
      <c r="AG70" s="98">
        <f t="shared" si="9"/>
        <v>14</v>
      </c>
      <c r="AH70" s="98">
        <f t="shared" si="9"/>
        <v>15</v>
      </c>
      <c r="AI70" s="98">
        <f t="shared" si="9"/>
        <v>20</v>
      </c>
      <c r="AJ70" s="98">
        <f t="shared" si="9"/>
        <v>24</v>
      </c>
      <c r="AK70" s="98">
        <f t="shared" si="9"/>
        <v>26</v>
      </c>
      <c r="AL70" s="98">
        <f t="shared" si="9"/>
        <v>3.1</v>
      </c>
      <c r="AM70" s="98">
        <f t="shared" si="9"/>
        <v>4</v>
      </c>
      <c r="AN70" s="98">
        <f t="shared" si="9"/>
        <v>4</v>
      </c>
      <c r="AO70" s="98">
        <f t="shared" si="9"/>
        <v>4</v>
      </c>
      <c r="AP70" s="98">
        <f t="shared" si="9"/>
        <v>5</v>
      </c>
      <c r="AQ70" s="98">
        <f t="shared" si="9"/>
        <v>5</v>
      </c>
      <c r="AR70" s="98">
        <f t="shared" si="9"/>
        <v>0.9</v>
      </c>
      <c r="AS70" s="98">
        <f t="shared" si="9"/>
        <v>1</v>
      </c>
      <c r="AT70" s="98">
        <f t="shared" si="9"/>
        <v>2</v>
      </c>
      <c r="AU70" s="98">
        <f t="shared" si="9"/>
        <v>4</v>
      </c>
      <c r="AV70" s="98">
        <f t="shared" si="9"/>
        <v>5</v>
      </c>
      <c r="AW70" s="98">
        <f t="shared" si="9"/>
        <v>5</v>
      </c>
    </row>
    <row r="71" spans="1:49">
      <c r="A71" s="97" t="s">
        <v>83</v>
      </c>
      <c r="B71" s="98">
        <f t="shared" si="2"/>
        <v>2004.6</v>
      </c>
      <c r="C71" s="98">
        <f t="shared" si="3"/>
        <v>2186.04</v>
      </c>
      <c r="D71" s="98">
        <f t="shared" si="4"/>
        <v>2453</v>
      </c>
      <c r="E71" s="98">
        <f t="shared" si="5"/>
        <v>2562.0100000000002</v>
      </c>
      <c r="F71" s="98">
        <f t="shared" si="6"/>
        <v>2620.1999999999998</v>
      </c>
      <c r="G71" s="98">
        <f t="shared" si="7"/>
        <v>2912</v>
      </c>
      <c r="H71" s="98">
        <f t="shared" si="8"/>
        <v>631</v>
      </c>
      <c r="I71" s="98">
        <f t="shared" ref="I71:AW71" si="10">I6-SUMIFS(I$38:I$64,$A$38:$A$64,$A71)</f>
        <v>416</v>
      </c>
      <c r="J71" s="98">
        <f t="shared" si="10"/>
        <v>325</v>
      </c>
      <c r="K71" s="98">
        <f t="shared" si="10"/>
        <v>442</v>
      </c>
      <c r="L71" s="98">
        <f t="shared" si="10"/>
        <v>292</v>
      </c>
      <c r="M71" s="98">
        <f t="shared" si="10"/>
        <v>274</v>
      </c>
      <c r="N71" s="98">
        <f t="shared" si="10"/>
        <v>781</v>
      </c>
      <c r="O71" s="98">
        <f t="shared" si="10"/>
        <v>1007</v>
      </c>
      <c r="P71" s="98">
        <f t="shared" si="10"/>
        <v>1252</v>
      </c>
      <c r="Q71" s="98">
        <f t="shared" si="10"/>
        <v>1242</v>
      </c>
      <c r="R71" s="98">
        <f t="shared" si="10"/>
        <v>1380</v>
      </c>
      <c r="S71" s="98">
        <f t="shared" si="10"/>
        <v>1509</v>
      </c>
      <c r="T71" s="98">
        <f t="shared" si="10"/>
        <v>67</v>
      </c>
      <c r="U71" s="98">
        <f t="shared" si="10"/>
        <v>59.8</v>
      </c>
      <c r="V71" s="98">
        <f t="shared" si="10"/>
        <v>63.8</v>
      </c>
      <c r="W71" s="98">
        <f t="shared" si="10"/>
        <v>66.5</v>
      </c>
      <c r="X71" s="98">
        <f t="shared" si="10"/>
        <v>63</v>
      </c>
      <c r="Y71" s="98">
        <f t="shared" si="10"/>
        <v>67</v>
      </c>
      <c r="Z71" s="98">
        <f t="shared" si="10"/>
        <v>1</v>
      </c>
      <c r="AA71" s="98">
        <f t="shared" si="10"/>
        <v>0.04</v>
      </c>
      <c r="AB71" s="98">
        <f t="shared" si="10"/>
        <v>0</v>
      </c>
      <c r="AC71" s="98">
        <f t="shared" si="10"/>
        <v>0.01</v>
      </c>
      <c r="AD71" s="98">
        <f t="shared" si="10"/>
        <v>0</v>
      </c>
      <c r="AE71" s="98">
        <f t="shared" si="10"/>
        <v>0</v>
      </c>
      <c r="AF71" s="98">
        <f t="shared" si="10"/>
        <v>67</v>
      </c>
      <c r="AG71" s="98">
        <f t="shared" si="10"/>
        <v>72.2</v>
      </c>
      <c r="AH71" s="98">
        <f t="shared" si="10"/>
        <v>89.2</v>
      </c>
      <c r="AI71" s="98">
        <f t="shared" si="10"/>
        <v>98.5</v>
      </c>
      <c r="AJ71" s="98">
        <f t="shared" si="10"/>
        <v>107</v>
      </c>
      <c r="AK71" s="98">
        <f t="shared" si="10"/>
        <v>128</v>
      </c>
      <c r="AL71" s="98">
        <f t="shared" si="10"/>
        <v>457.6</v>
      </c>
      <c r="AM71" s="98">
        <f t="shared" si="10"/>
        <v>631</v>
      </c>
      <c r="AN71" s="98">
        <f t="shared" si="10"/>
        <v>723</v>
      </c>
      <c r="AO71" s="98">
        <f t="shared" si="10"/>
        <v>713</v>
      </c>
      <c r="AP71" s="98">
        <f t="shared" si="10"/>
        <v>778.2</v>
      </c>
      <c r="AQ71" s="98">
        <f t="shared" si="10"/>
        <v>934</v>
      </c>
      <c r="AR71" s="98">
        <f t="shared" si="10"/>
        <v>0.4</v>
      </c>
      <c r="AS71" s="98">
        <f t="shared" si="10"/>
        <v>0</v>
      </c>
      <c r="AT71" s="98">
        <f t="shared" si="10"/>
        <v>9</v>
      </c>
      <c r="AU71" s="98">
        <f t="shared" si="10"/>
        <v>11</v>
      </c>
      <c r="AV71" s="98">
        <f t="shared" si="10"/>
        <v>15</v>
      </c>
      <c r="AW71" s="98">
        <f t="shared" si="10"/>
        <v>20</v>
      </c>
    </row>
    <row r="72" spans="1:49">
      <c r="A72" s="97" t="s">
        <v>107</v>
      </c>
      <c r="B72" s="98">
        <f t="shared" si="2"/>
        <v>1208.7</v>
      </c>
      <c r="C72" s="98">
        <f t="shared" si="3"/>
        <v>1341.1</v>
      </c>
      <c r="D72" s="98">
        <f t="shared" si="4"/>
        <v>1597</v>
      </c>
      <c r="E72" s="98">
        <f t="shared" si="5"/>
        <v>1653</v>
      </c>
      <c r="F72" s="98">
        <f t="shared" si="6"/>
        <v>1778</v>
      </c>
      <c r="G72" s="98">
        <f t="shared" si="7"/>
        <v>1924</v>
      </c>
      <c r="H72" s="98">
        <f t="shared" si="8"/>
        <v>314</v>
      </c>
      <c r="I72" s="98">
        <f t="shared" ref="I72:AW72" si="11">I7-SUMIFS(I$38:I$64,$A$38:$A$64,$A72)</f>
        <v>374</v>
      </c>
      <c r="J72" s="98">
        <f t="shared" si="11"/>
        <v>444</v>
      </c>
      <c r="K72" s="98">
        <f t="shared" si="11"/>
        <v>496</v>
      </c>
      <c r="L72" s="98">
        <f t="shared" si="11"/>
        <v>507</v>
      </c>
      <c r="M72" s="98">
        <f t="shared" si="11"/>
        <v>452</v>
      </c>
      <c r="N72" s="98">
        <f t="shared" si="11"/>
        <v>694</v>
      </c>
      <c r="O72" s="98">
        <f t="shared" si="11"/>
        <v>696</v>
      </c>
      <c r="P72" s="98">
        <f t="shared" si="11"/>
        <v>821</v>
      </c>
      <c r="Q72" s="98">
        <f t="shared" si="11"/>
        <v>803</v>
      </c>
      <c r="R72" s="98">
        <f t="shared" si="11"/>
        <v>885</v>
      </c>
      <c r="S72" s="98">
        <f t="shared" si="11"/>
        <v>1019</v>
      </c>
      <c r="T72" s="98">
        <f t="shared" si="11"/>
        <v>0</v>
      </c>
      <c r="U72" s="98">
        <f t="shared" si="11"/>
        <v>0.1</v>
      </c>
      <c r="V72" s="98">
        <f t="shared" si="11"/>
        <v>0</v>
      </c>
      <c r="W72" s="98">
        <f t="shared" si="11"/>
        <v>0</v>
      </c>
      <c r="X72" s="98">
        <f t="shared" si="11"/>
        <v>0</v>
      </c>
      <c r="Y72" s="98">
        <f t="shared" si="11"/>
        <v>0</v>
      </c>
      <c r="Z72" s="98">
        <f t="shared" si="11"/>
        <v>0</v>
      </c>
      <c r="AA72" s="98">
        <f t="shared" si="11"/>
        <v>0</v>
      </c>
      <c r="AB72" s="98">
        <f t="shared" si="11"/>
        <v>0</v>
      </c>
      <c r="AC72" s="98">
        <f t="shared" si="11"/>
        <v>0</v>
      </c>
      <c r="AD72" s="98">
        <f t="shared" si="11"/>
        <v>0</v>
      </c>
      <c r="AE72" s="98">
        <f t="shared" si="11"/>
        <v>0</v>
      </c>
      <c r="AF72" s="98">
        <f t="shared" si="11"/>
        <v>5</v>
      </c>
      <c r="AG72" s="98">
        <f t="shared" si="11"/>
        <v>11</v>
      </c>
      <c r="AH72" s="98">
        <f t="shared" si="11"/>
        <v>9</v>
      </c>
      <c r="AI72" s="98">
        <f t="shared" si="11"/>
        <v>14</v>
      </c>
      <c r="AJ72" s="98">
        <f t="shared" si="11"/>
        <v>16</v>
      </c>
      <c r="AK72" s="98">
        <f t="shared" si="11"/>
        <v>24</v>
      </c>
      <c r="AL72" s="98">
        <f t="shared" si="11"/>
        <v>195.7</v>
      </c>
      <c r="AM72" s="98">
        <f t="shared" si="11"/>
        <v>260</v>
      </c>
      <c r="AN72" s="98">
        <f t="shared" si="11"/>
        <v>323</v>
      </c>
      <c r="AO72" s="98">
        <f t="shared" si="11"/>
        <v>340</v>
      </c>
      <c r="AP72" s="98">
        <f t="shared" si="11"/>
        <v>370</v>
      </c>
      <c r="AQ72" s="98">
        <f t="shared" si="11"/>
        <v>429</v>
      </c>
      <c r="AR72" s="98">
        <f t="shared" si="11"/>
        <v>0.3</v>
      </c>
      <c r="AS72" s="98">
        <f t="shared" si="11"/>
        <v>1</v>
      </c>
      <c r="AT72" s="98">
        <f t="shared" si="11"/>
        <v>2</v>
      </c>
      <c r="AU72" s="98">
        <f t="shared" si="11"/>
        <v>6</v>
      </c>
      <c r="AV72" s="98">
        <f t="shared" si="11"/>
        <v>9</v>
      </c>
      <c r="AW72" s="98">
        <f t="shared" si="11"/>
        <v>9</v>
      </c>
    </row>
    <row r="73" spans="1:49">
      <c r="A73" s="97" t="s">
        <v>93</v>
      </c>
      <c r="B73" s="98">
        <f t="shared" si="2"/>
        <v>4030.4</v>
      </c>
      <c r="C73" s="98">
        <f t="shared" si="3"/>
        <v>4339</v>
      </c>
      <c r="D73" s="98">
        <f t="shared" si="4"/>
        <v>4557.2</v>
      </c>
      <c r="E73" s="98">
        <f t="shared" si="5"/>
        <v>4830.2</v>
      </c>
      <c r="F73" s="98">
        <f t="shared" si="6"/>
        <v>5017</v>
      </c>
      <c r="G73" s="98">
        <f t="shared" si="7"/>
        <v>6104</v>
      </c>
      <c r="H73" s="98">
        <f t="shared" si="8"/>
        <v>423</v>
      </c>
      <c r="I73" s="98">
        <f t="shared" ref="I73:AW73" si="12">I8-SUMIFS(I$38:I$64,$A$38:$A$64,$A73)</f>
        <v>301</v>
      </c>
      <c r="J73" s="98">
        <f t="shared" si="12"/>
        <v>292</v>
      </c>
      <c r="K73" s="98">
        <f t="shared" si="12"/>
        <v>397</v>
      </c>
      <c r="L73" s="98">
        <f t="shared" si="12"/>
        <v>286</v>
      </c>
      <c r="M73" s="98">
        <f t="shared" si="12"/>
        <v>223</v>
      </c>
      <c r="N73" s="98">
        <f t="shared" si="12"/>
        <v>2297</v>
      </c>
      <c r="O73" s="98">
        <f t="shared" si="12"/>
        <v>2578</v>
      </c>
      <c r="P73" s="98">
        <f t="shared" si="12"/>
        <v>2766</v>
      </c>
      <c r="Q73" s="98">
        <f t="shared" si="12"/>
        <v>2508</v>
      </c>
      <c r="R73" s="98">
        <f t="shared" si="12"/>
        <v>2518</v>
      </c>
      <c r="S73" s="98">
        <f t="shared" si="12"/>
        <v>3372</v>
      </c>
      <c r="T73" s="98">
        <f t="shared" si="12"/>
        <v>487</v>
      </c>
      <c r="U73" s="98">
        <f t="shared" si="12"/>
        <v>510</v>
      </c>
      <c r="V73" s="98">
        <f t="shared" si="12"/>
        <v>429</v>
      </c>
      <c r="W73" s="98">
        <f t="shared" si="12"/>
        <v>585.79999999999995</v>
      </c>
      <c r="X73" s="98">
        <f t="shared" si="12"/>
        <v>741</v>
      </c>
      <c r="Y73" s="98">
        <f t="shared" si="12"/>
        <v>908</v>
      </c>
      <c r="Z73" s="98">
        <f t="shared" si="12"/>
        <v>12</v>
      </c>
      <c r="AA73" s="98">
        <f t="shared" si="12"/>
        <v>13</v>
      </c>
      <c r="AB73" s="98">
        <f t="shared" si="12"/>
        <v>0</v>
      </c>
      <c r="AC73" s="98">
        <f t="shared" si="12"/>
        <v>0</v>
      </c>
      <c r="AD73" s="98">
        <f t="shared" si="12"/>
        <v>0</v>
      </c>
      <c r="AE73" s="98">
        <f t="shared" si="12"/>
        <v>0</v>
      </c>
      <c r="AF73" s="98">
        <f t="shared" si="12"/>
        <v>54</v>
      </c>
      <c r="AG73" s="98">
        <f t="shared" si="12"/>
        <v>63</v>
      </c>
      <c r="AH73" s="98">
        <f t="shared" si="12"/>
        <v>88</v>
      </c>
      <c r="AI73" s="98">
        <f t="shared" si="12"/>
        <v>128.19999999999999</v>
      </c>
      <c r="AJ73" s="98">
        <f t="shared" si="12"/>
        <v>166</v>
      </c>
      <c r="AK73" s="98">
        <f t="shared" si="12"/>
        <v>207</v>
      </c>
      <c r="AL73" s="98">
        <f t="shared" si="12"/>
        <v>757.40000000000009</v>
      </c>
      <c r="AM73" s="98">
        <f t="shared" si="12"/>
        <v>874</v>
      </c>
      <c r="AN73" s="98">
        <f t="shared" si="12"/>
        <v>982.2</v>
      </c>
      <c r="AO73" s="98">
        <f t="shared" si="12"/>
        <v>1211.2</v>
      </c>
      <c r="AP73" s="98">
        <f t="shared" si="12"/>
        <v>1306</v>
      </c>
      <c r="AQ73" s="98">
        <f t="shared" si="12"/>
        <v>1394</v>
      </c>
      <c r="AR73" s="98">
        <f t="shared" si="12"/>
        <v>5.8</v>
      </c>
      <c r="AS73" s="98">
        <f t="shared" si="12"/>
        <v>8</v>
      </c>
      <c r="AT73" s="98">
        <f t="shared" si="12"/>
        <v>15</v>
      </c>
      <c r="AU73" s="98">
        <f t="shared" si="12"/>
        <v>22</v>
      </c>
      <c r="AV73" s="98">
        <f t="shared" si="12"/>
        <v>32</v>
      </c>
      <c r="AW73" s="98">
        <f t="shared" si="12"/>
        <v>50</v>
      </c>
    </row>
    <row r="74" spans="1:49">
      <c r="A74" s="97" t="s">
        <v>101</v>
      </c>
      <c r="B74" s="98">
        <f t="shared" si="2"/>
        <v>1191.5257000000001</v>
      </c>
      <c r="C74" s="98">
        <f t="shared" si="3"/>
        <v>1245.7809</v>
      </c>
      <c r="D74" s="98">
        <f t="shared" si="4"/>
        <v>1499.0473</v>
      </c>
      <c r="E74" s="98">
        <f t="shared" si="5"/>
        <v>1719.5613000000001</v>
      </c>
      <c r="F74" s="98">
        <f t="shared" si="6"/>
        <v>1833.5762</v>
      </c>
      <c r="G74" s="98">
        <f t="shared" si="7"/>
        <v>1929.9609</v>
      </c>
      <c r="H74" s="98">
        <f t="shared" si="8"/>
        <v>516.52570000000003</v>
      </c>
      <c r="I74" s="98">
        <f t="shared" ref="I74:AW74" si="13">I9-SUMIFS(I$38:I$64,$A$38:$A$64,$A74)</f>
        <v>515.78089999999997</v>
      </c>
      <c r="J74" s="98">
        <f t="shared" si="13"/>
        <v>492.04730000000001</v>
      </c>
      <c r="K74" s="98">
        <f t="shared" si="13"/>
        <v>486.56130000000002</v>
      </c>
      <c r="L74" s="98">
        <f t="shared" si="13"/>
        <v>512.57619999999997</v>
      </c>
      <c r="M74" s="98">
        <f t="shared" si="13"/>
        <v>442.96089999999998</v>
      </c>
      <c r="N74" s="98">
        <f t="shared" si="13"/>
        <v>360</v>
      </c>
      <c r="O74" s="98">
        <f t="shared" si="13"/>
        <v>444</v>
      </c>
      <c r="P74" s="98">
        <f t="shared" si="13"/>
        <v>649</v>
      </c>
      <c r="Q74" s="98">
        <f t="shared" si="13"/>
        <v>833</v>
      </c>
      <c r="R74" s="98">
        <f t="shared" si="13"/>
        <v>865</v>
      </c>
      <c r="S74" s="98">
        <f t="shared" si="13"/>
        <v>944</v>
      </c>
      <c r="T74" s="98">
        <f t="shared" si="13"/>
        <v>1</v>
      </c>
      <c r="U74" s="98">
        <f t="shared" si="13"/>
        <v>1</v>
      </c>
      <c r="V74" s="98">
        <f t="shared" si="13"/>
        <v>5</v>
      </c>
      <c r="W74" s="98">
        <f t="shared" si="13"/>
        <v>3.9</v>
      </c>
      <c r="X74" s="98">
        <f t="shared" si="13"/>
        <v>8</v>
      </c>
      <c r="Y74" s="98">
        <f t="shared" si="13"/>
        <v>9</v>
      </c>
      <c r="Z74" s="98">
        <f t="shared" si="13"/>
        <v>0</v>
      </c>
      <c r="AA74" s="98">
        <f t="shared" si="13"/>
        <v>0</v>
      </c>
      <c r="AB74" s="98">
        <f t="shared" si="13"/>
        <v>0</v>
      </c>
      <c r="AC74" s="98">
        <f t="shared" si="13"/>
        <v>0</v>
      </c>
      <c r="AD74" s="98">
        <f t="shared" si="13"/>
        <v>0</v>
      </c>
      <c r="AE74" s="98">
        <f t="shared" si="13"/>
        <v>0</v>
      </c>
      <c r="AF74" s="98">
        <f t="shared" si="13"/>
        <v>197</v>
      </c>
      <c r="AG74" s="98">
        <f t="shared" si="13"/>
        <v>130</v>
      </c>
      <c r="AH74" s="98">
        <f t="shared" si="13"/>
        <v>142</v>
      </c>
      <c r="AI74" s="98">
        <f t="shared" si="13"/>
        <v>151.1</v>
      </c>
      <c r="AJ74" s="98">
        <f t="shared" si="13"/>
        <v>158</v>
      </c>
      <c r="AK74" s="98">
        <f t="shared" si="13"/>
        <v>167</v>
      </c>
      <c r="AL74" s="98">
        <f t="shared" si="13"/>
        <v>117</v>
      </c>
      <c r="AM74" s="98">
        <f t="shared" si="13"/>
        <v>155</v>
      </c>
      <c r="AN74" s="98">
        <f t="shared" si="13"/>
        <v>211</v>
      </c>
      <c r="AO74" s="98">
        <f t="shared" si="13"/>
        <v>245</v>
      </c>
      <c r="AP74" s="98">
        <f t="shared" si="13"/>
        <v>290</v>
      </c>
      <c r="AQ74" s="98">
        <f t="shared" si="13"/>
        <v>367</v>
      </c>
      <c r="AR74" s="98">
        <f t="shared" si="13"/>
        <v>0</v>
      </c>
      <c r="AS74" s="98">
        <f t="shared" si="13"/>
        <v>1</v>
      </c>
      <c r="AT74" s="98">
        <f t="shared" si="13"/>
        <v>1</v>
      </c>
      <c r="AU74" s="98">
        <f t="shared" si="13"/>
        <v>2</v>
      </c>
      <c r="AV74" s="98">
        <f t="shared" si="13"/>
        <v>3</v>
      </c>
      <c r="AW74" s="98">
        <f t="shared" si="13"/>
        <v>4</v>
      </c>
    </row>
    <row r="75" spans="1:49">
      <c r="A75" s="97" t="s">
        <v>103</v>
      </c>
      <c r="B75" s="98">
        <f t="shared" si="2"/>
        <v>1955</v>
      </c>
      <c r="C75" s="98">
        <f t="shared" si="3"/>
        <v>2012</v>
      </c>
      <c r="D75" s="98">
        <f t="shared" si="4"/>
        <v>2116</v>
      </c>
      <c r="E75" s="98">
        <f t="shared" si="5"/>
        <v>2255</v>
      </c>
      <c r="F75" s="98">
        <f t="shared" si="6"/>
        <v>2326</v>
      </c>
      <c r="G75" s="98">
        <f t="shared" si="7"/>
        <v>2406</v>
      </c>
      <c r="H75" s="98">
        <f t="shared" si="8"/>
        <v>727</v>
      </c>
      <c r="I75" s="98">
        <f t="shared" ref="I75:AW75" si="14">I10-SUMIFS(I$38:I$64,$A$38:$A$64,$A75)</f>
        <v>733</v>
      </c>
      <c r="J75" s="98">
        <f t="shared" si="14"/>
        <v>770</v>
      </c>
      <c r="K75" s="98">
        <f t="shared" si="14"/>
        <v>769</v>
      </c>
      <c r="L75" s="98">
        <f t="shared" si="14"/>
        <v>831</v>
      </c>
      <c r="M75" s="98">
        <f t="shared" si="14"/>
        <v>734</v>
      </c>
      <c r="N75" s="98">
        <f t="shared" si="14"/>
        <v>1167</v>
      </c>
      <c r="O75" s="98">
        <f t="shared" si="14"/>
        <v>1201</v>
      </c>
      <c r="P75" s="98">
        <f t="shared" si="14"/>
        <v>1254</v>
      </c>
      <c r="Q75" s="98">
        <f t="shared" si="14"/>
        <v>1381</v>
      </c>
      <c r="R75" s="98">
        <f t="shared" si="14"/>
        <v>1323</v>
      </c>
      <c r="S75" s="98">
        <f t="shared" si="14"/>
        <v>1444</v>
      </c>
      <c r="T75" s="98">
        <f t="shared" si="14"/>
        <v>0</v>
      </c>
      <c r="U75" s="98">
        <f t="shared" si="14"/>
        <v>0</v>
      </c>
      <c r="V75" s="98">
        <f t="shared" si="14"/>
        <v>0</v>
      </c>
      <c r="W75" s="98">
        <f t="shared" si="14"/>
        <v>0</v>
      </c>
      <c r="X75" s="98">
        <f t="shared" si="14"/>
        <v>19</v>
      </c>
      <c r="Y75" s="98">
        <f t="shared" si="14"/>
        <v>23</v>
      </c>
      <c r="Z75" s="98">
        <f t="shared" si="14"/>
        <v>0</v>
      </c>
      <c r="AA75" s="98">
        <f t="shared" si="14"/>
        <v>0</v>
      </c>
      <c r="AB75" s="98">
        <f t="shared" si="14"/>
        <v>0</v>
      </c>
      <c r="AC75" s="98">
        <f t="shared" si="14"/>
        <v>0</v>
      </c>
      <c r="AD75" s="98">
        <f t="shared" si="14"/>
        <v>0</v>
      </c>
      <c r="AE75" s="98">
        <f t="shared" si="14"/>
        <v>0</v>
      </c>
      <c r="AF75" s="98">
        <f t="shared" si="14"/>
        <v>5</v>
      </c>
      <c r="AG75" s="98">
        <f t="shared" si="14"/>
        <v>9</v>
      </c>
      <c r="AH75" s="98">
        <f t="shared" si="14"/>
        <v>9</v>
      </c>
      <c r="AI75" s="98">
        <f t="shared" si="14"/>
        <v>8</v>
      </c>
      <c r="AJ75" s="98">
        <f t="shared" si="14"/>
        <v>12</v>
      </c>
      <c r="AK75" s="98">
        <f t="shared" si="14"/>
        <v>18</v>
      </c>
      <c r="AL75" s="98">
        <f t="shared" si="14"/>
        <v>56</v>
      </c>
      <c r="AM75" s="98">
        <f t="shared" si="14"/>
        <v>69</v>
      </c>
      <c r="AN75" s="98">
        <f t="shared" si="14"/>
        <v>83</v>
      </c>
      <c r="AO75" s="98">
        <f t="shared" si="14"/>
        <v>97</v>
      </c>
      <c r="AP75" s="98">
        <f t="shared" si="14"/>
        <v>141</v>
      </c>
      <c r="AQ75" s="98">
        <f t="shared" si="14"/>
        <v>187</v>
      </c>
      <c r="AR75" s="98">
        <f t="shared" si="14"/>
        <v>0</v>
      </c>
      <c r="AS75" s="98">
        <f t="shared" si="14"/>
        <v>0</v>
      </c>
      <c r="AT75" s="98">
        <f t="shared" si="14"/>
        <v>1</v>
      </c>
      <c r="AU75" s="98">
        <f t="shared" si="14"/>
        <v>1</v>
      </c>
      <c r="AV75" s="98">
        <f t="shared" si="14"/>
        <v>1</v>
      </c>
      <c r="AW75" s="98">
        <f t="shared" si="14"/>
        <v>1</v>
      </c>
    </row>
    <row r="76" spans="1:49">
      <c r="A76" s="97" t="s">
        <v>105</v>
      </c>
      <c r="B76" s="98">
        <f t="shared" si="2"/>
        <v>288.8</v>
      </c>
      <c r="C76" s="98">
        <f t="shared" si="3"/>
        <v>304.8</v>
      </c>
      <c r="D76" s="98">
        <f t="shared" si="4"/>
        <v>326</v>
      </c>
      <c r="E76" s="98">
        <f t="shared" si="5"/>
        <v>344</v>
      </c>
      <c r="F76" s="98">
        <f t="shared" si="6"/>
        <v>349</v>
      </c>
      <c r="G76" s="98">
        <f t="shared" si="7"/>
        <v>390</v>
      </c>
      <c r="H76" s="98">
        <f t="shared" si="8"/>
        <v>23</v>
      </c>
      <c r="I76" s="98">
        <f t="shared" ref="I76:AW76" si="15">I11-SUMIFS(I$38:I$64,$A$38:$A$64,$A76)</f>
        <v>26</v>
      </c>
      <c r="J76" s="98">
        <f t="shared" si="15"/>
        <v>27</v>
      </c>
      <c r="K76" s="98">
        <f t="shared" si="15"/>
        <v>17</v>
      </c>
      <c r="L76" s="98">
        <f t="shared" si="15"/>
        <v>17</v>
      </c>
      <c r="M76" s="98">
        <f t="shared" si="15"/>
        <v>18</v>
      </c>
      <c r="N76" s="98">
        <f t="shared" si="15"/>
        <v>176</v>
      </c>
      <c r="O76" s="98">
        <f t="shared" si="15"/>
        <v>173</v>
      </c>
      <c r="P76" s="98">
        <f t="shared" si="15"/>
        <v>174</v>
      </c>
      <c r="Q76" s="98">
        <f t="shared" si="15"/>
        <v>173</v>
      </c>
      <c r="R76" s="98">
        <f t="shared" si="15"/>
        <v>160</v>
      </c>
      <c r="S76" s="98">
        <f t="shared" si="15"/>
        <v>166</v>
      </c>
      <c r="T76" s="98">
        <f t="shared" si="15"/>
        <v>10</v>
      </c>
      <c r="U76" s="98">
        <f t="shared" si="15"/>
        <v>10.8</v>
      </c>
      <c r="V76" s="98">
        <f t="shared" si="15"/>
        <v>11.8</v>
      </c>
      <c r="W76" s="98">
        <f t="shared" si="15"/>
        <v>13.7</v>
      </c>
      <c r="X76" s="98">
        <f t="shared" si="15"/>
        <v>27.6</v>
      </c>
      <c r="Y76" s="98">
        <f t="shared" si="15"/>
        <v>49.7</v>
      </c>
      <c r="Z76" s="98">
        <f t="shared" si="15"/>
        <v>0</v>
      </c>
      <c r="AA76" s="98">
        <f t="shared" si="15"/>
        <v>0</v>
      </c>
      <c r="AB76" s="98">
        <f t="shared" si="15"/>
        <v>0</v>
      </c>
      <c r="AC76" s="98">
        <f t="shared" si="15"/>
        <v>0</v>
      </c>
      <c r="AD76" s="98">
        <f t="shared" si="15"/>
        <v>0</v>
      </c>
      <c r="AE76" s="98">
        <f t="shared" si="15"/>
        <v>0</v>
      </c>
      <c r="AF76" s="98">
        <f t="shared" si="15"/>
        <v>11</v>
      </c>
      <c r="AG76" s="98">
        <f t="shared" si="15"/>
        <v>11.2</v>
      </c>
      <c r="AH76" s="98">
        <f t="shared" si="15"/>
        <v>26.2</v>
      </c>
      <c r="AI76" s="98">
        <f t="shared" si="15"/>
        <v>25.3</v>
      </c>
      <c r="AJ76" s="98">
        <f t="shared" si="15"/>
        <v>28.4</v>
      </c>
      <c r="AK76" s="98">
        <f t="shared" si="15"/>
        <v>38.299999999999997</v>
      </c>
      <c r="AL76" s="98">
        <f t="shared" si="15"/>
        <v>68.8</v>
      </c>
      <c r="AM76" s="98">
        <f t="shared" si="15"/>
        <v>83.8</v>
      </c>
      <c r="AN76" s="98">
        <f t="shared" si="15"/>
        <v>87</v>
      </c>
      <c r="AO76" s="98">
        <f t="shared" si="15"/>
        <v>115</v>
      </c>
      <c r="AP76" s="98">
        <f t="shared" si="15"/>
        <v>116</v>
      </c>
      <c r="AQ76" s="98">
        <f t="shared" si="15"/>
        <v>118</v>
      </c>
      <c r="AR76" s="98">
        <f t="shared" si="15"/>
        <v>0.2</v>
      </c>
      <c r="AS76" s="98">
        <f t="shared" si="15"/>
        <v>0.2</v>
      </c>
      <c r="AT76" s="98">
        <f t="shared" si="15"/>
        <v>1</v>
      </c>
      <c r="AU76" s="98">
        <f t="shared" si="15"/>
        <v>1</v>
      </c>
      <c r="AV76" s="98">
        <f t="shared" si="15"/>
        <v>1</v>
      </c>
      <c r="AW76" s="98">
        <f t="shared" si="15"/>
        <v>1</v>
      </c>
    </row>
    <row r="77" spans="1:49">
      <c r="A77" s="97" t="s">
        <v>61</v>
      </c>
      <c r="B77" s="98">
        <f t="shared" si="2"/>
        <v>2473.8000000000002</v>
      </c>
      <c r="C77" s="98">
        <f t="shared" si="3"/>
        <v>2644.3999999999996</v>
      </c>
      <c r="D77" s="98">
        <f t="shared" si="4"/>
        <v>2754.6000000000004</v>
      </c>
      <c r="E77" s="98">
        <f t="shared" si="5"/>
        <v>2834</v>
      </c>
      <c r="F77" s="98">
        <f t="shared" si="6"/>
        <v>2876</v>
      </c>
      <c r="G77" s="98">
        <f t="shared" si="7"/>
        <v>2959</v>
      </c>
      <c r="H77" s="98">
        <f t="shared" si="8"/>
        <v>24</v>
      </c>
      <c r="I77" s="98">
        <f t="shared" ref="I77:AW77" si="16">I12-SUMIFS(I$38:I$64,$A$38:$A$64,$A77)</f>
        <v>20</v>
      </c>
      <c r="J77" s="98">
        <f t="shared" si="16"/>
        <v>17</v>
      </c>
      <c r="K77" s="98">
        <f t="shared" si="16"/>
        <v>16</v>
      </c>
      <c r="L77" s="98">
        <f t="shared" si="16"/>
        <v>15</v>
      </c>
      <c r="M77" s="98">
        <f t="shared" si="16"/>
        <v>24</v>
      </c>
      <c r="N77" s="98">
        <f t="shared" si="16"/>
        <v>2092</v>
      </c>
      <c r="O77" s="98">
        <f t="shared" si="16"/>
        <v>2194</v>
      </c>
      <c r="P77" s="98">
        <f t="shared" si="16"/>
        <v>2266</v>
      </c>
      <c r="Q77" s="98">
        <f t="shared" si="16"/>
        <v>2274</v>
      </c>
      <c r="R77" s="98">
        <f t="shared" si="16"/>
        <v>2224</v>
      </c>
      <c r="S77" s="98">
        <f t="shared" si="16"/>
        <v>2111</v>
      </c>
      <c r="T77" s="98">
        <f t="shared" si="16"/>
        <v>0</v>
      </c>
      <c r="U77" s="98">
        <f t="shared" si="16"/>
        <v>0.2</v>
      </c>
      <c r="V77" s="98">
        <f t="shared" si="16"/>
        <v>0.3</v>
      </c>
      <c r="W77" s="98">
        <f t="shared" si="16"/>
        <v>0.7</v>
      </c>
      <c r="X77" s="98">
        <f t="shared" si="16"/>
        <v>8</v>
      </c>
      <c r="Y77" s="98">
        <f t="shared" si="16"/>
        <v>10</v>
      </c>
      <c r="Z77" s="98">
        <f t="shared" si="16"/>
        <v>0</v>
      </c>
      <c r="AA77" s="98">
        <f t="shared" si="16"/>
        <v>0</v>
      </c>
      <c r="AB77" s="98">
        <f t="shared" si="16"/>
        <v>0</v>
      </c>
      <c r="AC77" s="98">
        <f t="shared" si="16"/>
        <v>0</v>
      </c>
      <c r="AD77" s="98">
        <f t="shared" si="16"/>
        <v>0</v>
      </c>
      <c r="AE77" s="98">
        <f t="shared" si="16"/>
        <v>0</v>
      </c>
      <c r="AF77" s="98">
        <f t="shared" si="16"/>
        <v>103</v>
      </c>
      <c r="AG77" s="98">
        <f t="shared" si="16"/>
        <v>101.2</v>
      </c>
      <c r="AH77" s="98">
        <f t="shared" si="16"/>
        <v>94.3</v>
      </c>
      <c r="AI77" s="98">
        <f t="shared" si="16"/>
        <v>102.3</v>
      </c>
      <c r="AJ77" s="98">
        <f t="shared" si="16"/>
        <v>120</v>
      </c>
      <c r="AK77" s="98">
        <f t="shared" si="16"/>
        <v>138</v>
      </c>
      <c r="AL77" s="98">
        <f t="shared" si="16"/>
        <v>254.8</v>
      </c>
      <c r="AM77" s="98">
        <f t="shared" si="16"/>
        <v>329</v>
      </c>
      <c r="AN77" s="98">
        <f t="shared" si="16"/>
        <v>377</v>
      </c>
      <c r="AO77" s="98">
        <f t="shared" si="16"/>
        <v>441</v>
      </c>
      <c r="AP77" s="98">
        <f t="shared" si="16"/>
        <v>509</v>
      </c>
      <c r="AQ77" s="98">
        <f t="shared" si="16"/>
        <v>676</v>
      </c>
      <c r="AR77" s="98">
        <f t="shared" si="16"/>
        <v>1.2</v>
      </c>
      <c r="AS77" s="98">
        <f t="shared" si="16"/>
        <v>11</v>
      </c>
      <c r="AT77" s="98">
        <f t="shared" si="16"/>
        <v>32</v>
      </c>
      <c r="AU77" s="98">
        <f t="shared" si="16"/>
        <v>53</v>
      </c>
      <c r="AV77" s="98">
        <f t="shared" si="16"/>
        <v>70</v>
      </c>
      <c r="AW77" s="98">
        <f t="shared" si="16"/>
        <v>114</v>
      </c>
    </row>
    <row r="78" spans="1:49">
      <c r="A78" s="97" t="s">
        <v>88</v>
      </c>
      <c r="B78" s="98">
        <f t="shared" si="2"/>
        <v>2596.3000000000002</v>
      </c>
      <c r="C78" s="98">
        <f t="shared" si="3"/>
        <v>2698</v>
      </c>
      <c r="D78" s="98">
        <f t="shared" si="4"/>
        <v>2947</v>
      </c>
      <c r="E78" s="98">
        <f t="shared" si="5"/>
        <v>2778</v>
      </c>
      <c r="F78" s="98">
        <f t="shared" si="6"/>
        <v>2742</v>
      </c>
      <c r="G78" s="98">
        <f t="shared" si="7"/>
        <v>2858</v>
      </c>
      <c r="H78" s="98">
        <f t="shared" si="8"/>
        <v>93</v>
      </c>
      <c r="I78" s="98">
        <f t="shared" ref="I78:AW78" si="17">I13-SUMIFS(I$38:I$64,$A$38:$A$64,$A78)</f>
        <v>100</v>
      </c>
      <c r="J78" s="98">
        <f t="shared" si="17"/>
        <v>144</v>
      </c>
      <c r="K78" s="98">
        <f t="shared" si="17"/>
        <v>145</v>
      </c>
      <c r="L78" s="98">
        <f t="shared" si="17"/>
        <v>140</v>
      </c>
      <c r="M78" s="98">
        <f t="shared" si="17"/>
        <v>116</v>
      </c>
      <c r="N78" s="98">
        <f t="shared" si="17"/>
        <v>2403</v>
      </c>
      <c r="O78" s="98">
        <f t="shared" si="17"/>
        <v>2457</v>
      </c>
      <c r="P78" s="98">
        <f t="shared" si="17"/>
        <v>2601</v>
      </c>
      <c r="Q78" s="98">
        <f t="shared" si="17"/>
        <v>2400</v>
      </c>
      <c r="R78" s="98">
        <f t="shared" si="17"/>
        <v>2300</v>
      </c>
      <c r="S78" s="98">
        <f t="shared" si="17"/>
        <v>2241</v>
      </c>
      <c r="T78" s="98">
        <f t="shared" si="17"/>
        <v>34</v>
      </c>
      <c r="U78" s="98">
        <f t="shared" si="17"/>
        <v>30.8</v>
      </c>
      <c r="V78" s="98">
        <f t="shared" si="17"/>
        <v>39</v>
      </c>
      <c r="W78" s="98">
        <f t="shared" si="17"/>
        <v>24</v>
      </c>
      <c r="X78" s="98">
        <f t="shared" si="17"/>
        <v>27</v>
      </c>
      <c r="Y78" s="98">
        <f t="shared" si="17"/>
        <v>9</v>
      </c>
      <c r="Z78" s="98">
        <f t="shared" si="17"/>
        <v>0</v>
      </c>
      <c r="AA78" s="98">
        <f t="shared" si="17"/>
        <v>0</v>
      </c>
      <c r="AB78" s="98">
        <f t="shared" si="17"/>
        <v>0</v>
      </c>
      <c r="AC78" s="98">
        <f t="shared" si="17"/>
        <v>0</v>
      </c>
      <c r="AD78" s="98">
        <f t="shared" si="17"/>
        <v>0</v>
      </c>
      <c r="AE78" s="98">
        <f t="shared" si="17"/>
        <v>0</v>
      </c>
      <c r="AF78" s="98">
        <f t="shared" si="17"/>
        <v>37</v>
      </c>
      <c r="AG78" s="98">
        <f t="shared" si="17"/>
        <v>40.200000000000003</v>
      </c>
      <c r="AH78" s="98">
        <f t="shared" si="17"/>
        <v>49</v>
      </c>
      <c r="AI78" s="98">
        <f t="shared" si="17"/>
        <v>57</v>
      </c>
      <c r="AJ78" s="98">
        <f t="shared" si="17"/>
        <v>73</v>
      </c>
      <c r="AK78" s="98">
        <f t="shared" si="17"/>
        <v>100</v>
      </c>
      <c r="AL78" s="98">
        <f t="shared" si="17"/>
        <v>29.3</v>
      </c>
      <c r="AM78" s="98">
        <f t="shared" si="17"/>
        <v>70</v>
      </c>
      <c r="AN78" s="98">
        <f t="shared" si="17"/>
        <v>114</v>
      </c>
      <c r="AO78" s="98">
        <f t="shared" si="17"/>
        <v>152</v>
      </c>
      <c r="AP78" s="98">
        <f t="shared" si="17"/>
        <v>202</v>
      </c>
      <c r="AQ78" s="98">
        <f t="shared" si="17"/>
        <v>392</v>
      </c>
      <c r="AR78" s="98">
        <f t="shared" si="17"/>
        <v>0.7</v>
      </c>
      <c r="AS78" s="98">
        <f t="shared" si="17"/>
        <v>4</v>
      </c>
      <c r="AT78" s="98">
        <f t="shared" si="17"/>
        <v>27</v>
      </c>
      <c r="AU78" s="98">
        <f t="shared" si="17"/>
        <v>38</v>
      </c>
      <c r="AV78" s="98">
        <f t="shared" si="17"/>
        <v>49</v>
      </c>
      <c r="AW78" s="98">
        <f t="shared" si="17"/>
        <v>72</v>
      </c>
    </row>
    <row r="79" spans="1:49">
      <c r="A79" s="97" t="s">
        <v>72</v>
      </c>
      <c r="B79" s="98">
        <f t="shared" si="2"/>
        <v>918.8</v>
      </c>
      <c r="C79" s="98">
        <f t="shared" si="3"/>
        <v>953.3</v>
      </c>
      <c r="D79" s="98">
        <f t="shared" si="4"/>
        <v>1024.3</v>
      </c>
      <c r="E79" s="98">
        <f t="shared" si="5"/>
        <v>1078</v>
      </c>
      <c r="F79" s="98">
        <f t="shared" si="6"/>
        <v>1100</v>
      </c>
      <c r="G79" s="98">
        <f t="shared" si="7"/>
        <v>1135</v>
      </c>
      <c r="H79" s="98">
        <f t="shared" si="8"/>
        <v>23</v>
      </c>
      <c r="I79" s="98">
        <f t="shared" ref="I79:AW79" si="18">I14-SUMIFS(I$38:I$64,$A$38:$A$64,$A79)</f>
        <v>25</v>
      </c>
      <c r="J79" s="98">
        <f t="shared" si="18"/>
        <v>26</v>
      </c>
      <c r="K79" s="98">
        <f t="shared" si="18"/>
        <v>28</v>
      </c>
      <c r="L79" s="98">
        <f t="shared" si="18"/>
        <v>32</v>
      </c>
      <c r="M79" s="98">
        <f t="shared" si="18"/>
        <v>27</v>
      </c>
      <c r="N79" s="98">
        <f t="shared" si="18"/>
        <v>761</v>
      </c>
      <c r="O79" s="98">
        <f t="shared" si="18"/>
        <v>762</v>
      </c>
      <c r="P79" s="98">
        <f t="shared" si="18"/>
        <v>801</v>
      </c>
      <c r="Q79" s="98">
        <f t="shared" si="18"/>
        <v>818</v>
      </c>
      <c r="R79" s="98">
        <f t="shared" si="18"/>
        <v>815</v>
      </c>
      <c r="S79" s="98">
        <f t="shared" si="18"/>
        <v>804</v>
      </c>
      <c r="T79" s="98">
        <f t="shared" si="18"/>
        <v>3</v>
      </c>
      <c r="U79" s="98">
        <f t="shared" si="18"/>
        <v>1.93</v>
      </c>
      <c r="V79" s="98">
        <f t="shared" si="18"/>
        <v>2.9</v>
      </c>
      <c r="W79" s="98">
        <f t="shared" si="18"/>
        <v>2.9</v>
      </c>
      <c r="X79" s="98">
        <f t="shared" si="18"/>
        <v>2.7</v>
      </c>
      <c r="Y79" s="98">
        <f t="shared" si="18"/>
        <v>3.6</v>
      </c>
      <c r="Z79" s="98">
        <f t="shared" si="18"/>
        <v>0</v>
      </c>
      <c r="AA79" s="98">
        <f t="shared" si="18"/>
        <v>0.3</v>
      </c>
      <c r="AB79" s="98">
        <f t="shared" si="18"/>
        <v>0.3</v>
      </c>
      <c r="AC79" s="98">
        <f t="shared" si="18"/>
        <v>0</v>
      </c>
      <c r="AD79" s="98">
        <f t="shared" si="18"/>
        <v>0</v>
      </c>
      <c r="AE79" s="98">
        <f t="shared" si="18"/>
        <v>0</v>
      </c>
      <c r="AF79" s="98">
        <f t="shared" si="18"/>
        <v>43</v>
      </c>
      <c r="AG79" s="98">
        <f t="shared" si="18"/>
        <v>51.07</v>
      </c>
      <c r="AH79" s="98">
        <f t="shared" si="18"/>
        <v>54.1</v>
      </c>
      <c r="AI79" s="98">
        <f t="shared" si="18"/>
        <v>66.099999999999994</v>
      </c>
      <c r="AJ79" s="98">
        <f t="shared" si="18"/>
        <v>76.3</v>
      </c>
      <c r="AK79" s="98">
        <f t="shared" si="18"/>
        <v>97.4</v>
      </c>
      <c r="AL79" s="98">
        <f t="shared" si="18"/>
        <v>88.8</v>
      </c>
      <c r="AM79" s="98">
        <f t="shared" si="18"/>
        <v>113</v>
      </c>
      <c r="AN79" s="98">
        <f t="shared" si="18"/>
        <v>140</v>
      </c>
      <c r="AO79" s="98">
        <f t="shared" si="18"/>
        <v>163</v>
      </c>
      <c r="AP79" s="98">
        <f t="shared" si="18"/>
        <v>174</v>
      </c>
      <c r="AQ79" s="98">
        <f t="shared" si="18"/>
        <v>203</v>
      </c>
      <c r="AR79" s="98">
        <f t="shared" si="18"/>
        <v>0.2</v>
      </c>
      <c r="AS79" s="98">
        <f t="shared" si="18"/>
        <v>1</v>
      </c>
      <c r="AT79" s="98">
        <f t="shared" si="18"/>
        <v>5</v>
      </c>
      <c r="AU79" s="98">
        <f t="shared" si="18"/>
        <v>9</v>
      </c>
      <c r="AV79" s="98">
        <f t="shared" si="18"/>
        <v>10</v>
      </c>
      <c r="AW79" s="98">
        <f t="shared" si="18"/>
        <v>10</v>
      </c>
    </row>
    <row r="80" spans="1:49">
      <c r="A80" s="97" t="s">
        <v>87</v>
      </c>
      <c r="B80" s="98">
        <f t="shared" si="2"/>
        <v>1994.3485000000001</v>
      </c>
      <c r="C80" s="98">
        <f t="shared" si="3"/>
        <v>2119.9688999999998</v>
      </c>
      <c r="D80" s="98">
        <f t="shared" si="4"/>
        <v>2298.9919</v>
      </c>
      <c r="E80" s="98">
        <f t="shared" si="5"/>
        <v>2428.4157</v>
      </c>
      <c r="F80" s="98">
        <f t="shared" si="6"/>
        <v>2439.3872999999999</v>
      </c>
      <c r="G80" s="98">
        <f>M80+S80+Y80+AE80+AK80+AQ80</f>
        <v>2732.7183999999997</v>
      </c>
      <c r="H80" s="98">
        <f t="shared" si="8"/>
        <v>900.94849999999997</v>
      </c>
      <c r="I80" s="98">
        <f t="shared" ref="I80:AW80" si="19">I15-SUMIFS(I$38:I$64,$A$38:$A$64,$A80)</f>
        <v>973.96889999999996</v>
      </c>
      <c r="J80" s="98">
        <f t="shared" si="19"/>
        <v>931.99189999999999</v>
      </c>
      <c r="K80" s="98">
        <f t="shared" si="19"/>
        <v>828.41570000000002</v>
      </c>
      <c r="L80" s="98">
        <f t="shared" si="19"/>
        <v>1068.3872999999999</v>
      </c>
      <c r="M80" s="98">
        <f t="shared" si="19"/>
        <v>1059.7184</v>
      </c>
      <c r="N80" s="98">
        <f t="shared" si="19"/>
        <v>928</v>
      </c>
      <c r="O80" s="98">
        <f t="shared" si="19"/>
        <v>945</v>
      </c>
      <c r="P80" s="98">
        <f t="shared" si="19"/>
        <v>1139</v>
      </c>
      <c r="Q80" s="98">
        <f t="shared" si="19"/>
        <v>1351</v>
      </c>
      <c r="R80" s="98">
        <f t="shared" si="19"/>
        <v>1102</v>
      </c>
      <c r="S80" s="98">
        <f t="shared" si="19"/>
        <v>1307</v>
      </c>
      <c r="T80" s="98">
        <f t="shared" si="19"/>
        <v>28</v>
      </c>
      <c r="U80" s="98">
        <f t="shared" si="19"/>
        <v>27.7</v>
      </c>
      <c r="V80" s="98">
        <f t="shared" si="19"/>
        <v>30.4</v>
      </c>
      <c r="W80" s="98">
        <f t="shared" si="19"/>
        <v>31.9</v>
      </c>
      <c r="X80" s="98">
        <f t="shared" si="19"/>
        <v>28</v>
      </c>
      <c r="Y80" s="98">
        <f t="shared" si="19"/>
        <v>37</v>
      </c>
      <c r="Z80" s="98">
        <f t="shared" si="19"/>
        <v>0</v>
      </c>
      <c r="AA80" s="98">
        <f t="shared" si="19"/>
        <v>0</v>
      </c>
      <c r="AB80" s="98">
        <f t="shared" si="19"/>
        <v>0</v>
      </c>
      <c r="AC80" s="98">
        <f t="shared" si="19"/>
        <v>0</v>
      </c>
      <c r="AD80" s="98">
        <f t="shared" si="19"/>
        <v>0</v>
      </c>
      <c r="AE80" s="98">
        <f t="shared" si="19"/>
        <v>0</v>
      </c>
      <c r="AF80" s="98">
        <f t="shared" si="19"/>
        <v>92</v>
      </c>
      <c r="AG80" s="98">
        <f t="shared" si="19"/>
        <v>102.3</v>
      </c>
      <c r="AH80" s="98">
        <f t="shared" si="19"/>
        <v>97.6</v>
      </c>
      <c r="AI80" s="98">
        <f t="shared" si="19"/>
        <v>103.1</v>
      </c>
      <c r="AJ80" s="98">
        <f t="shared" si="19"/>
        <v>113</v>
      </c>
      <c r="AK80" s="98">
        <f t="shared" si="19"/>
        <v>132</v>
      </c>
      <c r="AL80" s="98">
        <f t="shared" si="19"/>
        <v>45.4</v>
      </c>
      <c r="AM80" s="98">
        <f t="shared" si="19"/>
        <v>71</v>
      </c>
      <c r="AN80" s="98">
        <f t="shared" si="19"/>
        <v>100</v>
      </c>
      <c r="AO80" s="98">
        <f t="shared" si="19"/>
        <v>114</v>
      </c>
      <c r="AP80" s="98">
        <f t="shared" si="19"/>
        <v>128</v>
      </c>
      <c r="AQ80" s="98">
        <f t="shared" si="19"/>
        <v>197</v>
      </c>
      <c r="AR80" s="98">
        <f t="shared" si="19"/>
        <v>0.6</v>
      </c>
      <c r="AS80" s="98">
        <f t="shared" si="19"/>
        <v>5</v>
      </c>
      <c r="AT80" s="98">
        <f t="shared" si="19"/>
        <v>13</v>
      </c>
      <c r="AU80" s="98">
        <f t="shared" si="19"/>
        <v>17</v>
      </c>
      <c r="AV80" s="98">
        <f t="shared" si="19"/>
        <v>19</v>
      </c>
      <c r="AW80" s="98">
        <f t="shared" si="19"/>
        <v>20</v>
      </c>
    </row>
    <row r="81" spans="1:49">
      <c r="A81" s="97" t="s">
        <v>91</v>
      </c>
      <c r="B81" s="98">
        <f t="shared" si="2"/>
        <v>1323.4842000000001</v>
      </c>
      <c r="C81" s="98">
        <f t="shared" si="3"/>
        <v>1325.4356</v>
      </c>
      <c r="D81" s="98">
        <f t="shared" si="4"/>
        <v>1413.7334000000001</v>
      </c>
      <c r="E81" s="98">
        <f t="shared" si="5"/>
        <v>1517.2795999999998</v>
      </c>
      <c r="F81" s="98">
        <f t="shared" si="6"/>
        <v>1527.5264999999999</v>
      </c>
      <c r="G81" s="98">
        <f t="shared" si="7"/>
        <v>1719.0768</v>
      </c>
      <c r="H81" s="98">
        <f t="shared" si="8"/>
        <v>560</v>
      </c>
      <c r="I81" s="98">
        <f t="shared" ref="I81:AW81" si="20">I16-SUMIFS(I$38:I$64,$A$38:$A$64,$A81)</f>
        <v>498</v>
      </c>
      <c r="J81" s="98">
        <f t="shared" si="20"/>
        <v>432</v>
      </c>
      <c r="K81" s="98">
        <f t="shared" si="20"/>
        <v>544</v>
      </c>
      <c r="L81" s="98">
        <f t="shared" si="20"/>
        <v>574</v>
      </c>
      <c r="M81" s="98">
        <f t="shared" si="20"/>
        <v>538</v>
      </c>
      <c r="N81" s="98">
        <f t="shared" si="20"/>
        <v>605.78420000000006</v>
      </c>
      <c r="O81" s="98">
        <f t="shared" si="20"/>
        <v>656.43560000000002</v>
      </c>
      <c r="P81" s="98">
        <f t="shared" si="20"/>
        <v>784.73339999999996</v>
      </c>
      <c r="Q81" s="98">
        <f t="shared" si="20"/>
        <v>756.27959999999996</v>
      </c>
      <c r="R81" s="98">
        <f t="shared" si="20"/>
        <v>698.02650000000006</v>
      </c>
      <c r="S81" s="98">
        <f t="shared" si="20"/>
        <v>858.57680000000005</v>
      </c>
      <c r="T81" s="98">
        <f t="shared" si="20"/>
        <v>0</v>
      </c>
      <c r="U81" s="98">
        <f t="shared" si="20"/>
        <v>0</v>
      </c>
      <c r="V81" s="98">
        <f t="shared" si="20"/>
        <v>1</v>
      </c>
      <c r="W81" s="98">
        <f t="shared" si="20"/>
        <v>0.89999999999999991</v>
      </c>
      <c r="X81" s="98">
        <f t="shared" si="20"/>
        <v>1</v>
      </c>
      <c r="Y81" s="98">
        <f t="shared" si="20"/>
        <v>1</v>
      </c>
      <c r="Z81" s="98">
        <f t="shared" si="20"/>
        <v>3</v>
      </c>
      <c r="AA81" s="98">
        <f t="shared" si="20"/>
        <v>3</v>
      </c>
      <c r="AB81" s="98">
        <f t="shared" si="20"/>
        <v>3</v>
      </c>
      <c r="AC81" s="98">
        <f t="shared" si="20"/>
        <v>3</v>
      </c>
      <c r="AD81" s="98">
        <f t="shared" si="20"/>
        <v>3</v>
      </c>
      <c r="AE81" s="98">
        <f t="shared" si="20"/>
        <v>3</v>
      </c>
      <c r="AF81" s="98">
        <f t="shared" si="20"/>
        <v>115</v>
      </c>
      <c r="AG81" s="98">
        <f t="shared" si="20"/>
        <v>116</v>
      </c>
      <c r="AH81" s="98">
        <f t="shared" si="20"/>
        <v>123</v>
      </c>
      <c r="AI81" s="98">
        <f t="shared" si="20"/>
        <v>125.1</v>
      </c>
      <c r="AJ81" s="98">
        <f t="shared" si="20"/>
        <v>136</v>
      </c>
      <c r="AK81" s="98">
        <f t="shared" si="20"/>
        <v>147</v>
      </c>
      <c r="AL81" s="98">
        <f t="shared" si="20"/>
        <v>39.700000000000003</v>
      </c>
      <c r="AM81" s="98">
        <f t="shared" si="20"/>
        <v>52</v>
      </c>
      <c r="AN81" s="98">
        <f t="shared" si="20"/>
        <v>70</v>
      </c>
      <c r="AO81" s="98">
        <f t="shared" si="20"/>
        <v>88</v>
      </c>
      <c r="AP81" s="98">
        <f t="shared" si="20"/>
        <v>115.5</v>
      </c>
      <c r="AQ81" s="98">
        <f t="shared" si="20"/>
        <v>171.5</v>
      </c>
      <c r="AR81" s="98">
        <f t="shared" si="20"/>
        <v>1.3</v>
      </c>
      <c r="AS81" s="98">
        <f t="shared" si="20"/>
        <v>4</v>
      </c>
      <c r="AT81" s="98">
        <f t="shared" si="20"/>
        <v>10</v>
      </c>
      <c r="AU81" s="98">
        <f t="shared" si="20"/>
        <v>13</v>
      </c>
      <c r="AV81" s="98">
        <f t="shared" si="20"/>
        <v>14</v>
      </c>
      <c r="AW81" s="98">
        <f t="shared" si="20"/>
        <v>17</v>
      </c>
    </row>
    <row r="82" spans="1:49">
      <c r="A82" s="97" t="s">
        <v>71</v>
      </c>
      <c r="B82" s="98">
        <f t="shared" si="2"/>
        <v>742.8</v>
      </c>
      <c r="C82" s="98">
        <f t="shared" si="3"/>
        <v>781.1</v>
      </c>
      <c r="D82" s="98">
        <f t="shared" si="4"/>
        <v>865.1</v>
      </c>
      <c r="E82" s="98">
        <f t="shared" si="5"/>
        <v>918.1</v>
      </c>
      <c r="F82" s="98">
        <f t="shared" si="6"/>
        <v>982.1</v>
      </c>
      <c r="G82" s="98">
        <f t="shared" si="7"/>
        <v>974.2</v>
      </c>
      <c r="H82" s="98">
        <f t="shared" si="8"/>
        <v>85</v>
      </c>
      <c r="I82" s="98">
        <f t="shared" ref="I82:AW82" si="21">I17-SUMIFS(I$38:I$64,$A$38:$A$64,$A82)</f>
        <v>77</v>
      </c>
      <c r="J82" s="98">
        <f t="shared" si="21"/>
        <v>79</v>
      </c>
      <c r="K82" s="98">
        <f t="shared" si="21"/>
        <v>67</v>
      </c>
      <c r="L82" s="98">
        <f t="shared" si="21"/>
        <v>94</v>
      </c>
      <c r="M82" s="98">
        <f t="shared" si="21"/>
        <v>105</v>
      </c>
      <c r="N82" s="98">
        <f t="shared" si="21"/>
        <v>550</v>
      </c>
      <c r="O82" s="98">
        <f t="shared" si="21"/>
        <v>568</v>
      </c>
      <c r="P82" s="98">
        <f t="shared" si="21"/>
        <v>627</v>
      </c>
      <c r="Q82" s="98">
        <f t="shared" si="21"/>
        <v>659</v>
      </c>
      <c r="R82" s="98">
        <f t="shared" si="21"/>
        <v>677</v>
      </c>
      <c r="S82" s="98">
        <f t="shared" si="21"/>
        <v>646</v>
      </c>
      <c r="T82" s="98">
        <f t="shared" si="21"/>
        <v>0</v>
      </c>
      <c r="U82" s="98">
        <f t="shared" si="21"/>
        <v>0.1</v>
      </c>
      <c r="V82" s="98">
        <f t="shared" si="21"/>
        <v>0.1</v>
      </c>
      <c r="W82" s="98">
        <f t="shared" si="21"/>
        <v>0.1</v>
      </c>
      <c r="X82" s="98">
        <f t="shared" si="21"/>
        <v>7.0000000000000007E-2</v>
      </c>
      <c r="Y82" s="98">
        <f t="shared" si="21"/>
        <v>0</v>
      </c>
      <c r="Z82" s="98">
        <f t="shared" si="21"/>
        <v>0</v>
      </c>
      <c r="AA82" s="98">
        <f t="shared" si="21"/>
        <v>0</v>
      </c>
      <c r="AB82" s="98">
        <f t="shared" si="21"/>
        <v>0</v>
      </c>
      <c r="AC82" s="98">
        <f t="shared" si="21"/>
        <v>0</v>
      </c>
      <c r="AD82" s="98">
        <f t="shared" si="21"/>
        <v>0</v>
      </c>
      <c r="AE82" s="98">
        <f t="shared" si="21"/>
        <v>0</v>
      </c>
      <c r="AF82" s="98">
        <f t="shared" si="21"/>
        <v>38</v>
      </c>
      <c r="AG82" s="98">
        <f t="shared" si="21"/>
        <v>38</v>
      </c>
      <c r="AH82" s="98">
        <f t="shared" si="21"/>
        <v>37</v>
      </c>
      <c r="AI82" s="98">
        <f t="shared" si="21"/>
        <v>46</v>
      </c>
      <c r="AJ82" s="98">
        <f t="shared" si="21"/>
        <v>45.03</v>
      </c>
      <c r="AK82" s="98">
        <f t="shared" si="21"/>
        <v>43.2</v>
      </c>
      <c r="AL82" s="98">
        <f t="shared" si="21"/>
        <v>69.8</v>
      </c>
      <c r="AM82" s="98">
        <f t="shared" si="21"/>
        <v>98</v>
      </c>
      <c r="AN82" s="98">
        <f t="shared" si="21"/>
        <v>122</v>
      </c>
      <c r="AO82" s="98">
        <f t="shared" si="21"/>
        <v>146</v>
      </c>
      <c r="AP82" s="98">
        <f t="shared" si="21"/>
        <v>166</v>
      </c>
      <c r="AQ82" s="98">
        <f t="shared" si="21"/>
        <v>180</v>
      </c>
      <c r="AR82" s="98">
        <f t="shared" si="21"/>
        <v>0.2</v>
      </c>
      <c r="AS82" s="98">
        <f t="shared" si="21"/>
        <v>2</v>
      </c>
      <c r="AT82" s="98">
        <f t="shared" si="21"/>
        <v>7</v>
      </c>
      <c r="AU82" s="98">
        <f t="shared" si="21"/>
        <v>9</v>
      </c>
      <c r="AV82" s="98">
        <f t="shared" si="21"/>
        <v>9</v>
      </c>
      <c r="AW82" s="98">
        <f t="shared" si="21"/>
        <v>10</v>
      </c>
    </row>
    <row r="83" spans="1:49">
      <c r="A83" s="97" t="s">
        <v>64</v>
      </c>
      <c r="B83" s="98">
        <f t="shared" si="2"/>
        <v>4742.8999999999996</v>
      </c>
      <c r="C83" s="98">
        <f t="shared" si="3"/>
        <v>4865</v>
      </c>
      <c r="D83" s="98">
        <f t="shared" si="4"/>
        <v>4992.3999999999996</v>
      </c>
      <c r="E83" s="98">
        <f t="shared" si="5"/>
        <v>5010</v>
      </c>
      <c r="F83" s="98">
        <f t="shared" si="6"/>
        <v>5013</v>
      </c>
      <c r="G83" s="98">
        <f t="shared" si="7"/>
        <v>5789.6</v>
      </c>
      <c r="H83" s="98">
        <f t="shared" si="8"/>
        <v>17</v>
      </c>
      <c r="I83" s="98">
        <f t="shared" ref="I83:AW83" si="22">I18-SUMIFS(I$38:I$64,$A$38:$A$64,$A83)</f>
        <v>29</v>
      </c>
      <c r="J83" s="98">
        <f t="shared" si="22"/>
        <v>34</v>
      </c>
      <c r="K83" s="98">
        <f t="shared" si="22"/>
        <v>31</v>
      </c>
      <c r="L83" s="98">
        <f t="shared" si="22"/>
        <v>32</v>
      </c>
      <c r="M83" s="98">
        <f t="shared" si="22"/>
        <v>31</v>
      </c>
      <c r="N83" s="98">
        <f t="shared" si="22"/>
        <v>3923</v>
      </c>
      <c r="O83" s="98">
        <f t="shared" si="22"/>
        <v>3823</v>
      </c>
      <c r="P83" s="98">
        <f t="shared" si="22"/>
        <v>3711</v>
      </c>
      <c r="Q83" s="98">
        <f t="shared" si="22"/>
        <v>3604</v>
      </c>
      <c r="R83" s="98">
        <f t="shared" si="22"/>
        <v>3570</v>
      </c>
      <c r="S83" s="98">
        <f t="shared" si="22"/>
        <v>4004</v>
      </c>
      <c r="T83" s="98">
        <f t="shared" si="22"/>
        <v>307</v>
      </c>
      <c r="U83" s="98">
        <f t="shared" si="22"/>
        <v>448</v>
      </c>
      <c r="V83" s="98">
        <f t="shared" si="22"/>
        <v>547</v>
      </c>
      <c r="W83" s="98">
        <f t="shared" si="22"/>
        <v>530</v>
      </c>
      <c r="X83" s="98">
        <f t="shared" si="22"/>
        <v>475</v>
      </c>
      <c r="Y83" s="98">
        <f t="shared" si="22"/>
        <v>486</v>
      </c>
      <c r="Z83" s="98">
        <f t="shared" si="22"/>
        <v>0</v>
      </c>
      <c r="AA83" s="98">
        <f t="shared" si="22"/>
        <v>0</v>
      </c>
      <c r="AB83" s="98">
        <f t="shared" si="22"/>
        <v>0</v>
      </c>
      <c r="AC83" s="98">
        <f t="shared" si="22"/>
        <v>0</v>
      </c>
      <c r="AD83" s="98">
        <f t="shared" si="22"/>
        <v>0</v>
      </c>
      <c r="AE83" s="98">
        <f t="shared" si="22"/>
        <v>0</v>
      </c>
      <c r="AF83" s="98">
        <f t="shared" si="22"/>
        <v>208</v>
      </c>
      <c r="AG83" s="98">
        <f t="shared" si="22"/>
        <v>210</v>
      </c>
      <c r="AH83" s="98">
        <f t="shared" si="22"/>
        <v>205</v>
      </c>
      <c r="AI83" s="98">
        <f t="shared" si="22"/>
        <v>230</v>
      </c>
      <c r="AJ83" s="98">
        <f t="shared" si="22"/>
        <v>245</v>
      </c>
      <c r="AK83" s="98">
        <f t="shared" si="22"/>
        <v>249</v>
      </c>
      <c r="AL83" s="98">
        <f t="shared" si="22"/>
        <v>287.89999999999998</v>
      </c>
      <c r="AM83" s="98">
        <f t="shared" si="22"/>
        <v>355</v>
      </c>
      <c r="AN83" s="98">
        <f t="shared" si="22"/>
        <v>495.4</v>
      </c>
      <c r="AO83" s="98">
        <f t="shared" si="22"/>
        <v>615</v>
      </c>
      <c r="AP83" s="98">
        <f t="shared" si="22"/>
        <v>691</v>
      </c>
      <c r="AQ83" s="98">
        <f t="shared" si="22"/>
        <v>1019.6</v>
      </c>
      <c r="AR83" s="98">
        <f t="shared" si="22"/>
        <v>10.1</v>
      </c>
      <c r="AS83" s="98">
        <f t="shared" si="22"/>
        <v>19</v>
      </c>
      <c r="AT83" s="98">
        <f t="shared" si="22"/>
        <v>40</v>
      </c>
      <c r="AU83" s="98">
        <f t="shared" si="22"/>
        <v>53</v>
      </c>
      <c r="AV83" s="98">
        <f t="shared" si="22"/>
        <v>61</v>
      </c>
      <c r="AW83" s="98">
        <f t="shared" si="22"/>
        <v>77</v>
      </c>
    </row>
    <row r="84" spans="1:49">
      <c r="A84" s="97" t="s">
        <v>86</v>
      </c>
      <c r="B84" s="98">
        <f t="shared" si="2"/>
        <v>1082.3</v>
      </c>
      <c r="C84" s="98">
        <f t="shared" si="3"/>
        <v>1177</v>
      </c>
      <c r="D84" s="98">
        <f t="shared" si="4"/>
        <v>1280</v>
      </c>
      <c r="E84" s="98">
        <f t="shared" si="5"/>
        <v>1379</v>
      </c>
      <c r="F84" s="98">
        <f t="shared" si="6"/>
        <v>1451</v>
      </c>
      <c r="G84" s="98">
        <f t="shared" si="7"/>
        <v>1596</v>
      </c>
      <c r="H84" s="98">
        <f t="shared" si="8"/>
        <v>199</v>
      </c>
      <c r="I84" s="98">
        <f t="shared" ref="I84:AW84" si="23">I19-SUMIFS(I$38:I$64,$A$38:$A$64,$A84)</f>
        <v>157</v>
      </c>
      <c r="J84" s="98">
        <f t="shared" si="23"/>
        <v>116</v>
      </c>
      <c r="K84" s="98">
        <f t="shared" si="23"/>
        <v>168</v>
      </c>
      <c r="L84" s="98">
        <f t="shared" si="23"/>
        <v>145</v>
      </c>
      <c r="M84" s="98">
        <f t="shared" si="23"/>
        <v>136</v>
      </c>
      <c r="N84" s="98">
        <f t="shared" si="23"/>
        <v>745</v>
      </c>
      <c r="O84" s="98">
        <f t="shared" si="23"/>
        <v>842</v>
      </c>
      <c r="P84" s="98">
        <f t="shared" si="23"/>
        <v>956</v>
      </c>
      <c r="Q84" s="98">
        <f t="shared" si="23"/>
        <v>973</v>
      </c>
      <c r="R84" s="98">
        <f t="shared" si="23"/>
        <v>1018</v>
      </c>
      <c r="S84" s="98">
        <f t="shared" si="23"/>
        <v>1075</v>
      </c>
      <c r="T84" s="98">
        <f t="shared" si="23"/>
        <v>4</v>
      </c>
      <c r="U84" s="98">
        <f t="shared" si="23"/>
        <v>4.8</v>
      </c>
      <c r="V84" s="98">
        <f t="shared" si="23"/>
        <v>4.5999999999999996</v>
      </c>
      <c r="W84" s="98">
        <f t="shared" si="23"/>
        <v>4.4000000000000004</v>
      </c>
      <c r="X84" s="98">
        <f t="shared" si="23"/>
        <v>2</v>
      </c>
      <c r="Y84" s="98">
        <f t="shared" si="23"/>
        <v>5</v>
      </c>
      <c r="Z84" s="98">
        <f t="shared" si="23"/>
        <v>0</v>
      </c>
      <c r="AA84" s="98">
        <f t="shared" si="23"/>
        <v>0</v>
      </c>
      <c r="AB84" s="98">
        <f t="shared" si="23"/>
        <v>0</v>
      </c>
      <c r="AC84" s="98">
        <f t="shared" si="23"/>
        <v>0</v>
      </c>
      <c r="AD84" s="98">
        <f t="shared" si="23"/>
        <v>0</v>
      </c>
      <c r="AE84" s="98">
        <f t="shared" si="23"/>
        <v>0</v>
      </c>
      <c r="AF84" s="98">
        <f t="shared" si="23"/>
        <v>107</v>
      </c>
      <c r="AG84" s="98">
        <f t="shared" si="23"/>
        <v>120.2</v>
      </c>
      <c r="AH84" s="98">
        <f t="shared" si="23"/>
        <v>131.4</v>
      </c>
      <c r="AI84" s="98">
        <f t="shared" si="23"/>
        <v>150.6</v>
      </c>
      <c r="AJ84" s="98">
        <f t="shared" si="23"/>
        <v>179</v>
      </c>
      <c r="AK84" s="98">
        <f t="shared" si="23"/>
        <v>226</v>
      </c>
      <c r="AL84" s="98">
        <f t="shared" si="23"/>
        <v>27.3</v>
      </c>
      <c r="AM84" s="98">
        <f t="shared" si="23"/>
        <v>53</v>
      </c>
      <c r="AN84" s="98">
        <f t="shared" si="23"/>
        <v>72</v>
      </c>
      <c r="AO84" s="98">
        <f t="shared" si="23"/>
        <v>83</v>
      </c>
      <c r="AP84" s="98">
        <f t="shared" si="23"/>
        <v>107</v>
      </c>
      <c r="AQ84" s="98">
        <f t="shared" si="23"/>
        <v>154</v>
      </c>
      <c r="AR84" s="98">
        <f t="shared" si="23"/>
        <v>2.7</v>
      </c>
      <c r="AS84" s="98">
        <f t="shared" si="23"/>
        <v>8</v>
      </c>
      <c r="AT84" s="98">
        <f t="shared" si="23"/>
        <v>21</v>
      </c>
      <c r="AU84" s="98">
        <f t="shared" si="23"/>
        <v>24</v>
      </c>
      <c r="AV84" s="98">
        <f t="shared" si="23"/>
        <v>26</v>
      </c>
      <c r="AW84" s="98">
        <f t="shared" si="23"/>
        <v>30</v>
      </c>
    </row>
    <row r="85" spans="1:49">
      <c r="A85" s="97" t="s">
        <v>70</v>
      </c>
      <c r="B85" s="98">
        <f t="shared" si="2"/>
        <v>1652.1413</v>
      </c>
      <c r="C85" s="98">
        <f t="shared" si="3"/>
        <v>1697.8011999999999</v>
      </c>
      <c r="D85" s="98">
        <f t="shared" si="4"/>
        <v>1820.8471</v>
      </c>
      <c r="E85" s="98">
        <f t="shared" si="5"/>
        <v>1896.6705999999999</v>
      </c>
      <c r="F85" s="98">
        <f t="shared" si="6"/>
        <v>1953.0247999999999</v>
      </c>
      <c r="G85" s="98">
        <f t="shared" si="7"/>
        <v>2062.3973999999998</v>
      </c>
      <c r="H85" s="98">
        <f t="shared" si="8"/>
        <v>56</v>
      </c>
      <c r="I85" s="98">
        <f t="shared" ref="I85:AW85" si="24">I20-SUMIFS(I$38:I$64,$A$38:$A$64,$A85)</f>
        <v>45</v>
      </c>
      <c r="J85" s="98">
        <f t="shared" si="24"/>
        <v>46</v>
      </c>
      <c r="K85" s="98">
        <f t="shared" si="24"/>
        <v>44</v>
      </c>
      <c r="L85" s="98">
        <f t="shared" si="24"/>
        <v>57</v>
      </c>
      <c r="M85" s="98">
        <f t="shared" si="24"/>
        <v>78</v>
      </c>
      <c r="N85" s="98">
        <f t="shared" si="24"/>
        <v>1225.4413</v>
      </c>
      <c r="O85" s="98">
        <f t="shared" si="24"/>
        <v>1215.8011999999999</v>
      </c>
      <c r="P85" s="98">
        <f t="shared" si="24"/>
        <v>1235.8471</v>
      </c>
      <c r="Q85" s="98">
        <f t="shared" si="24"/>
        <v>1257.6705999999999</v>
      </c>
      <c r="R85" s="98">
        <f t="shared" si="24"/>
        <v>1266.0247999999999</v>
      </c>
      <c r="S85" s="98">
        <f t="shared" si="24"/>
        <v>1241.3974000000001</v>
      </c>
      <c r="T85" s="98">
        <f t="shared" si="24"/>
        <v>1</v>
      </c>
      <c r="U85" s="98">
        <f t="shared" si="24"/>
        <v>1</v>
      </c>
      <c r="V85" s="98">
        <f t="shared" si="24"/>
        <v>2</v>
      </c>
      <c r="W85" s="98">
        <f t="shared" si="24"/>
        <v>3</v>
      </c>
      <c r="X85" s="98">
        <f t="shared" si="24"/>
        <v>2</v>
      </c>
      <c r="Y85" s="98">
        <f t="shared" si="24"/>
        <v>0</v>
      </c>
      <c r="Z85" s="98">
        <f t="shared" si="24"/>
        <v>5</v>
      </c>
      <c r="AA85" s="98">
        <f t="shared" si="24"/>
        <v>5</v>
      </c>
      <c r="AB85" s="98">
        <f t="shared" si="24"/>
        <v>6</v>
      </c>
      <c r="AC85" s="98">
        <f t="shared" si="24"/>
        <v>4</v>
      </c>
      <c r="AD85" s="98">
        <f t="shared" si="24"/>
        <v>4</v>
      </c>
      <c r="AE85" s="98">
        <f t="shared" si="24"/>
        <v>4</v>
      </c>
      <c r="AF85" s="98">
        <f t="shared" si="24"/>
        <v>33</v>
      </c>
      <c r="AG85" s="98">
        <f t="shared" si="24"/>
        <v>36</v>
      </c>
      <c r="AH85" s="98">
        <f t="shared" si="24"/>
        <v>39</v>
      </c>
      <c r="AI85" s="98">
        <f t="shared" si="24"/>
        <v>46</v>
      </c>
      <c r="AJ85" s="98">
        <f t="shared" si="24"/>
        <v>64</v>
      </c>
      <c r="AK85" s="98">
        <f t="shared" si="24"/>
        <v>71</v>
      </c>
      <c r="AL85" s="98">
        <f t="shared" si="24"/>
        <v>331.7</v>
      </c>
      <c r="AM85" s="98">
        <f t="shared" si="24"/>
        <v>395</v>
      </c>
      <c r="AN85" s="98">
        <f t="shared" si="24"/>
        <v>492</v>
      </c>
      <c r="AO85" s="98">
        <f t="shared" si="24"/>
        <v>542</v>
      </c>
      <c r="AP85" s="98">
        <f t="shared" si="24"/>
        <v>560</v>
      </c>
      <c r="AQ85" s="98">
        <f t="shared" si="24"/>
        <v>668</v>
      </c>
      <c r="AR85" s="98">
        <f t="shared" si="24"/>
        <v>1.3</v>
      </c>
      <c r="AS85" s="98">
        <f t="shared" si="24"/>
        <v>3</v>
      </c>
      <c r="AT85" s="98">
        <f t="shared" si="24"/>
        <v>7</v>
      </c>
      <c r="AU85" s="98">
        <f t="shared" si="24"/>
        <v>10</v>
      </c>
      <c r="AV85" s="98">
        <f t="shared" si="24"/>
        <v>12</v>
      </c>
      <c r="AW85" s="98">
        <f t="shared" si="24"/>
        <v>14</v>
      </c>
    </row>
    <row r="86" spans="1:49">
      <c r="A86" s="97" t="s">
        <v>69</v>
      </c>
      <c r="B86" s="98">
        <f t="shared" si="2"/>
        <v>3542.0745000000002</v>
      </c>
      <c r="C86" s="98">
        <f t="shared" si="3"/>
        <v>3970.8878000000004</v>
      </c>
      <c r="D86" s="98">
        <f t="shared" si="4"/>
        <v>4468.1261000000004</v>
      </c>
      <c r="E86" s="98">
        <f t="shared" si="5"/>
        <v>4699.4423000000006</v>
      </c>
      <c r="F86" s="98">
        <f t="shared" si="6"/>
        <v>4785.5547999999999</v>
      </c>
      <c r="G86" s="98">
        <f t="shared" si="7"/>
        <v>5013.1382000000003</v>
      </c>
      <c r="H86" s="98">
        <f t="shared" si="8"/>
        <v>27</v>
      </c>
      <c r="I86" s="98">
        <f t="shared" ref="I86:AW86" si="25">I21-SUMIFS(I$38:I$64,$A$38:$A$64,$A86)</f>
        <v>24</v>
      </c>
      <c r="J86" s="98">
        <f t="shared" si="25"/>
        <v>45</v>
      </c>
      <c r="K86" s="98">
        <f t="shared" si="25"/>
        <v>58</v>
      </c>
      <c r="L86" s="98">
        <f t="shared" si="25"/>
        <v>57</v>
      </c>
      <c r="M86" s="98">
        <f t="shared" si="25"/>
        <v>62</v>
      </c>
      <c r="N86" s="98">
        <f t="shared" si="25"/>
        <v>2957.0745000000002</v>
      </c>
      <c r="O86" s="98">
        <f t="shared" si="25"/>
        <v>3272.6878000000002</v>
      </c>
      <c r="P86" s="98">
        <f t="shared" si="25"/>
        <v>3658.0216</v>
      </c>
      <c r="Q86" s="98">
        <f t="shared" si="25"/>
        <v>3845.8986</v>
      </c>
      <c r="R86" s="98">
        <f t="shared" si="25"/>
        <v>3865.6158599999999</v>
      </c>
      <c r="S86" s="98">
        <f t="shared" si="25"/>
        <v>3825.0358000000001</v>
      </c>
      <c r="T86" s="98">
        <f t="shared" si="25"/>
        <v>0</v>
      </c>
      <c r="U86" s="98">
        <f t="shared" si="25"/>
        <v>0.45</v>
      </c>
      <c r="V86" s="98">
        <f t="shared" si="25"/>
        <v>0.37</v>
      </c>
      <c r="W86" s="98">
        <f t="shared" si="25"/>
        <v>0.28999999999999998</v>
      </c>
      <c r="X86" s="98">
        <f t="shared" si="25"/>
        <v>28.299999999999997</v>
      </c>
      <c r="Y86" s="98">
        <f t="shared" si="25"/>
        <v>32.9</v>
      </c>
      <c r="Z86" s="98">
        <f t="shared" si="25"/>
        <v>0</v>
      </c>
      <c r="AA86" s="98">
        <f t="shared" si="25"/>
        <v>0</v>
      </c>
      <c r="AB86" s="98">
        <f t="shared" si="25"/>
        <v>0</v>
      </c>
      <c r="AC86" s="98">
        <f t="shared" si="25"/>
        <v>0</v>
      </c>
      <c r="AD86" s="98">
        <f t="shared" si="25"/>
        <v>0</v>
      </c>
      <c r="AE86" s="98">
        <f t="shared" si="25"/>
        <v>0</v>
      </c>
      <c r="AF86" s="98">
        <f t="shared" si="25"/>
        <v>11</v>
      </c>
      <c r="AG86" s="98">
        <f t="shared" si="25"/>
        <v>10.050000000000001</v>
      </c>
      <c r="AH86" s="98">
        <f t="shared" si="25"/>
        <v>11.03</v>
      </c>
      <c r="AI86" s="98">
        <f t="shared" si="25"/>
        <v>12.01</v>
      </c>
      <c r="AJ86" s="98">
        <f t="shared" si="25"/>
        <v>25.1</v>
      </c>
      <c r="AK86" s="98">
        <f t="shared" si="25"/>
        <v>30.1</v>
      </c>
      <c r="AL86" s="98">
        <f t="shared" si="25"/>
        <v>547</v>
      </c>
      <c r="AM86" s="98">
        <f t="shared" si="25"/>
        <v>663.7</v>
      </c>
      <c r="AN86" s="98">
        <f t="shared" si="25"/>
        <v>753.70450000000005</v>
      </c>
      <c r="AO86" s="98">
        <f t="shared" si="25"/>
        <v>783.24369999999999</v>
      </c>
      <c r="AP86" s="98">
        <f t="shared" si="25"/>
        <v>809.53894000000003</v>
      </c>
      <c r="AQ86" s="98">
        <f t="shared" si="25"/>
        <v>1063.1024</v>
      </c>
      <c r="AR86" s="98">
        <f t="shared" si="25"/>
        <v>0</v>
      </c>
      <c r="AS86" s="98">
        <f t="shared" si="25"/>
        <v>0.3</v>
      </c>
      <c r="AT86" s="98">
        <f t="shared" si="25"/>
        <v>1</v>
      </c>
      <c r="AU86" s="98">
        <f t="shared" si="25"/>
        <v>3</v>
      </c>
      <c r="AV86" s="98">
        <f t="shared" si="25"/>
        <v>13</v>
      </c>
      <c r="AW86" s="98">
        <f t="shared" si="25"/>
        <v>15</v>
      </c>
    </row>
    <row r="87" spans="1:49">
      <c r="A87" s="97" t="s">
        <v>73</v>
      </c>
      <c r="B87" s="98">
        <f t="shared" si="2"/>
        <v>892.5326</v>
      </c>
      <c r="C87" s="98">
        <f t="shared" si="3"/>
        <v>1100.9787000000001</v>
      </c>
      <c r="D87" s="98">
        <f t="shared" si="4"/>
        <v>1303.1408999999999</v>
      </c>
      <c r="E87" s="98">
        <f t="shared" si="5"/>
        <v>1384.9803999999999</v>
      </c>
      <c r="F87" s="98">
        <f t="shared" si="6"/>
        <v>1448.9247</v>
      </c>
      <c r="G87" s="98">
        <f t="shared" si="7"/>
        <v>1693.9495999999999</v>
      </c>
      <c r="H87" s="98">
        <f t="shared" si="8"/>
        <v>14</v>
      </c>
      <c r="I87" s="98">
        <f t="shared" ref="I87:AW87" si="26">I22-SUMIFS(I$38:I$64,$A$38:$A$64,$A87)</f>
        <v>16</v>
      </c>
      <c r="J87" s="98">
        <f t="shared" si="26"/>
        <v>20</v>
      </c>
      <c r="K87" s="98">
        <f t="shared" si="26"/>
        <v>22</v>
      </c>
      <c r="L87" s="98">
        <f t="shared" si="26"/>
        <v>22</v>
      </c>
      <c r="M87" s="98">
        <f t="shared" si="26"/>
        <v>21</v>
      </c>
      <c r="N87" s="98">
        <f t="shared" si="26"/>
        <v>650.43259999999998</v>
      </c>
      <c r="O87" s="98">
        <f t="shared" si="26"/>
        <v>810.9787</v>
      </c>
      <c r="P87" s="98">
        <f t="shared" si="26"/>
        <v>933.14089999999999</v>
      </c>
      <c r="Q87" s="98">
        <f t="shared" si="26"/>
        <v>998.98039999999992</v>
      </c>
      <c r="R87" s="98">
        <f t="shared" si="26"/>
        <v>1042.9247</v>
      </c>
      <c r="S87" s="98">
        <f t="shared" si="26"/>
        <v>1149.9495999999999</v>
      </c>
      <c r="T87" s="98">
        <f t="shared" si="26"/>
        <v>15</v>
      </c>
      <c r="U87" s="98">
        <f t="shared" si="26"/>
        <v>11</v>
      </c>
      <c r="V87" s="98">
        <f t="shared" si="26"/>
        <v>16</v>
      </c>
      <c r="W87" s="98">
        <f t="shared" si="26"/>
        <v>13</v>
      </c>
      <c r="X87" s="98">
        <f t="shared" si="26"/>
        <v>12</v>
      </c>
      <c r="Y87" s="98">
        <f t="shared" si="26"/>
        <v>12</v>
      </c>
      <c r="Z87" s="98">
        <f t="shared" si="26"/>
        <v>0</v>
      </c>
      <c r="AA87" s="98">
        <f t="shared" si="26"/>
        <v>0</v>
      </c>
      <c r="AB87" s="98">
        <f t="shared" si="26"/>
        <v>0</v>
      </c>
      <c r="AC87" s="98">
        <f t="shared" si="26"/>
        <v>0</v>
      </c>
      <c r="AD87" s="98">
        <f t="shared" si="26"/>
        <v>0</v>
      </c>
      <c r="AE87" s="98">
        <f t="shared" si="26"/>
        <v>0</v>
      </c>
      <c r="AF87" s="98">
        <f t="shared" si="26"/>
        <v>31</v>
      </c>
      <c r="AG87" s="98">
        <f t="shared" si="26"/>
        <v>35</v>
      </c>
      <c r="AH87" s="98">
        <f t="shared" si="26"/>
        <v>54</v>
      </c>
      <c r="AI87" s="98">
        <f t="shared" si="26"/>
        <v>58</v>
      </c>
      <c r="AJ87" s="98">
        <f t="shared" si="26"/>
        <v>52</v>
      </c>
      <c r="AK87" s="98">
        <f t="shared" si="26"/>
        <v>57</v>
      </c>
      <c r="AL87" s="98">
        <f t="shared" si="26"/>
        <v>182.1</v>
      </c>
      <c r="AM87" s="98">
        <f t="shared" si="26"/>
        <v>228</v>
      </c>
      <c r="AN87" s="98">
        <f t="shared" si="26"/>
        <v>280</v>
      </c>
      <c r="AO87" s="98">
        <f t="shared" si="26"/>
        <v>293</v>
      </c>
      <c r="AP87" s="98">
        <f t="shared" si="26"/>
        <v>320</v>
      </c>
      <c r="AQ87" s="98">
        <f t="shared" si="26"/>
        <v>454</v>
      </c>
      <c r="AR87" s="98">
        <f t="shared" si="26"/>
        <v>1.9</v>
      </c>
      <c r="AS87" s="98">
        <f t="shared" si="26"/>
        <v>3</v>
      </c>
      <c r="AT87" s="98">
        <f t="shared" si="26"/>
        <v>4</v>
      </c>
      <c r="AU87" s="98">
        <f t="shared" si="26"/>
        <v>8</v>
      </c>
      <c r="AV87" s="98">
        <f t="shared" si="26"/>
        <v>10</v>
      </c>
      <c r="AW87" s="98">
        <f t="shared" si="26"/>
        <v>10</v>
      </c>
    </row>
    <row r="88" spans="1:49">
      <c r="A88" s="97" t="s">
        <v>115</v>
      </c>
      <c r="B88" s="98">
        <f t="shared" si="2"/>
        <v>553</v>
      </c>
      <c r="C88" s="98">
        <f t="shared" si="3"/>
        <v>615.70000000000005</v>
      </c>
      <c r="D88" s="98">
        <f t="shared" si="4"/>
        <v>804.2</v>
      </c>
      <c r="E88" s="98">
        <f t="shared" si="5"/>
        <v>880.1</v>
      </c>
      <c r="F88" s="98">
        <f t="shared" si="6"/>
        <v>913.07749999999999</v>
      </c>
      <c r="G88" s="98">
        <f t="shared" si="7"/>
        <v>835.71690000000001</v>
      </c>
      <c r="H88" s="98">
        <f t="shared" si="8"/>
        <v>302</v>
      </c>
      <c r="I88" s="98">
        <f t="shared" ref="I88:AW88" si="27">I23-SUMIFS(I$38:I$64,$A$38:$A$64,$A88)</f>
        <v>332</v>
      </c>
      <c r="J88" s="98">
        <f t="shared" si="27"/>
        <v>517</v>
      </c>
      <c r="K88" s="98">
        <f t="shared" si="27"/>
        <v>554</v>
      </c>
      <c r="L88" s="98">
        <f t="shared" si="27"/>
        <v>599</v>
      </c>
      <c r="M88" s="98">
        <f t="shared" si="27"/>
        <v>505</v>
      </c>
      <c r="N88" s="98">
        <f t="shared" si="27"/>
        <v>150</v>
      </c>
      <c r="O88" s="98">
        <f t="shared" si="27"/>
        <v>152</v>
      </c>
      <c r="P88" s="98">
        <f t="shared" si="27"/>
        <v>118</v>
      </c>
      <c r="Q88" s="98">
        <f t="shared" si="27"/>
        <v>100</v>
      </c>
      <c r="R88" s="98">
        <f t="shared" si="27"/>
        <v>100</v>
      </c>
      <c r="S88" s="98">
        <f t="shared" si="27"/>
        <v>142</v>
      </c>
      <c r="T88" s="98">
        <f t="shared" si="27"/>
        <v>1</v>
      </c>
      <c r="U88" s="98">
        <f t="shared" si="27"/>
        <v>0</v>
      </c>
      <c r="V88" s="98">
        <f t="shared" si="27"/>
        <v>0</v>
      </c>
      <c r="W88" s="98">
        <f t="shared" si="27"/>
        <v>0</v>
      </c>
      <c r="X88" s="98">
        <f t="shared" si="27"/>
        <v>0</v>
      </c>
      <c r="Y88" s="98">
        <f t="shared" si="27"/>
        <v>0</v>
      </c>
      <c r="Z88" s="98">
        <f t="shared" si="27"/>
        <v>0</v>
      </c>
      <c r="AA88" s="98">
        <f t="shared" si="27"/>
        <v>0</v>
      </c>
      <c r="AB88" s="98">
        <f t="shared" si="27"/>
        <v>0</v>
      </c>
      <c r="AC88" s="98">
        <f t="shared" si="27"/>
        <v>0</v>
      </c>
      <c r="AD88" s="98">
        <f t="shared" si="27"/>
        <v>0</v>
      </c>
      <c r="AE88" s="98">
        <f t="shared" si="27"/>
        <v>0</v>
      </c>
      <c r="AF88" s="98">
        <f t="shared" si="27"/>
        <v>0</v>
      </c>
      <c r="AG88" s="98">
        <f t="shared" si="27"/>
        <v>1</v>
      </c>
      <c r="AH88" s="98">
        <f t="shared" si="27"/>
        <v>1.2</v>
      </c>
      <c r="AI88" s="98">
        <f t="shared" si="27"/>
        <v>4.0999999999999996</v>
      </c>
      <c r="AJ88" s="98">
        <f t="shared" si="27"/>
        <v>1.1000000000000001</v>
      </c>
      <c r="AK88" s="98">
        <f t="shared" si="27"/>
        <v>1.2</v>
      </c>
      <c r="AL88" s="98">
        <f t="shared" si="27"/>
        <v>100</v>
      </c>
      <c r="AM88" s="98">
        <f t="shared" si="27"/>
        <v>130.69999999999999</v>
      </c>
      <c r="AN88" s="98">
        <f t="shared" si="27"/>
        <v>168</v>
      </c>
      <c r="AO88" s="98">
        <f t="shared" si="27"/>
        <v>222</v>
      </c>
      <c r="AP88" s="98">
        <f t="shared" si="27"/>
        <v>212.97749999999999</v>
      </c>
      <c r="AQ88" s="98">
        <f t="shared" si="27"/>
        <v>187.51689999999999</v>
      </c>
      <c r="AR88" s="98">
        <f t="shared" si="27"/>
        <v>0</v>
      </c>
      <c r="AS88" s="98">
        <f t="shared" si="27"/>
        <v>0.3</v>
      </c>
      <c r="AT88" s="98">
        <f t="shared" si="27"/>
        <v>1</v>
      </c>
      <c r="AU88" s="98">
        <f t="shared" si="27"/>
        <v>2</v>
      </c>
      <c r="AV88" s="98">
        <f t="shared" si="27"/>
        <v>2</v>
      </c>
      <c r="AW88" s="98">
        <f t="shared" si="27"/>
        <v>2</v>
      </c>
    </row>
    <row r="89" spans="1:49">
      <c r="A89" s="97" t="s">
        <v>31</v>
      </c>
      <c r="B89" s="98">
        <f t="shared" si="2"/>
        <v>4858</v>
      </c>
      <c r="C89" s="98">
        <f t="shared" si="3"/>
        <v>4840</v>
      </c>
      <c r="D89" s="98">
        <f t="shared" si="4"/>
        <v>5159</v>
      </c>
      <c r="E89" s="98">
        <f t="shared" si="5"/>
        <v>5204.2</v>
      </c>
      <c r="F89" s="98">
        <f t="shared" si="6"/>
        <v>5665</v>
      </c>
      <c r="G89" s="98">
        <f t="shared" si="7"/>
        <v>5994</v>
      </c>
      <c r="H89" s="98">
        <f t="shared" si="8"/>
        <v>14</v>
      </c>
      <c r="I89" s="98">
        <f t="shared" ref="I89:AW89" si="28">I24-SUMIFS(I$38:I$64,$A$38:$A$64,$A89)</f>
        <v>7</v>
      </c>
      <c r="J89" s="98">
        <f t="shared" si="28"/>
        <v>5</v>
      </c>
      <c r="K89" s="98">
        <f t="shared" si="28"/>
        <v>5</v>
      </c>
      <c r="L89" s="98">
        <f t="shared" si="28"/>
        <v>9</v>
      </c>
      <c r="M89" s="98">
        <f t="shared" si="28"/>
        <v>12</v>
      </c>
      <c r="N89" s="98">
        <f t="shared" si="28"/>
        <v>4455</v>
      </c>
      <c r="O89" s="98">
        <f t="shared" si="28"/>
        <v>4378</v>
      </c>
      <c r="P89" s="98">
        <f t="shared" si="28"/>
        <v>4558</v>
      </c>
      <c r="Q89" s="98">
        <f t="shared" si="28"/>
        <v>4381</v>
      </c>
      <c r="R89" s="98">
        <f t="shared" si="28"/>
        <v>4752</v>
      </c>
      <c r="S89" s="98">
        <f t="shared" si="28"/>
        <v>4886</v>
      </c>
      <c r="T89" s="98">
        <f t="shared" si="28"/>
        <v>0</v>
      </c>
      <c r="U89" s="98">
        <f t="shared" si="28"/>
        <v>0</v>
      </c>
      <c r="V89" s="98">
        <f t="shared" si="28"/>
        <v>0</v>
      </c>
      <c r="W89" s="98">
        <f t="shared" si="28"/>
        <v>0</v>
      </c>
      <c r="X89" s="98">
        <f t="shared" si="28"/>
        <v>0</v>
      </c>
      <c r="Y89" s="98">
        <f t="shared" si="28"/>
        <v>0</v>
      </c>
      <c r="Z89" s="98">
        <f t="shared" si="28"/>
        <v>0</v>
      </c>
      <c r="AA89" s="98">
        <f t="shared" si="28"/>
        <v>0</v>
      </c>
      <c r="AB89" s="98">
        <f t="shared" si="28"/>
        <v>0</v>
      </c>
      <c r="AC89" s="98">
        <f t="shared" si="28"/>
        <v>0</v>
      </c>
      <c r="AD89" s="98">
        <f t="shared" si="28"/>
        <v>0</v>
      </c>
      <c r="AE89" s="98">
        <f t="shared" si="28"/>
        <v>0</v>
      </c>
      <c r="AF89" s="98">
        <f t="shared" si="28"/>
        <v>216</v>
      </c>
      <c r="AG89" s="98">
        <f t="shared" si="28"/>
        <v>236</v>
      </c>
      <c r="AH89" s="98">
        <f t="shared" si="28"/>
        <v>266</v>
      </c>
      <c r="AI89" s="98">
        <f t="shared" si="28"/>
        <v>299.2</v>
      </c>
      <c r="AJ89" s="98">
        <f t="shared" si="28"/>
        <v>365</v>
      </c>
      <c r="AK89" s="98">
        <f t="shared" si="28"/>
        <v>382</v>
      </c>
      <c r="AL89" s="98">
        <f t="shared" si="28"/>
        <v>173</v>
      </c>
      <c r="AM89" s="98">
        <f t="shared" si="28"/>
        <v>219</v>
      </c>
      <c r="AN89" s="98">
        <f t="shared" si="28"/>
        <v>330</v>
      </c>
      <c r="AO89" s="98">
        <f t="shared" si="28"/>
        <v>519</v>
      </c>
      <c r="AP89" s="98">
        <f t="shared" si="28"/>
        <v>539</v>
      </c>
      <c r="AQ89" s="98">
        <f t="shared" si="28"/>
        <v>714</v>
      </c>
      <c r="AR89" s="98">
        <f t="shared" si="28"/>
        <v>5</v>
      </c>
      <c r="AS89" s="98">
        <f t="shared" si="28"/>
        <v>20</v>
      </c>
      <c r="AT89" s="98">
        <f t="shared" si="28"/>
        <v>60</v>
      </c>
      <c r="AU89" s="98">
        <f t="shared" si="28"/>
        <v>80</v>
      </c>
      <c r="AV89" s="98">
        <f t="shared" si="28"/>
        <v>117</v>
      </c>
      <c r="AW89" s="98">
        <f t="shared" si="28"/>
        <v>202</v>
      </c>
    </row>
    <row r="90" spans="1:49">
      <c r="A90" s="97" t="s">
        <v>63</v>
      </c>
      <c r="B90" s="98">
        <f t="shared" si="2"/>
        <v>2346.6253000000002</v>
      </c>
      <c r="C90" s="98">
        <f t="shared" si="3"/>
        <v>2501.0001000000002</v>
      </c>
      <c r="D90" s="98">
        <f t="shared" si="4"/>
        <v>2720.1261</v>
      </c>
      <c r="E90" s="98">
        <f t="shared" si="5"/>
        <v>2794.7492999999999</v>
      </c>
      <c r="F90" s="98">
        <f t="shared" si="6"/>
        <v>2925.7226000000001</v>
      </c>
      <c r="G90" s="98">
        <f t="shared" si="7"/>
        <v>3347.1408000000001</v>
      </c>
      <c r="H90" s="98">
        <f t="shared" si="8"/>
        <v>39</v>
      </c>
      <c r="I90" s="98">
        <f t="shared" ref="I90:AW90" si="29">I25-SUMIFS(I$38:I$64,$A$38:$A$64,$A90)</f>
        <v>42</v>
      </c>
      <c r="J90" s="98">
        <f t="shared" si="29"/>
        <v>43</v>
      </c>
      <c r="K90" s="98">
        <f t="shared" si="29"/>
        <v>49</v>
      </c>
      <c r="L90" s="98">
        <f t="shared" si="29"/>
        <v>47</v>
      </c>
      <c r="M90" s="98">
        <f t="shared" si="29"/>
        <v>39</v>
      </c>
      <c r="N90" s="98">
        <f t="shared" si="29"/>
        <v>2029.2253000000001</v>
      </c>
      <c r="O90" s="98">
        <f t="shared" si="29"/>
        <v>2078.0001000000002</v>
      </c>
      <c r="P90" s="98">
        <f t="shared" si="29"/>
        <v>2227.1261</v>
      </c>
      <c r="Q90" s="98">
        <f t="shared" si="29"/>
        <v>2245.7492999999999</v>
      </c>
      <c r="R90" s="98">
        <f t="shared" si="29"/>
        <v>2297.7226000000001</v>
      </c>
      <c r="S90" s="98">
        <f t="shared" si="29"/>
        <v>2506.1408000000001</v>
      </c>
      <c r="T90" s="98">
        <f t="shared" si="29"/>
        <v>90</v>
      </c>
      <c r="U90" s="98">
        <f t="shared" si="29"/>
        <v>108</v>
      </c>
      <c r="V90" s="98">
        <f t="shared" si="29"/>
        <v>98</v>
      </c>
      <c r="W90" s="98">
        <f t="shared" si="29"/>
        <v>100.7</v>
      </c>
      <c r="X90" s="98">
        <f t="shared" si="29"/>
        <v>106.8</v>
      </c>
      <c r="Y90" s="98">
        <f t="shared" si="29"/>
        <v>101.8</v>
      </c>
      <c r="Z90" s="98">
        <f t="shared" si="29"/>
        <v>0</v>
      </c>
      <c r="AA90" s="98">
        <f t="shared" si="29"/>
        <v>0</v>
      </c>
      <c r="AB90" s="98">
        <f t="shared" si="29"/>
        <v>0</v>
      </c>
      <c r="AC90" s="98">
        <f t="shared" si="29"/>
        <v>0</v>
      </c>
      <c r="AD90" s="98">
        <f t="shared" si="29"/>
        <v>0</v>
      </c>
      <c r="AE90" s="98">
        <f t="shared" si="29"/>
        <v>0</v>
      </c>
      <c r="AF90" s="98">
        <f t="shared" si="29"/>
        <v>28</v>
      </c>
      <c r="AG90" s="98">
        <f t="shared" si="29"/>
        <v>59</v>
      </c>
      <c r="AH90" s="98">
        <f t="shared" si="29"/>
        <v>66</v>
      </c>
      <c r="AI90" s="98">
        <f t="shared" si="29"/>
        <v>86.3</v>
      </c>
      <c r="AJ90" s="98">
        <f t="shared" si="29"/>
        <v>96.2</v>
      </c>
      <c r="AK90" s="98">
        <f t="shared" si="29"/>
        <v>102.2</v>
      </c>
      <c r="AL90" s="98">
        <f t="shared" si="29"/>
        <v>160.4</v>
      </c>
      <c r="AM90" s="98">
        <f t="shared" si="29"/>
        <v>214</v>
      </c>
      <c r="AN90" s="98">
        <f t="shared" si="29"/>
        <v>286</v>
      </c>
      <c r="AO90" s="98">
        <f t="shared" si="29"/>
        <v>313</v>
      </c>
      <c r="AP90" s="98">
        <f t="shared" si="29"/>
        <v>378</v>
      </c>
      <c r="AQ90" s="98">
        <f t="shared" si="29"/>
        <v>598</v>
      </c>
      <c r="AR90" s="98">
        <f t="shared" si="29"/>
        <v>1.6</v>
      </c>
      <c r="AS90" s="98">
        <f t="shared" si="29"/>
        <v>7</v>
      </c>
      <c r="AT90" s="98">
        <f t="shared" si="29"/>
        <v>20</v>
      </c>
      <c r="AU90" s="98">
        <f t="shared" si="29"/>
        <v>39</v>
      </c>
      <c r="AV90" s="98">
        <f t="shared" si="29"/>
        <v>47</v>
      </c>
      <c r="AW90" s="98">
        <f t="shared" si="29"/>
        <v>60</v>
      </c>
    </row>
    <row r="91" spans="1:49">
      <c r="A91" s="97" t="s">
        <v>65</v>
      </c>
      <c r="B91" s="98">
        <f t="shared" si="2"/>
        <v>1256.9438</v>
      </c>
      <c r="C91" s="98">
        <f t="shared" si="3"/>
        <v>1392.6425999999999</v>
      </c>
      <c r="D91" s="98">
        <f t="shared" si="4"/>
        <v>1778.2693999999999</v>
      </c>
      <c r="E91" s="98">
        <f t="shared" si="5"/>
        <v>2021.1758</v>
      </c>
      <c r="F91" s="98">
        <f t="shared" si="6"/>
        <v>2238.0630000000001</v>
      </c>
      <c r="G91" s="98">
        <f t="shared" si="7"/>
        <v>2430.6347999999998</v>
      </c>
      <c r="H91" s="98">
        <f t="shared" si="8"/>
        <v>69</v>
      </c>
      <c r="I91" s="98">
        <f t="shared" ref="I91:AW91" si="30">I26-SUMIFS(I$38:I$64,$A$38:$A$64,$A91)</f>
        <v>93</v>
      </c>
      <c r="J91" s="98">
        <f t="shared" si="30"/>
        <v>102</v>
      </c>
      <c r="K91" s="98">
        <f t="shared" si="30"/>
        <v>129</v>
      </c>
      <c r="L91" s="98">
        <f t="shared" si="30"/>
        <v>128</v>
      </c>
      <c r="M91" s="98">
        <f t="shared" si="30"/>
        <v>141</v>
      </c>
      <c r="N91" s="98">
        <f t="shared" si="30"/>
        <v>1124.9438</v>
      </c>
      <c r="O91" s="98">
        <f t="shared" si="30"/>
        <v>1193.6425999999999</v>
      </c>
      <c r="P91" s="98">
        <f t="shared" si="30"/>
        <v>1450.2693999999999</v>
      </c>
      <c r="Q91" s="98">
        <f t="shared" si="30"/>
        <v>1626.1758</v>
      </c>
      <c r="R91" s="98">
        <f t="shared" si="30"/>
        <v>1785.0630000000001</v>
      </c>
      <c r="S91" s="98">
        <f t="shared" si="30"/>
        <v>1860.6348</v>
      </c>
      <c r="T91" s="98">
        <f t="shared" si="30"/>
        <v>0</v>
      </c>
      <c r="U91" s="98">
        <f t="shared" si="30"/>
        <v>0</v>
      </c>
      <c r="V91" s="98">
        <f t="shared" si="30"/>
        <v>5</v>
      </c>
      <c r="W91" s="98">
        <f t="shared" si="30"/>
        <v>5</v>
      </c>
      <c r="X91" s="98">
        <f t="shared" si="30"/>
        <v>8</v>
      </c>
      <c r="Y91" s="98">
        <f t="shared" si="30"/>
        <v>14</v>
      </c>
      <c r="Z91" s="98">
        <f t="shared" si="30"/>
        <v>0</v>
      </c>
      <c r="AA91" s="98">
        <f t="shared" si="30"/>
        <v>0</v>
      </c>
      <c r="AB91" s="98">
        <f t="shared" si="30"/>
        <v>0</v>
      </c>
      <c r="AC91" s="98">
        <f t="shared" si="30"/>
        <v>0</v>
      </c>
      <c r="AD91" s="98">
        <f t="shared" si="30"/>
        <v>0</v>
      </c>
      <c r="AE91" s="98">
        <f t="shared" si="30"/>
        <v>0</v>
      </c>
      <c r="AF91" s="98">
        <f t="shared" si="30"/>
        <v>15</v>
      </c>
      <c r="AG91" s="98">
        <f t="shared" si="30"/>
        <v>23</v>
      </c>
      <c r="AH91" s="98">
        <f t="shared" si="30"/>
        <v>78</v>
      </c>
      <c r="AI91" s="98">
        <f t="shared" si="30"/>
        <v>84</v>
      </c>
      <c r="AJ91" s="98">
        <f t="shared" si="30"/>
        <v>103</v>
      </c>
      <c r="AK91" s="98">
        <f t="shared" si="30"/>
        <v>98</v>
      </c>
      <c r="AL91" s="98">
        <f t="shared" si="30"/>
        <v>48</v>
      </c>
      <c r="AM91" s="98">
        <f t="shared" si="30"/>
        <v>83</v>
      </c>
      <c r="AN91" s="98">
        <f t="shared" si="30"/>
        <v>143</v>
      </c>
      <c r="AO91" s="98">
        <f t="shared" si="30"/>
        <v>177</v>
      </c>
      <c r="AP91" s="98">
        <f t="shared" si="30"/>
        <v>214</v>
      </c>
      <c r="AQ91" s="98">
        <f t="shared" si="30"/>
        <v>317</v>
      </c>
      <c r="AR91" s="98">
        <f t="shared" si="30"/>
        <v>0</v>
      </c>
      <c r="AS91" s="98">
        <f t="shared" si="30"/>
        <v>0</v>
      </c>
      <c r="AT91" s="98">
        <f t="shared" si="30"/>
        <v>0</v>
      </c>
      <c r="AU91" s="98">
        <f t="shared" si="30"/>
        <v>0</v>
      </c>
      <c r="AV91" s="98">
        <f t="shared" si="30"/>
        <v>0</v>
      </c>
      <c r="AW91" s="98">
        <f t="shared" si="30"/>
        <v>0</v>
      </c>
    </row>
    <row r="92" spans="1:49">
      <c r="A92" s="97" t="s">
        <v>76</v>
      </c>
      <c r="B92" s="98">
        <f t="shared" si="2"/>
        <v>831</v>
      </c>
      <c r="C92" s="98">
        <f t="shared" si="3"/>
        <v>864</v>
      </c>
      <c r="D92" s="98">
        <f t="shared" si="4"/>
        <v>852</v>
      </c>
      <c r="E92" s="98">
        <f t="shared" si="5"/>
        <v>830</v>
      </c>
      <c r="F92" s="98">
        <f t="shared" si="6"/>
        <v>855</v>
      </c>
      <c r="G92" s="98">
        <f t="shared" si="7"/>
        <v>995</v>
      </c>
      <c r="H92" s="98">
        <f t="shared" si="8"/>
        <v>0</v>
      </c>
      <c r="I92" s="98">
        <f t="shared" ref="I92:AW92" si="31">I27-SUMIFS(I$38:I$64,$A$38:$A$64,$A92)</f>
        <v>0</v>
      </c>
      <c r="J92" s="98">
        <f t="shared" si="31"/>
        <v>0</v>
      </c>
      <c r="K92" s="98">
        <f t="shared" si="31"/>
        <v>0</v>
      </c>
      <c r="L92" s="98">
        <f t="shared" si="31"/>
        <v>0</v>
      </c>
      <c r="M92" s="98">
        <f t="shared" si="31"/>
        <v>0</v>
      </c>
      <c r="N92" s="98">
        <f t="shared" si="31"/>
        <v>663</v>
      </c>
      <c r="O92" s="98">
        <f t="shared" si="31"/>
        <v>680</v>
      </c>
      <c r="P92" s="98">
        <f t="shared" si="31"/>
        <v>649</v>
      </c>
      <c r="Q92" s="98">
        <f t="shared" si="31"/>
        <v>607</v>
      </c>
      <c r="R92" s="98">
        <f t="shared" si="31"/>
        <v>619</v>
      </c>
      <c r="S92" s="98">
        <f t="shared" si="31"/>
        <v>750</v>
      </c>
      <c r="T92" s="98">
        <f t="shared" si="31"/>
        <v>101</v>
      </c>
      <c r="U92" s="98">
        <f t="shared" si="31"/>
        <v>109</v>
      </c>
      <c r="V92" s="98">
        <f t="shared" si="31"/>
        <v>127</v>
      </c>
      <c r="W92" s="98">
        <f t="shared" si="31"/>
        <v>147.69999999999999</v>
      </c>
      <c r="X92" s="98">
        <f t="shared" si="31"/>
        <v>151</v>
      </c>
      <c r="Y92" s="98">
        <f t="shared" si="31"/>
        <v>151</v>
      </c>
      <c r="Z92" s="98">
        <f t="shared" si="31"/>
        <v>1</v>
      </c>
      <c r="AA92" s="98">
        <f t="shared" si="31"/>
        <v>1</v>
      </c>
      <c r="AB92" s="98">
        <f t="shared" si="31"/>
        <v>1</v>
      </c>
      <c r="AC92" s="98">
        <f t="shared" si="31"/>
        <v>1</v>
      </c>
      <c r="AD92" s="98">
        <f t="shared" si="31"/>
        <v>1</v>
      </c>
      <c r="AE92" s="98">
        <f t="shared" si="31"/>
        <v>2</v>
      </c>
      <c r="AF92" s="98">
        <f t="shared" si="31"/>
        <v>52</v>
      </c>
      <c r="AG92" s="98">
        <f t="shared" si="31"/>
        <v>56</v>
      </c>
      <c r="AH92" s="98">
        <f t="shared" si="31"/>
        <v>56</v>
      </c>
      <c r="AI92" s="98">
        <f t="shared" si="31"/>
        <v>56.3</v>
      </c>
      <c r="AJ92" s="98">
        <f t="shared" si="31"/>
        <v>64</v>
      </c>
      <c r="AK92" s="98">
        <f t="shared" si="31"/>
        <v>71</v>
      </c>
      <c r="AL92" s="98">
        <f t="shared" si="31"/>
        <v>14</v>
      </c>
      <c r="AM92" s="98">
        <f t="shared" si="31"/>
        <v>18</v>
      </c>
      <c r="AN92" s="98">
        <f t="shared" si="31"/>
        <v>19</v>
      </c>
      <c r="AO92" s="98">
        <f t="shared" si="31"/>
        <v>18</v>
      </c>
      <c r="AP92" s="98">
        <f t="shared" si="31"/>
        <v>20</v>
      </c>
      <c r="AQ92" s="98">
        <f t="shared" si="31"/>
        <v>21</v>
      </c>
      <c r="AR92" s="98">
        <f t="shared" si="31"/>
        <v>1.1000000000000001</v>
      </c>
      <c r="AS92" s="98">
        <f t="shared" si="31"/>
        <v>2</v>
      </c>
      <c r="AT92" s="98">
        <f t="shared" si="31"/>
        <v>5</v>
      </c>
      <c r="AU92" s="98">
        <f t="shared" si="31"/>
        <v>7</v>
      </c>
      <c r="AV92" s="98">
        <f t="shared" si="31"/>
        <v>9</v>
      </c>
      <c r="AW92" s="98">
        <f t="shared" si="31"/>
        <v>12</v>
      </c>
    </row>
    <row r="93" spans="1:49">
      <c r="A93" s="97" t="s">
        <v>106</v>
      </c>
      <c r="B93" s="98">
        <f t="shared" si="2"/>
        <v>2458.8912</v>
      </c>
      <c r="C93" s="98">
        <f t="shared" si="3"/>
        <v>2631.5675000000001</v>
      </c>
      <c r="D93" s="98">
        <f t="shared" si="4"/>
        <v>2913.9796000000001</v>
      </c>
      <c r="E93" s="98">
        <f t="shared" si="5"/>
        <v>3061.4204</v>
      </c>
      <c r="F93" s="98">
        <f t="shared" si="6"/>
        <v>3319.5318600198625</v>
      </c>
      <c r="G93" s="98">
        <f t="shared" si="7"/>
        <v>3598.2965817625477</v>
      </c>
      <c r="H93" s="98">
        <f t="shared" si="8"/>
        <v>2078.1912000000002</v>
      </c>
      <c r="I93" s="98">
        <f t="shared" ref="I93:AW93" si="32">I28-SUMIFS(I$38:I$64,$A$38:$A$64,$A93)</f>
        <v>2227.5675000000001</v>
      </c>
      <c r="J93" s="98">
        <f t="shared" si="32"/>
        <v>2403.9796000000001</v>
      </c>
      <c r="K93" s="98">
        <f t="shared" si="32"/>
        <v>2476.4204</v>
      </c>
      <c r="L93" s="98">
        <f t="shared" si="32"/>
        <v>2696.5318600198625</v>
      </c>
      <c r="M93" s="98">
        <f t="shared" si="32"/>
        <v>2806.2965817625477</v>
      </c>
      <c r="N93" s="98">
        <f t="shared" si="32"/>
        <v>273</v>
      </c>
      <c r="O93" s="98">
        <f t="shared" si="32"/>
        <v>249</v>
      </c>
      <c r="P93" s="98">
        <f t="shared" si="32"/>
        <v>315</v>
      </c>
      <c r="Q93" s="98">
        <f t="shared" si="32"/>
        <v>352</v>
      </c>
      <c r="R93" s="98">
        <f t="shared" si="32"/>
        <v>361</v>
      </c>
      <c r="S93" s="98">
        <f t="shared" si="32"/>
        <v>469</v>
      </c>
      <c r="T93" s="98">
        <f t="shared" si="32"/>
        <v>22</v>
      </c>
      <c r="U93" s="98">
        <f t="shared" si="32"/>
        <v>18</v>
      </c>
      <c r="V93" s="98">
        <f t="shared" si="32"/>
        <v>20</v>
      </c>
      <c r="W93" s="98">
        <f t="shared" si="32"/>
        <v>23.5</v>
      </c>
      <c r="X93" s="98">
        <f t="shared" si="32"/>
        <v>23</v>
      </c>
      <c r="Y93" s="98">
        <f t="shared" si="32"/>
        <v>30</v>
      </c>
      <c r="Z93" s="98">
        <f t="shared" si="32"/>
        <v>0</v>
      </c>
      <c r="AA93" s="98">
        <f t="shared" si="32"/>
        <v>0</v>
      </c>
      <c r="AB93" s="98">
        <f t="shared" si="32"/>
        <v>0</v>
      </c>
      <c r="AC93" s="98">
        <f t="shared" si="32"/>
        <v>0</v>
      </c>
      <c r="AD93" s="98">
        <f t="shared" si="32"/>
        <v>0</v>
      </c>
      <c r="AE93" s="98">
        <f t="shared" si="32"/>
        <v>0</v>
      </c>
      <c r="AF93" s="98">
        <f t="shared" si="32"/>
        <v>54</v>
      </c>
      <c r="AG93" s="98">
        <f t="shared" si="32"/>
        <v>87</v>
      </c>
      <c r="AH93" s="98">
        <f t="shared" si="32"/>
        <v>99</v>
      </c>
      <c r="AI93" s="98">
        <f t="shared" si="32"/>
        <v>112.5</v>
      </c>
      <c r="AJ93" s="98">
        <f t="shared" si="32"/>
        <v>128</v>
      </c>
      <c r="AK93" s="98">
        <f t="shared" si="32"/>
        <v>156</v>
      </c>
      <c r="AL93" s="98">
        <f t="shared" si="32"/>
        <v>31.7</v>
      </c>
      <c r="AM93" s="98">
        <f t="shared" si="32"/>
        <v>50</v>
      </c>
      <c r="AN93" s="98">
        <f t="shared" si="32"/>
        <v>76</v>
      </c>
      <c r="AO93" s="98">
        <f t="shared" si="32"/>
        <v>97</v>
      </c>
      <c r="AP93" s="98">
        <f t="shared" si="32"/>
        <v>111</v>
      </c>
      <c r="AQ93" s="98">
        <f t="shared" si="32"/>
        <v>137</v>
      </c>
      <c r="AR93" s="98">
        <f t="shared" si="32"/>
        <v>0.3</v>
      </c>
      <c r="AS93" s="98">
        <f t="shared" si="32"/>
        <v>1</v>
      </c>
      <c r="AT93" s="98">
        <f t="shared" si="32"/>
        <v>1</v>
      </c>
      <c r="AU93" s="98">
        <f t="shared" si="32"/>
        <v>2</v>
      </c>
      <c r="AV93" s="98">
        <f t="shared" si="32"/>
        <v>2</v>
      </c>
      <c r="AW93" s="98">
        <f t="shared" si="32"/>
        <v>2</v>
      </c>
    </row>
    <row r="94" spans="1:49">
      <c r="A94" s="97" t="s">
        <v>60</v>
      </c>
      <c r="B94" s="98">
        <f t="shared" si="2"/>
        <v>599.23</v>
      </c>
      <c r="C94" s="98">
        <f t="shared" si="3"/>
        <v>595.1</v>
      </c>
      <c r="D94" s="98">
        <f t="shared" si="4"/>
        <v>668.15</v>
      </c>
      <c r="E94" s="98">
        <f t="shared" si="5"/>
        <v>669.12</v>
      </c>
      <c r="F94" s="98">
        <f t="shared" si="6"/>
        <v>695.1</v>
      </c>
      <c r="G94" s="98">
        <f t="shared" si="7"/>
        <v>772.2</v>
      </c>
      <c r="H94" s="98">
        <f t="shared" si="8"/>
        <v>0.03</v>
      </c>
      <c r="I94" s="98">
        <f t="shared" ref="I94:AW94" si="33">I29-SUMIFS(I$38:I$64,$A$38:$A$64,$A94)</f>
        <v>0.1</v>
      </c>
      <c r="J94" s="98">
        <f t="shared" si="33"/>
        <v>0.15</v>
      </c>
      <c r="K94" s="98">
        <f t="shared" si="33"/>
        <v>0.12</v>
      </c>
      <c r="L94" s="98">
        <f t="shared" si="33"/>
        <v>0.1</v>
      </c>
      <c r="M94" s="98">
        <f t="shared" si="33"/>
        <v>0.2</v>
      </c>
      <c r="N94" s="98">
        <f t="shared" si="33"/>
        <v>476</v>
      </c>
      <c r="O94" s="98">
        <f t="shared" si="33"/>
        <v>467</v>
      </c>
      <c r="P94" s="98">
        <f t="shared" si="33"/>
        <v>531</v>
      </c>
      <c r="Q94" s="98">
        <f t="shared" si="33"/>
        <v>518</v>
      </c>
      <c r="R94" s="98">
        <f t="shared" si="33"/>
        <v>513</v>
      </c>
      <c r="S94" s="98">
        <f t="shared" si="33"/>
        <v>552</v>
      </c>
      <c r="T94" s="98">
        <f t="shared" si="33"/>
        <v>104</v>
      </c>
      <c r="U94" s="98">
        <f t="shared" si="33"/>
        <v>106</v>
      </c>
      <c r="V94" s="98">
        <f t="shared" si="33"/>
        <v>112</v>
      </c>
      <c r="W94" s="98">
        <f t="shared" si="33"/>
        <v>114</v>
      </c>
      <c r="X94" s="98">
        <f t="shared" si="33"/>
        <v>134</v>
      </c>
      <c r="Y94" s="98">
        <f t="shared" si="33"/>
        <v>147</v>
      </c>
      <c r="Z94" s="98">
        <f t="shared" si="33"/>
        <v>0</v>
      </c>
      <c r="AA94" s="98">
        <f t="shared" si="33"/>
        <v>0</v>
      </c>
      <c r="AB94" s="98">
        <f t="shared" si="33"/>
        <v>0</v>
      </c>
      <c r="AC94" s="98">
        <f t="shared" si="33"/>
        <v>0</v>
      </c>
      <c r="AD94" s="98">
        <f t="shared" si="33"/>
        <v>0</v>
      </c>
      <c r="AE94" s="98">
        <f t="shared" si="33"/>
        <v>5</v>
      </c>
      <c r="AF94" s="98">
        <f t="shared" si="33"/>
        <v>11</v>
      </c>
      <c r="AG94" s="98">
        <f t="shared" si="33"/>
        <v>11</v>
      </c>
      <c r="AH94" s="98">
        <f t="shared" si="33"/>
        <v>11</v>
      </c>
      <c r="AI94" s="98">
        <f t="shared" si="33"/>
        <v>14</v>
      </c>
      <c r="AJ94" s="98">
        <f t="shared" si="33"/>
        <v>21</v>
      </c>
      <c r="AK94" s="98">
        <f t="shared" si="33"/>
        <v>34</v>
      </c>
      <c r="AL94" s="98">
        <f t="shared" si="33"/>
        <v>8.1999999999999993</v>
      </c>
      <c r="AM94" s="98">
        <f t="shared" si="33"/>
        <v>11</v>
      </c>
      <c r="AN94" s="98">
        <f t="shared" si="33"/>
        <v>14</v>
      </c>
      <c r="AO94" s="98">
        <f t="shared" si="33"/>
        <v>23</v>
      </c>
      <c r="AP94" s="98">
        <f t="shared" si="33"/>
        <v>27</v>
      </c>
      <c r="AQ94" s="98">
        <f t="shared" si="33"/>
        <v>34</v>
      </c>
      <c r="AR94" s="98">
        <f t="shared" si="33"/>
        <v>0.8</v>
      </c>
      <c r="AS94" s="98">
        <f t="shared" si="33"/>
        <v>1</v>
      </c>
      <c r="AT94" s="98">
        <f t="shared" si="33"/>
        <v>2</v>
      </c>
      <c r="AU94" s="98">
        <f t="shared" si="33"/>
        <v>3</v>
      </c>
      <c r="AV94" s="98">
        <f t="shared" si="33"/>
        <v>4</v>
      </c>
      <c r="AW94" s="98">
        <f t="shared" si="33"/>
        <v>4</v>
      </c>
    </row>
    <row r="95" spans="1:49">
      <c r="A95" s="97" t="s">
        <v>108</v>
      </c>
      <c r="B95" s="98">
        <f t="shared" si="2"/>
        <v>51.14</v>
      </c>
      <c r="C95" s="98">
        <f t="shared" si="3"/>
        <v>58.5</v>
      </c>
      <c r="D95" s="98">
        <f t="shared" si="4"/>
        <v>67.740000000000009</v>
      </c>
      <c r="E95" s="98">
        <f t="shared" si="5"/>
        <v>83.56</v>
      </c>
      <c r="F95" s="98">
        <f t="shared" si="6"/>
        <v>86.14</v>
      </c>
      <c r="G95" s="98">
        <f t="shared" si="7"/>
        <v>112.4</v>
      </c>
      <c r="H95" s="98">
        <f t="shared" si="8"/>
        <v>46</v>
      </c>
      <c r="I95" s="98">
        <f t="shared" ref="I95:AW95" si="34">I30-SUMIFS(I$38:I$64,$A$38:$A$64,$A95)</f>
        <v>51</v>
      </c>
      <c r="J95" s="98">
        <f t="shared" si="34"/>
        <v>57</v>
      </c>
      <c r="K95" s="98">
        <f t="shared" si="34"/>
        <v>68</v>
      </c>
      <c r="L95" s="98">
        <f t="shared" si="34"/>
        <v>70</v>
      </c>
      <c r="M95" s="98">
        <f t="shared" si="34"/>
        <v>93</v>
      </c>
      <c r="N95" s="98">
        <f t="shared" si="34"/>
        <v>0</v>
      </c>
      <c r="O95" s="98">
        <f t="shared" si="34"/>
        <v>0</v>
      </c>
      <c r="P95" s="98">
        <f t="shared" si="34"/>
        <v>0</v>
      </c>
      <c r="Q95" s="98">
        <f t="shared" si="34"/>
        <v>0</v>
      </c>
      <c r="R95" s="98">
        <f t="shared" si="34"/>
        <v>0</v>
      </c>
      <c r="S95" s="98">
        <f t="shared" si="34"/>
        <v>0</v>
      </c>
      <c r="T95" s="98">
        <f t="shared" si="34"/>
        <v>0</v>
      </c>
      <c r="U95" s="98">
        <f t="shared" si="34"/>
        <v>0</v>
      </c>
      <c r="V95" s="98">
        <f t="shared" si="34"/>
        <v>0</v>
      </c>
      <c r="W95" s="98">
        <f t="shared" si="34"/>
        <v>0</v>
      </c>
      <c r="X95" s="98">
        <f t="shared" si="34"/>
        <v>0</v>
      </c>
      <c r="Y95" s="98">
        <f t="shared" si="34"/>
        <v>0</v>
      </c>
      <c r="Z95" s="98">
        <f t="shared" si="34"/>
        <v>0</v>
      </c>
      <c r="AA95" s="98">
        <f t="shared" si="34"/>
        <v>0.4</v>
      </c>
      <c r="AB95" s="98">
        <f t="shared" si="34"/>
        <v>0.6</v>
      </c>
      <c r="AC95" s="98">
        <f t="shared" si="34"/>
        <v>0.4</v>
      </c>
      <c r="AD95" s="98">
        <f t="shared" si="34"/>
        <v>0</v>
      </c>
      <c r="AE95" s="98">
        <f t="shared" si="34"/>
        <v>0.4</v>
      </c>
      <c r="AF95" s="98">
        <f t="shared" si="34"/>
        <v>0</v>
      </c>
      <c r="AG95" s="98">
        <f t="shared" si="34"/>
        <v>0</v>
      </c>
      <c r="AH95" s="98">
        <f t="shared" si="34"/>
        <v>1</v>
      </c>
      <c r="AI95" s="98">
        <f t="shared" si="34"/>
        <v>1</v>
      </c>
      <c r="AJ95" s="98">
        <f t="shared" si="34"/>
        <v>1</v>
      </c>
      <c r="AK95" s="98">
        <f t="shared" si="34"/>
        <v>1</v>
      </c>
      <c r="AL95" s="98">
        <f t="shared" si="34"/>
        <v>5.14</v>
      </c>
      <c r="AM95" s="98">
        <f t="shared" si="34"/>
        <v>7.1</v>
      </c>
      <c r="AN95" s="98">
        <f t="shared" si="34"/>
        <v>9.14</v>
      </c>
      <c r="AO95" s="98">
        <f t="shared" si="34"/>
        <v>14.16</v>
      </c>
      <c r="AP95" s="98">
        <f t="shared" si="34"/>
        <v>15.14</v>
      </c>
      <c r="AQ95" s="98">
        <f t="shared" si="34"/>
        <v>18.000000000000004</v>
      </c>
      <c r="AR95" s="98">
        <f t="shared" si="34"/>
        <v>0</v>
      </c>
      <c r="AS95" s="98">
        <f t="shared" si="34"/>
        <v>0</v>
      </c>
      <c r="AT95" s="98">
        <f t="shared" si="34"/>
        <v>0</v>
      </c>
      <c r="AU95" s="98">
        <f t="shared" si="34"/>
        <v>0</v>
      </c>
      <c r="AV95" s="98">
        <f t="shared" si="34"/>
        <v>0</v>
      </c>
      <c r="AW95" s="98">
        <f t="shared" si="34"/>
        <v>0.2</v>
      </c>
    </row>
    <row r="96" spans="1:49">
      <c r="A96" s="97" t="s">
        <v>90</v>
      </c>
      <c r="B96" s="98">
        <f t="shared" si="2"/>
        <v>2369.3885</v>
      </c>
      <c r="C96" s="98">
        <f t="shared" si="3"/>
        <v>2669.3031999999998</v>
      </c>
      <c r="D96" s="98">
        <f t="shared" si="4"/>
        <v>2861.6411000000003</v>
      </c>
      <c r="E96" s="98">
        <f t="shared" si="5"/>
        <v>3042.7244999999998</v>
      </c>
      <c r="F96" s="98">
        <f t="shared" si="6"/>
        <v>3201.8616999999999</v>
      </c>
      <c r="G96" s="98">
        <f t="shared" si="7"/>
        <v>3615.3061000000002</v>
      </c>
      <c r="H96" s="98">
        <f t="shared" si="8"/>
        <v>211</v>
      </c>
      <c r="I96" s="98">
        <f t="shared" ref="I96:AW96" si="35">I31-SUMIFS(I$38:I$64,$A$38:$A$64,$A96)</f>
        <v>256</v>
      </c>
      <c r="J96" s="98">
        <f t="shared" si="35"/>
        <v>254</v>
      </c>
      <c r="K96" s="98">
        <f t="shared" si="35"/>
        <v>290</v>
      </c>
      <c r="L96" s="98">
        <f t="shared" si="35"/>
        <v>268</v>
      </c>
      <c r="M96" s="98">
        <f t="shared" si="35"/>
        <v>286</v>
      </c>
      <c r="N96" s="98">
        <f t="shared" si="35"/>
        <v>1971.5636749999999</v>
      </c>
      <c r="O96" s="98">
        <f t="shared" si="35"/>
        <v>2128.1722599999998</v>
      </c>
      <c r="P96" s="98">
        <f t="shared" si="35"/>
        <v>2261.8044300000001</v>
      </c>
      <c r="Q96" s="98">
        <f t="shared" si="35"/>
        <v>2350.4618099999998</v>
      </c>
      <c r="R96" s="98">
        <f t="shared" si="35"/>
        <v>2472.7222499999998</v>
      </c>
      <c r="S96" s="98">
        <f t="shared" si="35"/>
        <v>2686.0063300000002</v>
      </c>
      <c r="T96" s="98">
        <f t="shared" si="35"/>
        <v>17</v>
      </c>
      <c r="U96" s="98">
        <f t="shared" si="35"/>
        <v>20</v>
      </c>
      <c r="V96" s="98">
        <f t="shared" si="35"/>
        <v>16</v>
      </c>
      <c r="W96" s="98">
        <f t="shared" si="35"/>
        <v>18.899999999999999</v>
      </c>
      <c r="X96" s="98">
        <f t="shared" si="35"/>
        <v>17.899999999999999</v>
      </c>
      <c r="Y96" s="98">
        <f t="shared" si="35"/>
        <v>41</v>
      </c>
      <c r="Z96" s="98">
        <f t="shared" si="35"/>
        <v>0</v>
      </c>
      <c r="AA96" s="98">
        <f t="shared" si="35"/>
        <v>0</v>
      </c>
      <c r="AB96" s="98">
        <f t="shared" si="35"/>
        <v>0</v>
      </c>
      <c r="AC96" s="98">
        <f t="shared" si="35"/>
        <v>0</v>
      </c>
      <c r="AD96" s="98">
        <f t="shared" si="35"/>
        <v>0</v>
      </c>
      <c r="AE96" s="98">
        <f t="shared" si="35"/>
        <v>0</v>
      </c>
      <c r="AF96" s="98">
        <f t="shared" si="35"/>
        <v>28</v>
      </c>
      <c r="AG96" s="98">
        <f t="shared" si="35"/>
        <v>2</v>
      </c>
      <c r="AH96" s="98">
        <f t="shared" si="35"/>
        <v>2</v>
      </c>
      <c r="AI96" s="98">
        <f t="shared" si="35"/>
        <v>32.1</v>
      </c>
      <c r="AJ96" s="98">
        <f t="shared" si="35"/>
        <v>38.1</v>
      </c>
      <c r="AK96" s="98">
        <f t="shared" si="35"/>
        <v>61</v>
      </c>
      <c r="AL96" s="98">
        <f t="shared" si="35"/>
        <v>141.824825</v>
      </c>
      <c r="AM96" s="98">
        <f t="shared" si="35"/>
        <v>263.13094000000001</v>
      </c>
      <c r="AN96" s="98">
        <f t="shared" si="35"/>
        <v>327.83667000000003</v>
      </c>
      <c r="AO96" s="98">
        <f t="shared" si="35"/>
        <v>351.26269000000002</v>
      </c>
      <c r="AP96" s="98">
        <f t="shared" si="35"/>
        <v>405.13945000000001</v>
      </c>
      <c r="AQ96" s="98">
        <f t="shared" si="35"/>
        <v>541.29976999999997</v>
      </c>
      <c r="AR96" s="98">
        <f t="shared" si="35"/>
        <v>0</v>
      </c>
      <c r="AS96" s="98">
        <f t="shared" si="35"/>
        <v>0.01</v>
      </c>
      <c r="AT96" s="98">
        <f t="shared" si="35"/>
        <v>0</v>
      </c>
      <c r="AU96" s="98">
        <f t="shared" si="35"/>
        <v>1</v>
      </c>
      <c r="AV96" s="98">
        <f t="shared" si="35"/>
        <v>2</v>
      </c>
      <c r="AW96" s="98">
        <f t="shared" si="35"/>
        <v>2</v>
      </c>
    </row>
    <row r="97" spans="1:55">
      <c r="A97" s="97" t="s">
        <v>104</v>
      </c>
      <c r="B97" s="98">
        <f t="shared" si="2"/>
        <v>1420.4633000000001</v>
      </c>
      <c r="C97" s="98">
        <f t="shared" si="3"/>
        <v>1545.0169999999998</v>
      </c>
      <c r="D97" s="98">
        <f t="shared" si="4"/>
        <v>1686.8</v>
      </c>
      <c r="E97" s="98">
        <f t="shared" si="5"/>
        <v>1829.4734999999998</v>
      </c>
      <c r="F97" s="98">
        <f t="shared" si="6"/>
        <v>2039.7595399801376</v>
      </c>
      <c r="G97" s="98">
        <f t="shared" si="7"/>
        <v>2132.2149182374524</v>
      </c>
      <c r="H97" s="98">
        <f t="shared" si="8"/>
        <v>996.46330000000012</v>
      </c>
      <c r="I97" s="98">
        <f t="shared" ref="I97:AW97" si="36">I32-SUMIFS(I$38:I$64,$A$38:$A$64,$A97)</f>
        <v>1089.3169999999998</v>
      </c>
      <c r="J97" s="98">
        <f t="shared" si="36"/>
        <v>1144.3</v>
      </c>
      <c r="K97" s="98">
        <f t="shared" si="36"/>
        <v>1222.9734999999998</v>
      </c>
      <c r="L97" s="98">
        <f t="shared" si="36"/>
        <v>1327.2495399801376</v>
      </c>
      <c r="M97" s="98">
        <f t="shared" si="36"/>
        <v>1397.9149182374524</v>
      </c>
      <c r="N97" s="98">
        <f t="shared" si="36"/>
        <v>170</v>
      </c>
      <c r="O97" s="98">
        <f t="shared" si="36"/>
        <v>167</v>
      </c>
      <c r="P97" s="98">
        <f t="shared" si="36"/>
        <v>207</v>
      </c>
      <c r="Q97" s="98">
        <f t="shared" si="36"/>
        <v>223</v>
      </c>
      <c r="R97" s="98">
        <f t="shared" si="36"/>
        <v>318</v>
      </c>
      <c r="S97" s="98">
        <f t="shared" si="36"/>
        <v>353</v>
      </c>
      <c r="T97" s="98">
        <f t="shared" si="36"/>
        <v>0</v>
      </c>
      <c r="U97" s="98">
        <f t="shared" si="36"/>
        <v>1</v>
      </c>
      <c r="V97" s="98">
        <f t="shared" si="36"/>
        <v>0.5</v>
      </c>
      <c r="W97" s="98">
        <f t="shared" si="36"/>
        <v>0.5</v>
      </c>
      <c r="X97" s="98">
        <f t="shared" si="36"/>
        <v>0.4</v>
      </c>
      <c r="Y97" s="98">
        <f t="shared" si="36"/>
        <v>0.19999999999999998</v>
      </c>
      <c r="Z97" s="98">
        <f t="shared" si="36"/>
        <v>0</v>
      </c>
      <c r="AA97" s="98">
        <f t="shared" si="36"/>
        <v>0</v>
      </c>
      <c r="AB97" s="98">
        <f t="shared" si="36"/>
        <v>0</v>
      </c>
      <c r="AC97" s="98">
        <f t="shared" si="36"/>
        <v>0</v>
      </c>
      <c r="AD97" s="98">
        <f t="shared" si="36"/>
        <v>0</v>
      </c>
      <c r="AE97" s="98">
        <f t="shared" si="36"/>
        <v>0</v>
      </c>
      <c r="AF97" s="98">
        <f t="shared" si="36"/>
        <v>82</v>
      </c>
      <c r="AG97" s="98">
        <f t="shared" si="36"/>
        <v>72</v>
      </c>
      <c r="AH97" s="98">
        <f t="shared" si="36"/>
        <v>82</v>
      </c>
      <c r="AI97" s="98">
        <f t="shared" si="36"/>
        <v>95</v>
      </c>
      <c r="AJ97" s="98">
        <f t="shared" si="36"/>
        <v>97.1</v>
      </c>
      <c r="AK97" s="98">
        <f t="shared" si="36"/>
        <v>102.1</v>
      </c>
      <c r="AL97" s="98">
        <f t="shared" si="36"/>
        <v>172</v>
      </c>
      <c r="AM97" s="98">
        <f t="shared" si="36"/>
        <v>215.7</v>
      </c>
      <c r="AN97" s="98">
        <f t="shared" si="36"/>
        <v>253</v>
      </c>
      <c r="AO97" s="98">
        <f t="shared" si="36"/>
        <v>288</v>
      </c>
      <c r="AP97" s="98">
        <f t="shared" si="36"/>
        <v>297.01</v>
      </c>
      <c r="AQ97" s="98">
        <f t="shared" si="36"/>
        <v>279</v>
      </c>
      <c r="AR97" s="98">
        <f t="shared" si="36"/>
        <v>0</v>
      </c>
      <c r="AS97" s="98">
        <f t="shared" si="36"/>
        <v>0.3</v>
      </c>
      <c r="AT97" s="98">
        <f t="shared" si="36"/>
        <v>1</v>
      </c>
      <c r="AU97" s="98">
        <f t="shared" si="36"/>
        <v>2</v>
      </c>
      <c r="AV97" s="98">
        <f t="shared" si="36"/>
        <v>3</v>
      </c>
      <c r="AW97" s="98">
        <f t="shared" si="36"/>
        <v>4</v>
      </c>
    </row>
    <row r="98" spans="1:55">
      <c r="A98" s="97" t="s">
        <v>77</v>
      </c>
      <c r="B98" s="98">
        <f t="shared" si="2"/>
        <v>3176.1</v>
      </c>
      <c r="C98" s="98">
        <f t="shared" si="3"/>
        <v>3316.02</v>
      </c>
      <c r="D98" s="98">
        <f t="shared" si="4"/>
        <v>3445.11</v>
      </c>
      <c r="E98" s="98">
        <f t="shared" si="5"/>
        <v>3470.12</v>
      </c>
      <c r="F98" s="98">
        <f t="shared" si="6"/>
        <v>3431.13</v>
      </c>
      <c r="G98" s="98">
        <f t="shared" si="7"/>
        <v>4125.1400000000003</v>
      </c>
      <c r="H98" s="98">
        <f t="shared" si="8"/>
        <v>274</v>
      </c>
      <c r="I98" s="98">
        <f t="shared" ref="I98:AW98" si="37">I33-SUMIFS(I$38:I$64,$A$38:$A$64,$A98)</f>
        <v>212</v>
      </c>
      <c r="J98" s="98">
        <f t="shared" si="37"/>
        <v>192</v>
      </c>
      <c r="K98" s="98">
        <f t="shared" si="37"/>
        <v>257</v>
      </c>
      <c r="L98" s="98">
        <f t="shared" si="37"/>
        <v>209</v>
      </c>
      <c r="M98" s="98">
        <f t="shared" si="37"/>
        <v>238</v>
      </c>
      <c r="N98" s="98">
        <f t="shared" si="37"/>
        <v>2098</v>
      </c>
      <c r="O98" s="98">
        <f t="shared" si="37"/>
        <v>2268</v>
      </c>
      <c r="P98" s="98">
        <f t="shared" si="37"/>
        <v>2298</v>
      </c>
      <c r="Q98" s="98">
        <f t="shared" si="37"/>
        <v>2193</v>
      </c>
      <c r="R98" s="98">
        <f t="shared" si="37"/>
        <v>2102</v>
      </c>
      <c r="S98" s="98">
        <f t="shared" si="37"/>
        <v>2610</v>
      </c>
      <c r="T98" s="98">
        <f t="shared" si="37"/>
        <v>155</v>
      </c>
      <c r="U98" s="98">
        <f t="shared" si="37"/>
        <v>151</v>
      </c>
      <c r="V98" s="98">
        <f t="shared" si="37"/>
        <v>154</v>
      </c>
      <c r="W98" s="98">
        <f t="shared" si="37"/>
        <v>147.19999999999999</v>
      </c>
      <c r="X98" s="98">
        <f t="shared" si="37"/>
        <v>160</v>
      </c>
      <c r="Y98" s="98">
        <f t="shared" si="37"/>
        <v>236</v>
      </c>
      <c r="Z98" s="98">
        <f t="shared" si="37"/>
        <v>0</v>
      </c>
      <c r="AA98" s="98">
        <f t="shared" si="37"/>
        <v>0.02</v>
      </c>
      <c r="AB98" s="98">
        <f t="shared" si="37"/>
        <v>0.01</v>
      </c>
      <c r="AC98" s="98">
        <f t="shared" si="37"/>
        <v>0.02</v>
      </c>
      <c r="AD98" s="98">
        <f t="shared" si="37"/>
        <v>0.03</v>
      </c>
      <c r="AE98" s="98">
        <f t="shared" si="37"/>
        <v>0.04</v>
      </c>
      <c r="AF98" s="98">
        <f t="shared" si="37"/>
        <v>113</v>
      </c>
      <c r="AG98" s="98">
        <f t="shared" si="37"/>
        <v>124</v>
      </c>
      <c r="AH98" s="98">
        <f t="shared" si="37"/>
        <v>146</v>
      </c>
      <c r="AI98" s="98">
        <f t="shared" si="37"/>
        <v>166.8</v>
      </c>
      <c r="AJ98" s="98">
        <f t="shared" si="37"/>
        <v>169</v>
      </c>
      <c r="AK98" s="98">
        <f t="shared" si="37"/>
        <v>207</v>
      </c>
      <c r="AL98" s="98">
        <f t="shared" si="37"/>
        <v>536.1</v>
      </c>
      <c r="AM98" s="98">
        <f t="shared" si="37"/>
        <v>561</v>
      </c>
      <c r="AN98" s="98">
        <f t="shared" si="37"/>
        <v>655.1</v>
      </c>
      <c r="AO98" s="98">
        <f t="shared" si="37"/>
        <v>706.1</v>
      </c>
      <c r="AP98" s="98">
        <f t="shared" si="37"/>
        <v>791.1</v>
      </c>
      <c r="AQ98" s="98">
        <f t="shared" si="37"/>
        <v>834.1</v>
      </c>
      <c r="AR98" s="98">
        <f t="shared" si="37"/>
        <v>12.9</v>
      </c>
      <c r="AS98" s="98">
        <f t="shared" si="37"/>
        <v>31</v>
      </c>
      <c r="AT98" s="98">
        <f t="shared" si="37"/>
        <v>63</v>
      </c>
      <c r="AU98" s="98">
        <f t="shared" si="37"/>
        <v>75</v>
      </c>
      <c r="AV98" s="98">
        <f t="shared" si="37"/>
        <v>88</v>
      </c>
      <c r="AW98" s="98">
        <f t="shared" si="37"/>
        <v>103</v>
      </c>
    </row>
    <row r="99" spans="1:55">
      <c r="A99" s="97" t="s">
        <v>92</v>
      </c>
      <c r="B99" s="98">
        <f t="shared" si="2"/>
        <v>683.02</v>
      </c>
      <c r="C99" s="98">
        <f t="shared" si="3"/>
        <v>727</v>
      </c>
      <c r="D99" s="98">
        <f t="shared" si="4"/>
        <v>797</v>
      </c>
      <c r="E99" s="98">
        <f t="shared" si="5"/>
        <v>810.6</v>
      </c>
      <c r="F99" s="98">
        <f t="shared" si="6"/>
        <v>836.6</v>
      </c>
      <c r="G99" s="98">
        <f t="shared" si="7"/>
        <v>977</v>
      </c>
      <c r="H99" s="98">
        <f t="shared" si="8"/>
        <v>247</v>
      </c>
      <c r="I99" s="98">
        <f t="shared" ref="I99:AW99" si="38">I34-SUMIFS(I$38:I$64,$A$38:$A$64,$A99)</f>
        <v>253</v>
      </c>
      <c r="J99" s="98">
        <f t="shared" si="38"/>
        <v>242</v>
      </c>
      <c r="K99" s="98">
        <f t="shared" si="38"/>
        <v>243</v>
      </c>
      <c r="L99" s="98">
        <f t="shared" si="38"/>
        <v>281</v>
      </c>
      <c r="M99" s="98">
        <f t="shared" si="38"/>
        <v>283</v>
      </c>
      <c r="N99" s="98">
        <f t="shared" si="38"/>
        <v>371</v>
      </c>
      <c r="O99" s="98">
        <f t="shared" si="38"/>
        <v>405</v>
      </c>
      <c r="P99" s="98">
        <f t="shared" si="38"/>
        <v>469</v>
      </c>
      <c r="Q99" s="98">
        <f t="shared" si="38"/>
        <v>467</v>
      </c>
      <c r="R99" s="98">
        <f t="shared" si="38"/>
        <v>458</v>
      </c>
      <c r="S99" s="98">
        <f t="shared" si="38"/>
        <v>570</v>
      </c>
      <c r="T99" s="98">
        <f t="shared" si="38"/>
        <v>36</v>
      </c>
      <c r="U99" s="98">
        <f t="shared" si="38"/>
        <v>36</v>
      </c>
      <c r="V99" s="98">
        <f t="shared" si="38"/>
        <v>48.5</v>
      </c>
      <c r="W99" s="98">
        <f t="shared" si="38"/>
        <v>49.9</v>
      </c>
      <c r="X99" s="98">
        <f t="shared" si="38"/>
        <v>41.9</v>
      </c>
      <c r="Y99" s="98">
        <f t="shared" si="38"/>
        <v>54.999000000000002</v>
      </c>
      <c r="Z99" s="98">
        <f t="shared" si="38"/>
        <v>0</v>
      </c>
      <c r="AA99" s="98">
        <f t="shared" si="38"/>
        <v>0</v>
      </c>
      <c r="AB99" s="98">
        <f t="shared" si="38"/>
        <v>0</v>
      </c>
      <c r="AC99" s="98">
        <f t="shared" si="38"/>
        <v>0</v>
      </c>
      <c r="AD99" s="98">
        <f t="shared" si="38"/>
        <v>0</v>
      </c>
      <c r="AE99" s="98">
        <f t="shared" si="38"/>
        <v>0</v>
      </c>
      <c r="AF99" s="98">
        <f t="shared" si="38"/>
        <v>24</v>
      </c>
      <c r="AG99" s="98">
        <f t="shared" si="38"/>
        <v>26</v>
      </c>
      <c r="AH99" s="98">
        <f t="shared" si="38"/>
        <v>29.5</v>
      </c>
      <c r="AI99" s="98">
        <f t="shared" si="38"/>
        <v>37.1</v>
      </c>
      <c r="AJ99" s="98">
        <f t="shared" si="38"/>
        <v>38.1</v>
      </c>
      <c r="AK99" s="98">
        <f t="shared" si="38"/>
        <v>42.001000000000005</v>
      </c>
      <c r="AL99" s="98">
        <f t="shared" si="38"/>
        <v>5.0199999999999996</v>
      </c>
      <c r="AM99" s="98">
        <f t="shared" si="38"/>
        <v>7</v>
      </c>
      <c r="AN99" s="98">
        <f t="shared" si="38"/>
        <v>8</v>
      </c>
      <c r="AO99" s="98">
        <f t="shared" si="38"/>
        <v>13.6</v>
      </c>
      <c r="AP99" s="98">
        <f t="shared" si="38"/>
        <v>17.600000000000001</v>
      </c>
      <c r="AQ99" s="98">
        <f t="shared" si="38"/>
        <v>27</v>
      </c>
      <c r="AR99" s="98">
        <f t="shared" si="38"/>
        <v>0</v>
      </c>
      <c r="AS99" s="98">
        <f t="shared" si="38"/>
        <v>0.2</v>
      </c>
      <c r="AT99" s="98">
        <f t="shared" si="38"/>
        <v>2</v>
      </c>
      <c r="AU99" s="98">
        <f t="shared" si="38"/>
        <v>0.4</v>
      </c>
      <c r="AV99" s="98">
        <f t="shared" si="38"/>
        <v>0.4</v>
      </c>
      <c r="AW99" s="98">
        <f t="shared" si="38"/>
        <v>1</v>
      </c>
    </row>
    <row r="102" spans="1:55">
      <c r="H102" s="237" t="s">
        <v>590</v>
      </c>
      <c r="I102" s="237"/>
      <c r="J102" s="237"/>
      <c r="K102" s="237"/>
      <c r="L102" s="237"/>
      <c r="M102" s="237"/>
      <c r="N102" s="237" t="s">
        <v>623</v>
      </c>
      <c r="O102" s="237"/>
      <c r="P102" s="237"/>
      <c r="Q102" s="237"/>
      <c r="R102" s="237"/>
      <c r="S102" s="237"/>
      <c r="T102" s="237" t="s">
        <v>624</v>
      </c>
      <c r="U102" s="237"/>
      <c r="V102" s="237"/>
      <c r="W102" s="237"/>
      <c r="X102" s="237"/>
      <c r="Y102" s="237"/>
      <c r="Z102" s="237" t="s">
        <v>625</v>
      </c>
      <c r="AA102" s="237"/>
      <c r="AB102" s="237"/>
      <c r="AC102" s="237"/>
      <c r="AD102" s="237"/>
      <c r="AE102" s="237"/>
      <c r="AF102" s="237" t="s">
        <v>589</v>
      </c>
      <c r="AG102" s="237"/>
      <c r="AH102" s="237"/>
      <c r="AI102" s="237"/>
      <c r="AJ102" s="237"/>
      <c r="AK102" s="237"/>
      <c r="AL102" s="237" t="s">
        <v>660</v>
      </c>
      <c r="AM102" s="237"/>
      <c r="AN102" s="237"/>
      <c r="AO102" s="237"/>
      <c r="AP102" s="237"/>
      <c r="AQ102" s="237"/>
      <c r="AR102" s="237" t="s">
        <v>655</v>
      </c>
      <c r="AS102" s="237"/>
      <c r="AT102" s="237"/>
      <c r="AU102" s="237"/>
      <c r="AV102" s="237"/>
      <c r="AW102" s="237"/>
      <c r="AX102" s="236" t="s">
        <v>671</v>
      </c>
      <c r="AY102" s="237"/>
      <c r="AZ102" s="237"/>
      <c r="BA102" s="237"/>
      <c r="BB102" s="237"/>
      <c r="BC102" s="237"/>
    </row>
    <row r="103" spans="1:55">
      <c r="A103" s="28" t="s">
        <v>594</v>
      </c>
      <c r="B103" s="28" t="s">
        <v>595</v>
      </c>
      <c r="C103" s="28" t="s">
        <v>512</v>
      </c>
      <c r="D103" s="28" t="s">
        <v>513</v>
      </c>
      <c r="H103" s="92">
        <v>2016</v>
      </c>
      <c r="I103" s="92">
        <v>2017</v>
      </c>
      <c r="J103" s="92">
        <v>2018</v>
      </c>
      <c r="K103" s="92">
        <v>2019</v>
      </c>
      <c r="L103" s="92">
        <v>2020</v>
      </c>
      <c r="M103" s="92">
        <v>2021</v>
      </c>
      <c r="N103" s="92">
        <v>2016</v>
      </c>
      <c r="O103" s="92">
        <v>2017</v>
      </c>
      <c r="P103" s="92">
        <v>2018</v>
      </c>
      <c r="Q103" s="92">
        <v>2019</v>
      </c>
      <c r="R103" s="92">
        <v>2020</v>
      </c>
      <c r="S103" s="92">
        <v>2021</v>
      </c>
      <c r="T103" s="92">
        <v>2016</v>
      </c>
      <c r="U103" s="92">
        <v>2017</v>
      </c>
      <c r="V103" s="92">
        <v>2018</v>
      </c>
      <c r="W103" s="92">
        <v>2019</v>
      </c>
      <c r="X103" s="92">
        <v>2020</v>
      </c>
      <c r="Y103" s="92">
        <v>2021</v>
      </c>
      <c r="Z103" s="92">
        <v>2016</v>
      </c>
      <c r="AA103" s="92">
        <v>2017</v>
      </c>
      <c r="AB103" s="92">
        <v>2018</v>
      </c>
      <c r="AC103" s="92">
        <v>2019</v>
      </c>
      <c r="AD103" s="92">
        <v>2020</v>
      </c>
      <c r="AE103" s="92">
        <v>2021</v>
      </c>
      <c r="AF103" s="92">
        <v>2016</v>
      </c>
      <c r="AG103" s="92">
        <v>2017</v>
      </c>
      <c r="AH103" s="92">
        <v>2018</v>
      </c>
      <c r="AI103" s="92">
        <v>2019</v>
      </c>
      <c r="AJ103" s="92">
        <v>2020</v>
      </c>
      <c r="AK103" s="92">
        <v>2021</v>
      </c>
      <c r="AL103" s="92">
        <v>2016</v>
      </c>
      <c r="AM103" s="92">
        <v>2017</v>
      </c>
      <c r="AN103" s="92">
        <v>2018</v>
      </c>
      <c r="AO103" s="92">
        <v>2019</v>
      </c>
      <c r="AP103" s="92">
        <v>2020</v>
      </c>
      <c r="AQ103" s="92">
        <v>2021</v>
      </c>
      <c r="AR103" s="92">
        <v>2016</v>
      </c>
      <c r="AS103" s="92">
        <v>2017</v>
      </c>
      <c r="AT103" s="92">
        <v>2018</v>
      </c>
      <c r="AU103" s="92">
        <v>2019</v>
      </c>
      <c r="AV103" s="92">
        <v>2020</v>
      </c>
      <c r="AW103" s="92">
        <v>2021</v>
      </c>
      <c r="AX103" s="92">
        <v>2016</v>
      </c>
      <c r="AY103" s="92">
        <v>2017</v>
      </c>
      <c r="AZ103" s="92">
        <v>2018</v>
      </c>
      <c r="BA103" s="92">
        <v>2019</v>
      </c>
      <c r="BB103" s="92">
        <v>2020</v>
      </c>
      <c r="BC103" s="92">
        <v>2021</v>
      </c>
    </row>
    <row r="104" spans="1:55">
      <c r="A104" s="18" t="s">
        <v>254</v>
      </c>
      <c r="B104" s="18" t="s">
        <v>254</v>
      </c>
      <c r="C104" t="s">
        <v>414</v>
      </c>
      <c r="D104" t="s">
        <v>217</v>
      </c>
      <c r="H104" s="49">
        <f t="shared" ref="H104:M105" si="39">AX104*VLOOKUP($C104,$A$69:$AW$99,COLUMN(H$1),FALSE)/VLOOKUP($C104,$A$69:$AW$99,COLUMN(B$1),FALSE)</f>
        <v>30235.437527209404</v>
      </c>
      <c r="I104" s="49">
        <f t="shared" si="39"/>
        <v>33756.293926361061</v>
      </c>
      <c r="J104" s="49">
        <f t="shared" si="39"/>
        <v>33124.147222493411</v>
      </c>
      <c r="K104" s="49">
        <f t="shared" si="39"/>
        <v>37960.207792207795</v>
      </c>
      <c r="L104" s="49">
        <f t="shared" si="39"/>
        <v>45417.890909090907</v>
      </c>
      <c r="M104" s="49">
        <f t="shared" si="39"/>
        <v>36289.57004405286</v>
      </c>
      <c r="N104" s="49">
        <f t="shared" ref="N104:S105" si="40">AX104*VLOOKUP($C104,$A$69:$AW$99,COLUMN(N$1),FALSE)/VLOOKUP($C104,$A$69:$AW$99,COLUMN(B$1),FALSE)</f>
        <v>1000398.6068785372</v>
      </c>
      <c r="O104" s="49">
        <f t="shared" si="40"/>
        <v>1028891.8388754852</v>
      </c>
      <c r="P104" s="49">
        <f t="shared" si="40"/>
        <v>1020478.5355852778</v>
      </c>
      <c r="Q104" s="49">
        <f t="shared" si="40"/>
        <v>1108980.3562152134</v>
      </c>
      <c r="R104" s="49">
        <f t="shared" si="40"/>
        <v>1156736.9090909092</v>
      </c>
      <c r="S104" s="49">
        <f t="shared" si="40"/>
        <v>1080622.7524229074</v>
      </c>
      <c r="T104" s="49">
        <f t="shared" ref="T104:Y105" si="41">AX104*VLOOKUP($C104,$A$69:$AW$99,COLUMN(T$1),FALSE)/VLOOKUP($C104,$A$69:$AW$99,COLUMN(B$1),FALSE)</f>
        <v>3943.752720940357</v>
      </c>
      <c r="U104" s="49">
        <f t="shared" si="41"/>
        <v>2605.9858911150741</v>
      </c>
      <c r="V104" s="49">
        <f t="shared" si="41"/>
        <v>3694.6164209704189</v>
      </c>
      <c r="W104" s="49">
        <f t="shared" si="41"/>
        <v>3931.5929499072358</v>
      </c>
      <c r="X104" s="49">
        <f t="shared" si="41"/>
        <v>3832.1345454545453</v>
      </c>
      <c r="Y104" s="49">
        <f t="shared" si="41"/>
        <v>4838.6093392070488</v>
      </c>
      <c r="Z104" s="49">
        <f t="shared" ref="Z104:AE105" si="42">AX104*VLOOKUP($C104,$A$69:$AW$99,COLUMN(Z$1),FALSE)/VLOOKUP($C104,$A$69:$AW$99,COLUMN(B$1),FALSE)</f>
        <v>0</v>
      </c>
      <c r="AA104" s="49">
        <f t="shared" si="42"/>
        <v>405.07552711633275</v>
      </c>
      <c r="AB104" s="49">
        <f t="shared" si="42"/>
        <v>382.20169872107783</v>
      </c>
      <c r="AC104" s="49">
        <f t="shared" si="42"/>
        <v>0</v>
      </c>
      <c r="AD104" s="49">
        <f t="shared" si="42"/>
        <v>0</v>
      </c>
      <c r="AE104" s="49">
        <f t="shared" si="42"/>
        <v>0</v>
      </c>
      <c r="AF104" s="49">
        <f t="shared" ref="AF104:AK105" si="43">AX104*VLOOKUP($C104,$A$69:$AW$99,COLUMN(AF$1),FALSE)/VLOOKUP($C104,$A$69:$AW$99,COLUMN(B$1),FALSE)</f>
        <v>56527.122333478452</v>
      </c>
      <c r="AG104" s="49">
        <f t="shared" si="43"/>
        <v>68957.357232770373</v>
      </c>
      <c r="AH104" s="49">
        <f t="shared" si="43"/>
        <v>68923.706336034375</v>
      </c>
      <c r="AI104" s="49">
        <f t="shared" si="43"/>
        <v>89613.204823747685</v>
      </c>
      <c r="AJ104" s="49">
        <f t="shared" si="43"/>
        <v>108293.28363636363</v>
      </c>
      <c r="AK104" s="49">
        <f t="shared" si="43"/>
        <v>130911.26378854626</v>
      </c>
      <c r="AL104" s="49">
        <f t="shared" ref="AL104:AQ105" si="44">AX104*VLOOKUP($C104,$A$69:$AW$99,COLUMN(AL$1),FALSE)/VLOOKUP($C104,$A$69:$AW$99,COLUMN(B$1),FALSE)</f>
        <v>116735.08053983457</v>
      </c>
      <c r="AM104" s="49">
        <f t="shared" si="44"/>
        <v>152578.44854715202</v>
      </c>
      <c r="AN104" s="49">
        <f t="shared" si="44"/>
        <v>178360.79273650298</v>
      </c>
      <c r="AO104" s="49">
        <f t="shared" si="44"/>
        <v>220982.63821892394</v>
      </c>
      <c r="AP104" s="49">
        <f t="shared" si="44"/>
        <v>246959.78181818183</v>
      </c>
      <c r="AQ104" s="49">
        <f t="shared" si="44"/>
        <v>272843.80440528633</v>
      </c>
      <c r="AR104" s="49">
        <v>0</v>
      </c>
      <c r="AS104" s="49">
        <v>0</v>
      </c>
      <c r="AT104" s="49">
        <v>0</v>
      </c>
      <c r="AU104" s="49">
        <v>0</v>
      </c>
      <c r="AV104" s="49">
        <v>0</v>
      </c>
      <c r="AW104" s="49">
        <v>0</v>
      </c>
      <c r="AX104" s="49">
        <f>SUMIFS(跨省传输汇总!K:K,跨省传输汇总!$D:$D,Calculation!$C104,跨省传输汇总!$E:$E,Calculation!$D104,跨省传输汇总!$I:$I,"")</f>
        <v>1207840</v>
      </c>
      <c r="AY104" s="49">
        <f>SUMIFS(跨省传输汇总!L:L,跨省传输汇总!$D:$D,Calculation!$C104,跨省传输汇总!$E:$E,Calculation!$D104,跨省传输汇总!$I:$I,"")</f>
        <v>1287195</v>
      </c>
      <c r="AZ104" s="49">
        <f>SUMIFS(跨省传输汇总!M:M,跨省传输汇总!$D:$D,Calculation!$C104,跨省传输汇总!$E:$E,Calculation!$D104,跨省传输汇总!$I:$I,"")</f>
        <v>1304964</v>
      </c>
      <c r="BA104" s="49">
        <f>SUMIFS(跨省传输汇总!N:N,跨省传输汇总!$D:$D,Calculation!$C104,跨省传输汇总!$E:$E,Calculation!$D104,跨省传输汇总!$I:$I,"")</f>
        <v>1461468</v>
      </c>
      <c r="BB104" s="49">
        <f>SUMIFS(跨省传输汇总!O:O,跨省传输汇总!$D:$D,Calculation!$C104,跨省传输汇总!$E:$E,Calculation!$D104,跨省传输汇总!$I:$I,"")</f>
        <v>1561240</v>
      </c>
      <c r="BC104" s="49">
        <f>SUMIFS(跨省传输汇总!P:P,跨省传输汇总!$D:$D,Calculation!$C104,跨省传输汇总!$E:$E,Calculation!$D104,跨省传输汇总!$I:$I,"")</f>
        <v>1525506</v>
      </c>
    </row>
    <row r="105" spans="1:55">
      <c r="A105" s="18" t="s">
        <v>254</v>
      </c>
      <c r="B105" s="18" t="s">
        <v>254</v>
      </c>
      <c r="C105" t="s">
        <v>414</v>
      </c>
      <c r="D105" t="s">
        <v>528</v>
      </c>
      <c r="H105" s="49">
        <f t="shared" si="39"/>
        <v>1139.3611232041794</v>
      </c>
      <c r="I105" s="49">
        <f t="shared" si="39"/>
        <v>1001.730829749292</v>
      </c>
      <c r="J105" s="49">
        <f t="shared" si="39"/>
        <v>7575.5110807380652</v>
      </c>
      <c r="K105" s="49">
        <f t="shared" si="39"/>
        <v>16207.246753246753</v>
      </c>
      <c r="L105" s="49">
        <f t="shared" si="39"/>
        <v>19084.712727272727</v>
      </c>
      <c r="M105" s="49">
        <f t="shared" si="39"/>
        <v>11368.879295154185</v>
      </c>
      <c r="N105" s="49">
        <f t="shared" si="40"/>
        <v>37697.991946016547</v>
      </c>
      <c r="O105" s="49">
        <f t="shared" si="40"/>
        <v>30532.755690758418</v>
      </c>
      <c r="P105" s="49">
        <f t="shared" si="40"/>
        <v>233384.01444889195</v>
      </c>
      <c r="Q105" s="49">
        <f t="shared" si="40"/>
        <v>473483.13729128015</v>
      </c>
      <c r="R105" s="49">
        <f t="shared" si="40"/>
        <v>486063.77727272728</v>
      </c>
      <c r="S105" s="49">
        <f t="shared" si="40"/>
        <v>338539.96123348019</v>
      </c>
      <c r="T105" s="49">
        <f t="shared" si="41"/>
        <v>148.61232041793644</v>
      </c>
      <c r="U105" s="49">
        <f t="shared" si="41"/>
        <v>77.333620056645344</v>
      </c>
      <c r="V105" s="49">
        <f t="shared" si="41"/>
        <v>844.96085131309189</v>
      </c>
      <c r="W105" s="49">
        <f t="shared" si="41"/>
        <v>1678.6076994434136</v>
      </c>
      <c r="X105" s="49">
        <f t="shared" si="41"/>
        <v>1610.2726363636366</v>
      </c>
      <c r="Y105" s="49">
        <f t="shared" si="41"/>
        <v>1515.8505726872247</v>
      </c>
      <c r="Z105" s="49">
        <f t="shared" si="42"/>
        <v>0</v>
      </c>
      <c r="AA105" s="49">
        <f t="shared" si="42"/>
        <v>12.020769956991503</v>
      </c>
      <c r="AB105" s="49">
        <f t="shared" si="42"/>
        <v>87.409743239285376</v>
      </c>
      <c r="AC105" s="49">
        <f t="shared" si="42"/>
        <v>0</v>
      </c>
      <c r="AD105" s="49">
        <f t="shared" si="42"/>
        <v>0</v>
      </c>
      <c r="AE105" s="49">
        <f t="shared" si="42"/>
        <v>0</v>
      </c>
      <c r="AF105" s="49">
        <f t="shared" si="43"/>
        <v>2130.1099259904222</v>
      </c>
      <c r="AG105" s="49">
        <f t="shared" si="43"/>
        <v>2046.3357390118538</v>
      </c>
      <c r="AH105" s="49">
        <f t="shared" si="43"/>
        <v>15762.890364151128</v>
      </c>
      <c r="AI105" s="49">
        <f t="shared" si="43"/>
        <v>38260.678942486084</v>
      </c>
      <c r="AJ105" s="49">
        <f t="shared" si="43"/>
        <v>45505.111909090912</v>
      </c>
      <c r="AK105" s="49">
        <f t="shared" si="43"/>
        <v>41012.179383259914</v>
      </c>
      <c r="AL105" s="49">
        <f t="shared" si="44"/>
        <v>4398.9246843709188</v>
      </c>
      <c r="AM105" s="49">
        <f t="shared" si="44"/>
        <v>4527.8233504667996</v>
      </c>
      <c r="AN105" s="49">
        <f t="shared" si="44"/>
        <v>40791.213511666509</v>
      </c>
      <c r="AO105" s="49">
        <f t="shared" si="44"/>
        <v>94349.329313543596</v>
      </c>
      <c r="AP105" s="49">
        <f t="shared" si="44"/>
        <v>103773.12545454546</v>
      </c>
      <c r="AQ105" s="49">
        <f t="shared" si="44"/>
        <v>85477.129515418506</v>
      </c>
      <c r="AR105" s="49">
        <v>0</v>
      </c>
      <c r="AS105" s="49">
        <v>0</v>
      </c>
      <c r="AT105" s="49">
        <v>0</v>
      </c>
      <c r="AU105" s="49">
        <v>0</v>
      </c>
      <c r="AV105" s="49">
        <v>0</v>
      </c>
      <c r="AW105" s="49">
        <v>0</v>
      </c>
      <c r="AX105" s="49">
        <f>SUMIFS(跨省传输汇总!K:K,跨省传输汇总!$D:$D,Calculation!$C105,跨省传输汇总!$E:$E,Calculation!$D105,跨省传输汇总!$I:$I,"")</f>
        <v>45515</v>
      </c>
      <c r="AY105" s="49">
        <f>SUMIFS(跨省传输汇总!L:L,跨省传输汇总!$D:$D,Calculation!$C105,跨省传输汇总!$E:$E,Calculation!$D105,跨省传输汇总!$I:$I,"")</f>
        <v>38198</v>
      </c>
      <c r="AZ105" s="49">
        <f>SUMIFS(跨省传输汇总!M:M,跨省传输汇总!$D:$D,Calculation!$C105,跨省传输汇总!$E:$E,Calculation!$D105,跨省传输汇总!$I:$I,"")</f>
        <v>298446</v>
      </c>
      <c r="BA105" s="49">
        <f>SUMIFS(跨省传输汇总!N:N,跨省传输汇总!$D:$D,Calculation!$C105,跨省传输汇总!$E:$E,Calculation!$D105,跨省传输汇总!$I:$I,"")</f>
        <v>623979</v>
      </c>
      <c r="BB105" s="49">
        <f>SUMIFS(跨省传输汇总!O:O,跨省传输汇总!$D:$D,Calculation!$C105,跨省传输汇总!$E:$E,Calculation!$D105,跨省传输汇总!$I:$I,"")</f>
        <v>656037</v>
      </c>
      <c r="BC105" s="49">
        <f>SUMIFS(跨省传输汇总!P:P,跨省传输汇总!$D:$D,Calculation!$C105,跨省传输汇总!$E:$E,Calculation!$D105,跨省传输汇总!$I:$I,"")</f>
        <v>477914</v>
      </c>
    </row>
    <row r="106" spans="1:55">
      <c r="A106" s="18" t="s">
        <v>254</v>
      </c>
      <c r="B106" s="18" t="s">
        <v>254</v>
      </c>
      <c r="C106" t="s">
        <v>217</v>
      </c>
      <c r="D106" t="s">
        <v>414</v>
      </c>
      <c r="H106" s="49">
        <f t="shared" ref="H106:H169" si="45">AX106*VLOOKUP($C106,$A$69:$AW$99,COLUMN(H$1),FALSE)/VLOOKUP($C106,$A$69:$AW$99,COLUMN(B$1),FALSE)</f>
        <v>301.07027463651053</v>
      </c>
      <c r="I106" s="49">
        <f t="shared" ref="I106:I169" si="46">AY106*VLOOKUP($C106,$A$69:$AW$99,COLUMN(I$1),FALSE)/VLOOKUP($C106,$A$69:$AW$99,COLUMN(C$1),FALSE)</f>
        <v>633.17244911022919</v>
      </c>
      <c r="J106" s="49">
        <f t="shared" ref="J106:J169" si="47">AZ106*VLOOKUP($C106,$A$69:$AW$99,COLUMN(J$1),FALSE)/VLOOKUP($C106,$A$69:$AW$99,COLUMN(D$1),FALSE)</f>
        <v>69.21974338226795</v>
      </c>
      <c r="K106" s="49">
        <f t="shared" ref="K106:K169" si="48">BA106*VLOOKUP($C106,$A$69:$AW$99,COLUMN(K$1),FALSE)/VLOOKUP($C106,$A$69:$AW$99,COLUMN(E$1),FALSE)</f>
        <v>16.711687180045747</v>
      </c>
      <c r="L106" s="49">
        <f t="shared" ref="L106:L169" si="49">BB106*VLOOKUP($C106,$A$69:$AW$99,COLUMN(L$1),FALSE)/VLOOKUP($C106,$A$69:$AW$99,COLUMN(F$1),FALSE)</f>
        <v>135.81712656552287</v>
      </c>
      <c r="M106" s="49">
        <f t="shared" ref="M106:M169" si="50">BC106*VLOOKUP($C106,$A$69:$AW$99,COLUMN(M$1),FALSE)/VLOOKUP($C106,$A$69:$AW$99,COLUMN(G$1),FALSE)</f>
        <v>513.35967973722029</v>
      </c>
      <c r="N106" s="49">
        <f t="shared" ref="N106:N169" si="51">AX106*VLOOKUP($C106,$A$69:$AW$99,COLUMN(N$1),FALSE)/VLOOKUP($C106,$A$69:$AW$99,COLUMN(B$1),FALSE)</f>
        <v>1948.1017770597739</v>
      </c>
      <c r="O106" s="49">
        <f t="shared" ref="O106:O169" si="52">AY106*VLOOKUP($C106,$A$69:$AW$99,COLUMN(O$1),FALSE)/VLOOKUP($C106,$A$69:$AW$99,COLUMN(C$1),FALSE)</f>
        <v>4670.6746895403912</v>
      </c>
      <c r="P106" s="49">
        <f t="shared" ref="P106:P169" si="53">AZ106*VLOOKUP($C106,$A$69:$AW$99,COLUMN(P$1),FALSE)/VLOOKUP($C106,$A$69:$AW$99,COLUMN(D$1),FALSE)</f>
        <v>549.37695064154434</v>
      </c>
      <c r="Q106" s="49">
        <f t="shared" ref="Q106:Q169" si="54">BA106*VLOOKUP($C106,$A$69:$AW$99,COLUMN(Q$1),FALSE)/VLOOKUP($C106,$A$69:$AW$99,COLUMN(E$1),FALSE)</f>
        <v>164.37316196492756</v>
      </c>
      <c r="R106" s="49">
        <f t="shared" ref="R106:R169" si="55">BB106*VLOOKUP($C106,$A$69:$AW$99,COLUMN(R$1),FALSE)/VLOOKUP($C106,$A$69:$AW$99,COLUMN(F$1),FALSE)</f>
        <v>978.17228388147839</v>
      </c>
      <c r="S106" s="49">
        <f t="shared" ref="S106:S169" si="56">BC106*VLOOKUP($C106,$A$69:$AW$99,COLUMN(S$1),FALSE)/VLOOKUP($C106,$A$69:$AW$99,COLUMN(G$1),FALSE)</f>
        <v>3158.3843153356597</v>
      </c>
      <c r="T106" s="49">
        <f t="shared" ref="T106:T169" si="57">AX106*VLOOKUP($C106,$A$69:$AW$99,COLUMN(T$1),FALSE)/VLOOKUP($C106,$A$69:$AW$99,COLUMN(B$1),FALSE)</f>
        <v>0</v>
      </c>
      <c r="U106" s="49">
        <f t="shared" ref="U106:U169" si="58">AY106*VLOOKUP($C106,$A$69:$AW$99,COLUMN(U$1),FALSE)/VLOOKUP($C106,$A$69:$AW$99,COLUMN(C$1),FALSE)</f>
        <v>0.82230188196133669</v>
      </c>
      <c r="V106" s="49">
        <f t="shared" ref="V106:V169" si="59">AZ106*VLOOKUP($C106,$A$69:$AW$99,COLUMN(V$1),FALSE)/VLOOKUP($C106,$A$69:$AW$99,COLUMN(D$1),FALSE)</f>
        <v>8.7619928331984731E-2</v>
      </c>
      <c r="W106" s="49">
        <f t="shared" ref="W106:W169" si="60">BA106*VLOOKUP($C106,$A$69:$AW$99,COLUMN(W$1),FALSE)/VLOOKUP($C106,$A$69:$AW$99,COLUMN(E$1),FALSE)</f>
        <v>2.4942816686635446E-2</v>
      </c>
      <c r="X106" s="49">
        <f t="shared" ref="X106:X169" si="61">BB106*VLOOKUP($C106,$A$69:$AW$99,COLUMN(X$1),FALSE)/VLOOKUP($C106,$A$69:$AW$99,COLUMN(F$1),FALSE)</f>
        <v>0.10114041339985747</v>
      </c>
      <c r="Y106" s="49">
        <f t="shared" ref="Y106:Y169" si="62">BC106*VLOOKUP($C106,$A$69:$AW$99,COLUMN(Y$1),FALSE)/VLOOKUP($C106,$A$69:$AW$99,COLUMN(G$1),FALSE)</f>
        <v>0</v>
      </c>
      <c r="Z106" s="49">
        <f t="shared" ref="Z106:Z169" si="63">AX106*VLOOKUP($C106,$A$69:$AW$99,COLUMN(Z$1),FALSE)/VLOOKUP($C106,$A$69:$AW$99,COLUMN(B$1),FALSE)</f>
        <v>0</v>
      </c>
      <c r="AA106" s="49">
        <f t="shared" ref="AA106:AA169" si="64">AY106*VLOOKUP($C106,$A$69:$AW$99,COLUMN(AA$1),FALSE)/VLOOKUP($C106,$A$69:$AW$99,COLUMN(C$1),FALSE)</f>
        <v>0</v>
      </c>
      <c r="AB106" s="49">
        <f t="shared" ref="AB106:AB169" si="65">AZ106*VLOOKUP($C106,$A$69:$AW$99,COLUMN(AB$1),FALSE)/VLOOKUP($C106,$A$69:$AW$99,COLUMN(D$1),FALSE)</f>
        <v>0</v>
      </c>
      <c r="AC106" s="49">
        <f t="shared" ref="AC106:AC169" si="66">BA106*VLOOKUP($C106,$A$69:$AW$99,COLUMN(AC$1),FALSE)/VLOOKUP($C106,$A$69:$AW$99,COLUMN(E$1),FALSE)</f>
        <v>0</v>
      </c>
      <c r="AD106" s="49">
        <f t="shared" ref="AD106:AD169" si="67">BB106*VLOOKUP($C106,$A$69:$AW$99,COLUMN(AD$1),FALSE)/VLOOKUP($C106,$A$69:$AW$99,COLUMN(F$1),FALSE)</f>
        <v>0</v>
      </c>
      <c r="AE106" s="49">
        <f t="shared" ref="AE106:AE169" si="68">BC106*VLOOKUP($C106,$A$69:$AW$99,COLUMN(AE$1),FALSE)/VLOOKUP($C106,$A$69:$AW$99,COLUMN(G$1),FALSE)</f>
        <v>0</v>
      </c>
      <c r="AF106" s="49">
        <f t="shared" ref="AF106:AF169" si="69">AX106*VLOOKUP($C106,$A$69:$AW$99,COLUMN(AF$1),FALSE)/VLOOKUP($C106,$A$69:$AW$99,COLUMN(B$1),FALSE)</f>
        <v>134.59612277867529</v>
      </c>
      <c r="AG106" s="49">
        <f t="shared" ref="AG106:AG169" si="70">AY106*VLOOKUP($C106,$A$69:$AW$99,COLUMN(AG$1),FALSE)/VLOOKUP($C106,$A$69:$AW$99,COLUMN(C$1),FALSE)</f>
        <v>312.47471514530787</v>
      </c>
      <c r="AH106" s="49">
        <f t="shared" ref="AH106:AH169" si="71">AZ106*VLOOKUP($C106,$A$69:$AW$99,COLUMN(AH$1),FALSE)/VLOOKUP($C106,$A$69:$AW$99,COLUMN(D$1),FALSE)</f>
        <v>32.419373482834352</v>
      </c>
      <c r="AI106" s="49">
        <f t="shared" ref="AI106:AI169" si="72">BA106*VLOOKUP($C106,$A$69:$AW$99,COLUMN(AI$1),FALSE)/VLOOKUP($C106,$A$69:$AW$99,COLUMN(E$1),FALSE)</f>
        <v>11.473695675852303</v>
      </c>
      <c r="AJ106" s="49">
        <f t="shared" ref="AJ106:AJ169" si="73">BB106*VLOOKUP($C106,$A$69:$AW$99,COLUMN(AJ$1),FALSE)/VLOOKUP($C106,$A$69:$AW$99,COLUMN(F$1),FALSE)</f>
        <v>65.062183077079723</v>
      </c>
      <c r="AK106" s="49">
        <f t="shared" ref="AK106:AK169" si="74">BC106*VLOOKUP($C106,$A$69:$AW$99,COLUMN(AK$1),FALSE)/VLOOKUP($C106,$A$69:$AW$99,COLUMN(G$1),FALSE)</f>
        <v>211.21083966331349</v>
      </c>
      <c r="AL106" s="49">
        <f t="shared" ref="AL106:AL169" si="75">AX106*VLOOKUP($C106,$A$69:$AW$99,COLUMN(AL$1),FALSE)/VLOOKUP($C106,$A$69:$AW$99,COLUMN(B$1),FALSE)</f>
        <v>247.23182552504039</v>
      </c>
      <c r="AM106" s="49">
        <f t="shared" ref="AM106:AM169" si="76">AY106*VLOOKUP($C106,$A$69:$AW$99,COLUMN(AM$1),FALSE)/VLOOKUP($C106,$A$69:$AW$99,COLUMN(C$1),FALSE)</f>
        <v>805.85584432210987</v>
      </c>
      <c r="AN106" s="49">
        <f t="shared" ref="AN106:AN169" si="77">AZ106*VLOOKUP($C106,$A$69:$AW$99,COLUMN(AN$1),FALSE)/VLOOKUP($C106,$A$69:$AW$99,COLUMN(D$1),FALSE)</f>
        <v>106.89631256502138</v>
      </c>
      <c r="AO106" s="49">
        <f t="shared" ref="AO106:AO169" si="78">BA106*VLOOKUP($C106,$A$69:$AW$99,COLUMN(AO$1),FALSE)/VLOOKUP($C106,$A$69:$AW$99,COLUMN(E$1),FALSE)</f>
        <v>36.416512362487744</v>
      </c>
      <c r="AP106" s="49">
        <f t="shared" ref="AP106:AP169" si="79">BB106*VLOOKUP($C106,$A$69:$AW$99,COLUMN(AP$1),FALSE)/VLOOKUP($C106,$A$69:$AW$99,COLUMN(F$1),FALSE)</f>
        <v>239.84726606251908</v>
      </c>
      <c r="AQ106" s="49">
        <f t="shared" ref="AQ106:AQ169" si="80">BC106*VLOOKUP($C106,$A$69:$AW$99,COLUMN(AQ$1),FALSE)/VLOOKUP($C106,$A$69:$AW$99,COLUMN(G$1),FALSE)</f>
        <v>880.04516526380621</v>
      </c>
      <c r="AR106" s="49">
        <v>0</v>
      </c>
      <c r="AS106" s="49">
        <v>0</v>
      </c>
      <c r="AT106" s="49">
        <v>0</v>
      </c>
      <c r="AU106" s="49">
        <v>0</v>
      </c>
      <c r="AV106" s="49">
        <v>0</v>
      </c>
      <c r="AW106" s="49">
        <v>0</v>
      </c>
      <c r="AX106" s="49">
        <f>SUMIFS(跨省传输汇总!K:K,跨省传输汇总!$D:$D,Calculation!$C106,跨省传输汇总!$E:$E,Calculation!$D106,跨省传输汇总!$I:$I,"")</f>
        <v>2631</v>
      </c>
      <c r="AY106" s="49">
        <f>SUMIFS(跨省传输汇总!L:L,跨省传输汇总!$D:$D,Calculation!$C106,跨省传输汇总!$E:$E,Calculation!$D106,跨省传输汇总!$I:$I,"")</f>
        <v>6423</v>
      </c>
      <c r="AZ106" s="49">
        <f>SUMIFS(跨省传输汇总!M:M,跨省传输汇总!$D:$D,Calculation!$C106,跨省传输汇总!$E:$E,Calculation!$D106,跨省传输汇总!$I:$I,"")</f>
        <v>758</v>
      </c>
      <c r="BA106" s="49">
        <f>SUMIFS(跨省传输汇总!N:N,跨省传输汇总!$D:$D,Calculation!$C106,跨省传输汇总!$E:$E,Calculation!$D106,跨省传输汇总!$I:$I,"")</f>
        <v>229</v>
      </c>
      <c r="BB106" s="49">
        <f>SUMIFS(跨省传输汇总!O:O,跨省传输汇总!$D:$D,Calculation!$C106,跨省传输汇总!$E:$E,Calculation!$D106,跨省传输汇总!$I:$I,"")</f>
        <v>1419</v>
      </c>
      <c r="BC106" s="49">
        <f>SUMIFS(跨省传输汇总!P:P,跨省传输汇总!$D:$D,Calculation!$C106,跨省传输汇总!$E:$E,Calculation!$D106,跨省传输汇总!$I:$I,"")</f>
        <v>4763</v>
      </c>
    </row>
    <row r="107" spans="1:55">
      <c r="A107" s="18" t="s">
        <v>254</v>
      </c>
      <c r="B107" s="18" t="s">
        <v>254</v>
      </c>
      <c r="C107" t="s">
        <v>217</v>
      </c>
      <c r="D107" t="s">
        <v>413</v>
      </c>
      <c r="H107" s="49">
        <f t="shared" si="45"/>
        <v>224560.66235864299</v>
      </c>
      <c r="I107" s="49">
        <f t="shared" si="46"/>
        <v>205092.07783894506</v>
      </c>
      <c r="J107" s="49">
        <f t="shared" si="47"/>
        <v>175215.35198242977</v>
      </c>
      <c r="K107" s="49">
        <f t="shared" si="48"/>
        <v>139007.7409868206</v>
      </c>
      <c r="L107" s="49">
        <f t="shared" si="49"/>
        <v>185092.99663985337</v>
      </c>
      <c r="M107" s="49">
        <f t="shared" si="50"/>
        <v>186160.40854034078</v>
      </c>
      <c r="N107" s="49">
        <f t="shared" si="51"/>
        <v>1453039.5799676899</v>
      </c>
      <c r="O107" s="49">
        <f t="shared" si="52"/>
        <v>1512887.0157470233</v>
      </c>
      <c r="P107" s="49">
        <f t="shared" si="53"/>
        <v>1390633.2366200439</v>
      </c>
      <c r="Q107" s="49">
        <f t="shared" si="54"/>
        <v>1367255.243437534</v>
      </c>
      <c r="R107" s="49">
        <f t="shared" si="55"/>
        <v>1333063.3906934119</v>
      </c>
      <c r="S107" s="49">
        <f t="shared" si="56"/>
        <v>1145329.7515910489</v>
      </c>
      <c r="T107" s="49">
        <f t="shared" si="57"/>
        <v>0</v>
      </c>
      <c r="U107" s="49">
        <f t="shared" si="58"/>
        <v>266.35334784278581</v>
      </c>
      <c r="V107" s="49">
        <f t="shared" si="59"/>
        <v>221.79158478788582</v>
      </c>
      <c r="W107" s="49">
        <f t="shared" si="60"/>
        <v>207.47424027883673</v>
      </c>
      <c r="X107" s="49">
        <f t="shared" si="61"/>
        <v>137.83521026372063</v>
      </c>
      <c r="Y107" s="49">
        <f t="shared" si="62"/>
        <v>0</v>
      </c>
      <c r="Z107" s="49">
        <f t="shared" si="63"/>
        <v>0</v>
      </c>
      <c r="AA107" s="49">
        <f t="shared" si="64"/>
        <v>0</v>
      </c>
      <c r="AB107" s="49">
        <f t="shared" si="65"/>
        <v>0</v>
      </c>
      <c r="AC107" s="49">
        <f t="shared" si="66"/>
        <v>0</v>
      </c>
      <c r="AD107" s="49">
        <f t="shared" si="67"/>
        <v>0</v>
      </c>
      <c r="AE107" s="49">
        <f t="shared" si="68"/>
        <v>0</v>
      </c>
      <c r="AF107" s="49">
        <f t="shared" si="69"/>
        <v>100391.82552504039</v>
      </c>
      <c r="AG107" s="49">
        <f t="shared" si="70"/>
        <v>101214.2721802586</v>
      </c>
      <c r="AH107" s="49">
        <f t="shared" si="71"/>
        <v>82062.886371517743</v>
      </c>
      <c r="AI107" s="49">
        <f t="shared" si="72"/>
        <v>95438.150528264887</v>
      </c>
      <c r="AJ107" s="49">
        <f t="shared" si="73"/>
        <v>88667.421688219125</v>
      </c>
      <c r="AK107" s="49">
        <f t="shared" si="74"/>
        <v>76591.710942311649</v>
      </c>
      <c r="AL107" s="49">
        <f t="shared" si="75"/>
        <v>184403.9321486268</v>
      </c>
      <c r="AM107" s="49">
        <f t="shared" si="76"/>
        <v>261026.28088593009</v>
      </c>
      <c r="AN107" s="49">
        <f t="shared" si="77"/>
        <v>270585.73344122065</v>
      </c>
      <c r="AO107" s="49">
        <f t="shared" si="78"/>
        <v>302912.39080710162</v>
      </c>
      <c r="AP107" s="49">
        <f t="shared" si="79"/>
        <v>326866.3557682517</v>
      </c>
      <c r="AQ107" s="49">
        <f t="shared" si="80"/>
        <v>319132.12892629846</v>
      </c>
      <c r="AR107" s="49">
        <v>0</v>
      </c>
      <c r="AS107" s="49">
        <v>0</v>
      </c>
      <c r="AT107" s="49">
        <v>0</v>
      </c>
      <c r="AU107" s="49">
        <v>0</v>
      </c>
      <c r="AV107" s="49">
        <v>0</v>
      </c>
      <c r="AW107" s="49">
        <v>0</v>
      </c>
      <c r="AX107" s="49">
        <f>SUMIFS(跨省传输汇总!K:K,跨省传输汇总!$D:$D,Calculation!$C107,跨省传输汇总!$E:$E,Calculation!$D107,跨省传输汇总!$I:$I,"")</f>
        <v>1962396</v>
      </c>
      <c r="AY107" s="49">
        <f>SUMIFS(跨省传输汇总!L:L,跨省传输汇总!$D:$D,Calculation!$C107,跨省传输汇总!$E:$E,Calculation!$D107,跨省传输汇总!$I:$I,"")</f>
        <v>2080486</v>
      </c>
      <c r="AZ107" s="49">
        <f>SUMIFS(跨省传输汇总!M:M,跨省传输汇总!$D:$D,Calculation!$C107,跨省传输汇总!$E:$E,Calculation!$D107,跨省传输汇总!$I:$I,"")</f>
        <v>1918719</v>
      </c>
      <c r="BA107" s="49">
        <f>SUMIFS(跨省传输汇总!N:N,跨省传输汇总!$D:$D,Calculation!$C107,跨省传输汇总!$E:$E,Calculation!$D107,跨省传输汇总!$I:$I,"")</f>
        <v>1904821</v>
      </c>
      <c r="BB107" s="49">
        <f>SUMIFS(跨省传输汇总!O:O,跨省传输汇总!$D:$D,Calculation!$C107,跨省传输汇总!$E:$E,Calculation!$D107,跨省传输汇总!$I:$I,"")</f>
        <v>1933828</v>
      </c>
      <c r="BC107" s="49">
        <f>SUMIFS(跨省传输汇总!P:P,跨省传输汇总!$D:$D,Calculation!$C107,跨省传输汇总!$E:$E,Calculation!$D107,跨省传输汇总!$I:$I,"")</f>
        <v>1727214</v>
      </c>
    </row>
    <row r="108" spans="1:55">
      <c r="A108" s="29" t="s">
        <v>254</v>
      </c>
      <c r="B108" s="29" t="s">
        <v>254</v>
      </c>
      <c r="C108" s="13" t="s">
        <v>217</v>
      </c>
      <c r="D108" s="13" t="s">
        <v>528</v>
      </c>
      <c r="H108" s="49">
        <f t="shared" si="45"/>
        <v>9134.5247711362426</v>
      </c>
      <c r="I108" s="49">
        <f t="shared" si="46"/>
        <v>10437.63538599411</v>
      </c>
      <c r="J108" s="49">
        <f t="shared" si="47"/>
        <v>80419.187377181821</v>
      </c>
      <c r="K108" s="49">
        <f t="shared" si="48"/>
        <v>84878.294303452785</v>
      </c>
      <c r="L108" s="49">
        <f t="shared" si="49"/>
        <v>153529.44099378883</v>
      </c>
      <c r="M108" s="49">
        <f t="shared" si="50"/>
        <v>146986.85074933278</v>
      </c>
      <c r="N108" s="49">
        <f t="shared" si="51"/>
        <v>59105.74851911686</v>
      </c>
      <c r="O108" s="49">
        <f t="shared" si="52"/>
        <v>76994.50518499552</v>
      </c>
      <c r="P108" s="49">
        <f t="shared" si="53"/>
        <v>638263.67703155708</v>
      </c>
      <c r="Q108" s="49">
        <f t="shared" si="54"/>
        <v>834847.70068619971</v>
      </c>
      <c r="R108" s="49">
        <f t="shared" si="55"/>
        <v>1105738.6335403726</v>
      </c>
      <c r="S108" s="49">
        <f t="shared" si="56"/>
        <v>904319.10080065695</v>
      </c>
      <c r="T108" s="49">
        <f t="shared" si="57"/>
        <v>0</v>
      </c>
      <c r="U108" s="49">
        <f t="shared" si="58"/>
        <v>13.555370631161184</v>
      </c>
      <c r="V108" s="49">
        <f t="shared" si="59"/>
        <v>101.79643971795169</v>
      </c>
      <c r="W108" s="49">
        <f t="shared" si="60"/>
        <v>126.684021348437</v>
      </c>
      <c r="X108" s="49">
        <f t="shared" si="61"/>
        <v>114.33043478260871</v>
      </c>
      <c r="Y108" s="49">
        <f t="shared" si="62"/>
        <v>0</v>
      </c>
      <c r="Z108" s="49">
        <f t="shared" si="63"/>
        <v>0</v>
      </c>
      <c r="AA108" s="49">
        <f t="shared" si="64"/>
        <v>0</v>
      </c>
      <c r="AB108" s="49">
        <f t="shared" si="65"/>
        <v>0</v>
      </c>
      <c r="AC108" s="49">
        <f t="shared" si="66"/>
        <v>0</v>
      </c>
      <c r="AD108" s="49">
        <f t="shared" si="67"/>
        <v>0</v>
      </c>
      <c r="AE108" s="49">
        <f t="shared" si="68"/>
        <v>0</v>
      </c>
      <c r="AF108" s="49">
        <f t="shared" si="69"/>
        <v>4083.6698976844377</v>
      </c>
      <c r="AG108" s="49">
        <f t="shared" si="70"/>
        <v>5151.0408398412492</v>
      </c>
      <c r="AH108" s="49">
        <f t="shared" si="71"/>
        <v>37664.682695642121</v>
      </c>
      <c r="AI108" s="49">
        <f t="shared" si="72"/>
        <v>58274.649820281011</v>
      </c>
      <c r="AJ108" s="49">
        <f t="shared" si="73"/>
        <v>73547.135403726716</v>
      </c>
      <c r="AK108" s="49">
        <f t="shared" si="74"/>
        <v>60474.590022582634</v>
      </c>
      <c r="AL108" s="49">
        <f t="shared" si="75"/>
        <v>7501.0568120624666</v>
      </c>
      <c r="AM108" s="49">
        <f t="shared" si="76"/>
        <v>13284.263218537959</v>
      </c>
      <c r="AN108" s="49">
        <f t="shared" si="77"/>
        <v>124191.65645590104</v>
      </c>
      <c r="AO108" s="49">
        <f t="shared" si="78"/>
        <v>184958.67116871799</v>
      </c>
      <c r="AP108" s="49">
        <f t="shared" si="79"/>
        <v>271126.4596273292</v>
      </c>
      <c r="AQ108" s="49">
        <f t="shared" si="80"/>
        <v>251977.45842742763</v>
      </c>
      <c r="AR108" s="49">
        <v>0</v>
      </c>
      <c r="AS108" s="49">
        <v>0</v>
      </c>
      <c r="AT108" s="49">
        <v>0</v>
      </c>
      <c r="AU108" s="49">
        <v>0</v>
      </c>
      <c r="AV108" s="49">
        <v>0</v>
      </c>
      <c r="AW108" s="49">
        <v>0</v>
      </c>
      <c r="AX108" s="49">
        <f>SUMIFS(跨省传输汇总!K:K,跨省传输汇总!$D:$D,Calculation!$C108,跨省传输汇总!$E:$E,Calculation!$D108,跨省传输汇总!$I:$I,"")</f>
        <v>79825</v>
      </c>
      <c r="AY108" s="49">
        <f>SUMIFS(跨省传输汇总!L:L,跨省传输汇总!$D:$D,Calculation!$C108,跨省传输汇总!$E:$E,Calculation!$D108,跨省传输汇总!$I:$I,"")</f>
        <v>105881</v>
      </c>
      <c r="AZ108" s="49">
        <f>SUMIFS(跨省传输汇总!M:M,跨省传输汇总!$D:$D,Calculation!$C108,跨省传输汇总!$E:$E,Calculation!$D108,跨省传输汇总!$I:$I,"")</f>
        <v>880641</v>
      </c>
      <c r="BA108" s="49">
        <f>SUMIFS(跨省传输汇总!N:N,跨省传输汇总!$D:$D,Calculation!$C108,跨省传输汇总!$E:$E,Calculation!$D108,跨省传输汇总!$I:$I,"")</f>
        <v>1163086</v>
      </c>
      <c r="BB108" s="49">
        <f>SUMIFS(跨省传输汇总!O:O,跨省传输汇总!$D:$D,Calculation!$C108,跨省传输汇总!$E:$E,Calculation!$D108,跨省传输汇总!$I:$I,"")</f>
        <v>1604056</v>
      </c>
      <c r="BC108" s="49">
        <f>SUMIFS(跨省传输汇总!P:P,跨省传输汇总!$D:$D,Calculation!$C108,跨省传输汇总!$E:$E,Calculation!$D108,跨省传输汇总!$I:$I,"")</f>
        <v>1363758</v>
      </c>
    </row>
    <row r="109" spans="1:55">
      <c r="A109" s="29" t="s">
        <v>254</v>
      </c>
      <c r="B109" s="29" t="s">
        <v>514</v>
      </c>
      <c r="C109" s="13" t="s">
        <v>217</v>
      </c>
      <c r="D109" s="13" t="s">
        <v>417</v>
      </c>
      <c r="H109" s="49">
        <f t="shared" si="45"/>
        <v>22.31421647819063</v>
      </c>
      <c r="I109" s="49">
        <f t="shared" si="46"/>
        <v>14.688260145948021</v>
      </c>
      <c r="J109" s="49">
        <f t="shared" si="47"/>
        <v>14.884984394867645</v>
      </c>
      <c r="K109" s="49">
        <f t="shared" si="48"/>
        <v>8.3193551900664406</v>
      </c>
      <c r="L109" s="49">
        <f t="shared" si="49"/>
        <v>9.7627532837796558</v>
      </c>
      <c r="M109" s="49">
        <f t="shared" si="50"/>
        <v>0.53890371586943131</v>
      </c>
      <c r="N109" s="49">
        <f t="shared" si="51"/>
        <v>144.38610662358644</v>
      </c>
      <c r="O109" s="49">
        <f t="shared" si="52"/>
        <v>108.34976315452566</v>
      </c>
      <c r="P109" s="49">
        <f t="shared" si="53"/>
        <v>118.13778753901283</v>
      </c>
      <c r="Q109" s="49">
        <f t="shared" si="54"/>
        <v>81.827687615728138</v>
      </c>
      <c r="R109" s="49">
        <f t="shared" si="55"/>
        <v>70.312595458710931</v>
      </c>
      <c r="S109" s="49">
        <f t="shared" si="56"/>
        <v>3.3155409566824061</v>
      </c>
      <c r="T109" s="49">
        <f t="shared" si="57"/>
        <v>0</v>
      </c>
      <c r="U109" s="49">
        <f t="shared" si="58"/>
        <v>1.9075662527205224E-2</v>
      </c>
      <c r="V109" s="49">
        <f t="shared" si="59"/>
        <v>1.8841752398566641E-2</v>
      </c>
      <c r="W109" s="49">
        <f t="shared" si="60"/>
        <v>1.2416948044875286E-2</v>
      </c>
      <c r="X109" s="49">
        <f t="shared" si="61"/>
        <v>7.2701354240912331E-3</v>
      </c>
      <c r="Y109" s="49">
        <f t="shared" si="62"/>
        <v>0</v>
      </c>
      <c r="Z109" s="49">
        <f t="shared" si="63"/>
        <v>0</v>
      </c>
      <c r="AA109" s="49">
        <f t="shared" si="64"/>
        <v>0</v>
      </c>
      <c r="AB109" s="49">
        <f t="shared" si="65"/>
        <v>0</v>
      </c>
      <c r="AC109" s="49">
        <f t="shared" si="66"/>
        <v>0</v>
      </c>
      <c r="AD109" s="49">
        <f t="shared" si="67"/>
        <v>0</v>
      </c>
      <c r="AE109" s="49">
        <f t="shared" si="68"/>
        <v>0</v>
      </c>
      <c r="AF109" s="49">
        <f t="shared" si="69"/>
        <v>9.9757673667205182</v>
      </c>
      <c r="AG109" s="49">
        <f t="shared" si="70"/>
        <v>7.248751760337985</v>
      </c>
      <c r="AH109" s="49">
        <f t="shared" si="71"/>
        <v>6.9714483874696569</v>
      </c>
      <c r="AI109" s="49">
        <f t="shared" si="72"/>
        <v>5.7117961006426317</v>
      </c>
      <c r="AJ109" s="49">
        <f t="shared" si="73"/>
        <v>4.6767742592404034</v>
      </c>
      <c r="AK109" s="49">
        <f t="shared" si="74"/>
        <v>0.22172038595770888</v>
      </c>
      <c r="AL109" s="49">
        <f t="shared" si="75"/>
        <v>18.323909531502423</v>
      </c>
      <c r="AM109" s="49">
        <f t="shared" si="76"/>
        <v>18.694149276661118</v>
      </c>
      <c r="AN109" s="49">
        <f t="shared" si="77"/>
        <v>22.986937926251301</v>
      </c>
      <c r="AO109" s="49">
        <f t="shared" si="78"/>
        <v>18.128744145517917</v>
      </c>
      <c r="AP109" s="49">
        <f t="shared" si="79"/>
        <v>17.240606862844924</v>
      </c>
      <c r="AQ109" s="49">
        <f t="shared" si="80"/>
        <v>0.92383494149045364</v>
      </c>
      <c r="AR109" s="49">
        <v>0</v>
      </c>
      <c r="AS109" s="49">
        <v>0</v>
      </c>
      <c r="AT109" s="49">
        <v>0</v>
      </c>
      <c r="AU109" s="49">
        <v>0</v>
      </c>
      <c r="AV109" s="49">
        <v>0</v>
      </c>
      <c r="AW109" s="49">
        <v>0</v>
      </c>
      <c r="AX109" s="49">
        <f>SUMIFS(跨省传输汇总!K:K,跨省传输汇总!$D:$D,Calculation!$C109,跨省传输汇总!$E:$E,Calculation!$D109,跨省传输汇总!$I:$I,"")</f>
        <v>195</v>
      </c>
      <c r="AY109" s="49">
        <f>SUMIFS(跨省传输汇总!L:L,跨省传输汇总!$D:$D,Calculation!$C109,跨省传输汇总!$E:$E,Calculation!$D109,跨省传输汇总!$I:$I,"")</f>
        <v>149</v>
      </c>
      <c r="AZ109" s="49">
        <f>SUMIFS(跨省传输汇总!M:M,跨省传输汇总!$D:$D,Calculation!$C109,跨省传输汇总!$E:$E,Calculation!$D109,跨省传输汇总!$I:$I,"")</f>
        <v>163</v>
      </c>
      <c r="BA109" s="49">
        <f>SUMIFS(跨省传输汇总!N:N,跨省传输汇总!$D:$D,Calculation!$C109,跨省传输汇总!$E:$E,Calculation!$D109,跨省传输汇总!$I:$I,"")</f>
        <v>114</v>
      </c>
      <c r="BB109" s="49">
        <f>SUMIFS(跨省传输汇总!O:O,跨省传输汇总!$D:$D,Calculation!$C109,跨省传输汇总!$E:$E,Calculation!$D109,跨省传输汇总!$I:$I,"")</f>
        <v>102</v>
      </c>
      <c r="BC109" s="49">
        <f>SUMIFS(跨省传输汇总!P:P,跨省传输汇总!$D:$D,Calculation!$C109,跨省传输汇总!$E:$E,Calculation!$D109,跨省传输汇总!$I:$I,"")</f>
        <v>5</v>
      </c>
    </row>
    <row r="110" spans="1:55">
      <c r="A110" s="18" t="s">
        <v>254</v>
      </c>
      <c r="B110" s="18" t="s">
        <v>254</v>
      </c>
      <c r="C110" t="s">
        <v>413</v>
      </c>
      <c r="D110" t="s">
        <v>217</v>
      </c>
      <c r="H110" s="49">
        <f t="shared" si="45"/>
        <v>88.19584620274307</v>
      </c>
      <c r="I110" s="49">
        <f t="shared" si="46"/>
        <v>111.32045377279744</v>
      </c>
      <c r="J110" s="49">
        <f t="shared" si="47"/>
        <v>64.268987769483772</v>
      </c>
      <c r="K110" s="49">
        <f t="shared" si="48"/>
        <v>16.331776324259994</v>
      </c>
      <c r="L110" s="49">
        <f t="shared" si="49"/>
        <v>38.554041914879939</v>
      </c>
      <c r="M110" s="49">
        <f t="shared" si="50"/>
        <v>206.57318516790218</v>
      </c>
      <c r="N110" s="49">
        <f t="shared" si="51"/>
        <v>1929.9791504515988</v>
      </c>
      <c r="O110" s="49">
        <f t="shared" si="52"/>
        <v>3007.6342507002582</v>
      </c>
      <c r="P110" s="49">
        <f t="shared" si="53"/>
        <v>1726.6661338011302</v>
      </c>
      <c r="Q110" s="49">
        <f t="shared" si="54"/>
        <v>466.81806656358782</v>
      </c>
      <c r="R110" s="49">
        <f t="shared" si="55"/>
        <v>856.32233692065756</v>
      </c>
      <c r="S110" s="49">
        <f t="shared" si="56"/>
        <v>3287.6848073993892</v>
      </c>
      <c r="T110" s="49">
        <f t="shared" si="57"/>
        <v>1.5749258250489835</v>
      </c>
      <c r="U110" s="49">
        <f t="shared" si="58"/>
        <v>2.4737878616177209</v>
      </c>
      <c r="V110" s="49">
        <f t="shared" si="59"/>
        <v>2.7943038160645122</v>
      </c>
      <c r="W110" s="49">
        <f t="shared" si="60"/>
        <v>1.113530203926818</v>
      </c>
      <c r="X110" s="49">
        <f t="shared" si="61"/>
        <v>1.352773400522103</v>
      </c>
      <c r="Y110" s="49">
        <f t="shared" si="62"/>
        <v>0</v>
      </c>
      <c r="Z110" s="49">
        <f t="shared" si="63"/>
        <v>7.8746291252449172</v>
      </c>
      <c r="AA110" s="49">
        <f t="shared" si="64"/>
        <v>12.368939308088605</v>
      </c>
      <c r="AB110" s="49">
        <f t="shared" si="65"/>
        <v>8.3829114481935356</v>
      </c>
      <c r="AC110" s="49">
        <f t="shared" si="66"/>
        <v>1.4847069385690905</v>
      </c>
      <c r="AD110" s="49">
        <f t="shared" si="67"/>
        <v>2.7055468010442061</v>
      </c>
      <c r="AE110" s="49">
        <f t="shared" si="68"/>
        <v>10.593496675277036</v>
      </c>
      <c r="AF110" s="49">
        <f t="shared" si="69"/>
        <v>51.97255222661645</v>
      </c>
      <c r="AG110" s="49">
        <f t="shared" si="70"/>
        <v>89.056363018237946</v>
      </c>
      <c r="AH110" s="49">
        <f t="shared" si="71"/>
        <v>54.488924413257983</v>
      </c>
      <c r="AI110" s="49">
        <f t="shared" si="72"/>
        <v>17.074129793544543</v>
      </c>
      <c r="AJ110" s="49">
        <f t="shared" si="73"/>
        <v>43.288748816707297</v>
      </c>
      <c r="AK110" s="49">
        <f t="shared" si="74"/>
        <v>188.03456598616737</v>
      </c>
      <c r="AL110" s="49">
        <f t="shared" si="75"/>
        <v>522.40289616874782</v>
      </c>
      <c r="AM110" s="49">
        <f t="shared" si="76"/>
        <v>977.14620533899972</v>
      </c>
      <c r="AN110" s="49">
        <f t="shared" si="77"/>
        <v>687.39873875186993</v>
      </c>
      <c r="AO110" s="49">
        <f t="shared" si="78"/>
        <v>201.17779017611176</v>
      </c>
      <c r="AP110" s="49">
        <f t="shared" si="79"/>
        <v>378.77655214618886</v>
      </c>
      <c r="AQ110" s="49">
        <f t="shared" si="80"/>
        <v>1769.1139447712649</v>
      </c>
      <c r="AR110" s="49">
        <v>0</v>
      </c>
      <c r="AS110" s="49">
        <v>0</v>
      </c>
      <c r="AT110" s="49">
        <v>0</v>
      </c>
      <c r="AU110" s="49">
        <v>0</v>
      </c>
      <c r="AV110" s="49">
        <v>0</v>
      </c>
      <c r="AW110" s="49">
        <v>0</v>
      </c>
      <c r="AX110" s="49">
        <f>SUMIFS(跨省传输汇总!K:K,跨省传输汇总!$D:$D,Calculation!$C110,跨省传输汇总!$E:$E,Calculation!$D110,跨省传输汇总!$I:$I,"")</f>
        <v>2602</v>
      </c>
      <c r="AY110" s="49">
        <f>SUMIFS(跨省传输汇总!L:L,跨省传输汇总!$D:$D,Calculation!$C110,跨省传输汇总!$E:$E,Calculation!$D110,跨省传输汇总!$I:$I,"")</f>
        <v>4200</v>
      </c>
      <c r="AZ110" s="49">
        <f>SUMIFS(跨省传输汇总!M:M,跨省传输汇总!$D:$D,Calculation!$C110,跨省传输汇总!$E:$E,Calculation!$D110,跨省传输汇总!$I:$I,"")</f>
        <v>2544</v>
      </c>
      <c r="BA110" s="49">
        <f>SUMIFS(跨省传输汇总!N:N,跨省传输汇总!$D:$D,Calculation!$C110,跨省传输汇总!$E:$E,Calculation!$D110,跨省传输汇总!$I:$I,"")</f>
        <v>704</v>
      </c>
      <c r="BB110" s="49">
        <f>SUMIFS(跨省传输汇总!O:O,跨省传输汇总!$D:$D,Calculation!$C110,跨省传输汇总!$E:$E,Calculation!$D110,跨省传输汇总!$I:$I,"")</f>
        <v>1321</v>
      </c>
      <c r="BC110" s="49">
        <f>SUMIFS(跨省传输汇总!P:P,跨省传输汇总!$D:$D,Calculation!$C110,跨省传输汇总!$E:$E,Calculation!$D110,跨省传输汇总!$I:$I,"")</f>
        <v>5462</v>
      </c>
    </row>
    <row r="111" spans="1:55">
      <c r="A111" s="18" t="s">
        <v>254</v>
      </c>
      <c r="B111" s="18" t="s">
        <v>254</v>
      </c>
      <c r="C111" t="s">
        <v>413</v>
      </c>
      <c r="D111" t="s">
        <v>528</v>
      </c>
      <c r="H111" s="49">
        <f t="shared" si="45"/>
        <v>27.1841155475019</v>
      </c>
      <c r="I111" s="49">
        <f t="shared" si="46"/>
        <v>9.8068018799845351</v>
      </c>
      <c r="J111" s="49">
        <f t="shared" si="47"/>
        <v>148.52098234936915</v>
      </c>
      <c r="K111" s="49">
        <f t="shared" si="48"/>
        <v>120.9108213097203</v>
      </c>
      <c r="L111" s="49">
        <f t="shared" si="49"/>
        <v>233.36723629930353</v>
      </c>
      <c r="M111" s="49">
        <f t="shared" si="50"/>
        <v>1210.998423485212</v>
      </c>
      <c r="N111" s="49">
        <f t="shared" si="51"/>
        <v>594.86674814073103</v>
      </c>
      <c r="O111" s="49">
        <f t="shared" si="52"/>
        <v>264.95825541883232</v>
      </c>
      <c r="P111" s="49">
        <f t="shared" si="53"/>
        <v>3990.2005505569359</v>
      </c>
      <c r="Q111" s="49">
        <f t="shared" si="54"/>
        <v>3456.045117797471</v>
      </c>
      <c r="R111" s="49">
        <f t="shared" si="55"/>
        <v>5183.3106782873419</v>
      </c>
      <c r="S111" s="49">
        <f t="shared" si="56"/>
        <v>19273.465311777451</v>
      </c>
      <c r="T111" s="49">
        <f t="shared" si="57"/>
        <v>0.48543063477681964</v>
      </c>
      <c r="U111" s="49">
        <f t="shared" si="58"/>
        <v>0.21792893066632302</v>
      </c>
      <c r="V111" s="49">
        <f t="shared" si="59"/>
        <v>6.4574340151899632</v>
      </c>
      <c r="W111" s="49">
        <f t="shared" si="60"/>
        <v>8.2439196347536576</v>
      </c>
      <c r="X111" s="49">
        <f t="shared" si="61"/>
        <v>8.188324080677317</v>
      </c>
      <c r="Y111" s="49">
        <f t="shared" si="62"/>
        <v>0</v>
      </c>
      <c r="Z111" s="49">
        <f t="shared" si="63"/>
        <v>2.4271531738840983</v>
      </c>
      <c r="AA111" s="49">
        <f t="shared" si="64"/>
        <v>1.0896446533316151</v>
      </c>
      <c r="AB111" s="49">
        <f t="shared" si="65"/>
        <v>19.372302045569889</v>
      </c>
      <c r="AC111" s="49">
        <f t="shared" si="66"/>
        <v>10.99189284633821</v>
      </c>
      <c r="AD111" s="49">
        <f t="shared" si="67"/>
        <v>16.376648161354634</v>
      </c>
      <c r="AE111" s="49">
        <f t="shared" si="68"/>
        <v>62.102483255651897</v>
      </c>
      <c r="AF111" s="49">
        <f t="shared" si="69"/>
        <v>16.019210947635049</v>
      </c>
      <c r="AG111" s="49">
        <f t="shared" si="70"/>
        <v>7.8454415039876286</v>
      </c>
      <c r="AH111" s="49">
        <f t="shared" si="71"/>
        <v>125.91996329620429</v>
      </c>
      <c r="AI111" s="49">
        <f t="shared" si="72"/>
        <v>126.40676773288942</v>
      </c>
      <c r="AJ111" s="49">
        <f t="shared" si="73"/>
        <v>262.02637058167414</v>
      </c>
      <c r="AK111" s="49">
        <f t="shared" si="74"/>
        <v>1102.3190777878212</v>
      </c>
      <c r="AL111" s="49">
        <f t="shared" si="75"/>
        <v>161.01734155547106</v>
      </c>
      <c r="AM111" s="49">
        <f t="shared" si="76"/>
        <v>86.081927613197593</v>
      </c>
      <c r="AN111" s="49">
        <f t="shared" si="77"/>
        <v>1588.528767736731</v>
      </c>
      <c r="AO111" s="49">
        <f t="shared" si="78"/>
        <v>1489.4014806788275</v>
      </c>
      <c r="AP111" s="49">
        <f t="shared" si="79"/>
        <v>2292.7307425896488</v>
      </c>
      <c r="AQ111" s="49">
        <f t="shared" si="80"/>
        <v>10371.114703693867</v>
      </c>
      <c r="AR111" s="49">
        <v>0</v>
      </c>
      <c r="AS111" s="49">
        <v>0</v>
      </c>
      <c r="AT111" s="49">
        <v>0</v>
      </c>
      <c r="AU111" s="49">
        <v>0</v>
      </c>
      <c r="AV111" s="49">
        <v>0</v>
      </c>
      <c r="AW111" s="49">
        <v>0</v>
      </c>
      <c r="AX111" s="49">
        <f>SUMIFS(跨省传输汇总!K:K,跨省传输汇总!$D:$D,Calculation!$C111,跨省传输汇总!$E:$E,Calculation!$D111,跨省传输汇总!$I:$I,"")</f>
        <v>802</v>
      </c>
      <c r="AY111" s="49">
        <f>SUMIFS(跨省传输汇总!L:L,跨省传输汇总!$D:$D,Calculation!$C111,跨省传输汇总!$E:$E,Calculation!$D111,跨省传输汇总!$I:$I,"")</f>
        <v>370</v>
      </c>
      <c r="AZ111" s="49">
        <f>SUMIFS(跨省传输汇总!M:M,跨省传输汇总!$D:$D,Calculation!$C111,跨省传输汇总!$E:$E,Calculation!$D111,跨省传输汇总!$I:$I,"")</f>
        <v>5879</v>
      </c>
      <c r="BA111" s="49">
        <f>SUMIFS(跨省传输汇总!N:N,跨省传输汇总!$D:$D,Calculation!$C111,跨省传输汇总!$E:$E,Calculation!$D111,跨省传输汇总!$I:$I,"")</f>
        <v>5212</v>
      </c>
      <c r="BB111" s="49">
        <f>SUMIFS(跨省传输汇总!O:O,跨省传输汇总!$D:$D,Calculation!$C111,跨省传输汇总!$E:$E,Calculation!$D111,跨省传输汇总!$I:$I,"")</f>
        <v>7996</v>
      </c>
      <c r="BC111" s="49">
        <f>SUMIFS(跨省传输汇总!P:P,跨省传输汇总!$D:$D,Calculation!$C111,跨省传输汇总!$E:$E,Calculation!$D111,跨省传输汇总!$I:$I,"")</f>
        <v>32020</v>
      </c>
    </row>
    <row r="112" spans="1:55">
      <c r="A112" s="29" t="s">
        <v>254</v>
      </c>
      <c r="B112" s="29" t="s">
        <v>514</v>
      </c>
      <c r="C112" s="13" t="s">
        <v>413</v>
      </c>
      <c r="D112" s="13" t="s">
        <v>417</v>
      </c>
      <c r="H112" s="49">
        <f t="shared" si="45"/>
        <v>0</v>
      </c>
      <c r="I112" s="49">
        <f t="shared" si="46"/>
        <v>0</v>
      </c>
      <c r="J112" s="49">
        <f t="shared" si="47"/>
        <v>0</v>
      </c>
      <c r="K112" s="49">
        <f t="shared" si="48"/>
        <v>0</v>
      </c>
      <c r="L112" s="49">
        <f t="shared" si="49"/>
        <v>0</v>
      </c>
      <c r="M112" s="49">
        <f t="shared" si="50"/>
        <v>0</v>
      </c>
      <c r="N112" s="49">
        <f t="shared" si="51"/>
        <v>0</v>
      </c>
      <c r="O112" s="49">
        <f t="shared" si="52"/>
        <v>0</v>
      </c>
      <c r="P112" s="49">
        <f t="shared" si="53"/>
        <v>0</v>
      </c>
      <c r="Q112" s="49">
        <f t="shared" si="54"/>
        <v>0</v>
      </c>
      <c r="R112" s="49">
        <f t="shared" si="55"/>
        <v>0</v>
      </c>
      <c r="S112" s="49">
        <f t="shared" si="56"/>
        <v>0</v>
      </c>
      <c r="T112" s="49">
        <f t="shared" si="57"/>
        <v>0</v>
      </c>
      <c r="U112" s="49">
        <f t="shared" si="58"/>
        <v>0</v>
      </c>
      <c r="V112" s="49">
        <f t="shared" si="59"/>
        <v>0</v>
      </c>
      <c r="W112" s="49">
        <f t="shared" si="60"/>
        <v>0</v>
      </c>
      <c r="X112" s="49">
        <f t="shared" si="61"/>
        <v>0</v>
      </c>
      <c r="Y112" s="49">
        <f t="shared" si="62"/>
        <v>0</v>
      </c>
      <c r="Z112" s="49">
        <f t="shared" si="63"/>
        <v>0</v>
      </c>
      <c r="AA112" s="49">
        <f t="shared" si="64"/>
        <v>0</v>
      </c>
      <c r="AB112" s="49">
        <f t="shared" si="65"/>
        <v>0</v>
      </c>
      <c r="AC112" s="49">
        <f t="shared" si="66"/>
        <v>0</v>
      </c>
      <c r="AD112" s="49">
        <f t="shared" si="67"/>
        <v>0</v>
      </c>
      <c r="AE112" s="49">
        <f t="shared" si="68"/>
        <v>0</v>
      </c>
      <c r="AF112" s="49">
        <f t="shared" si="69"/>
        <v>0</v>
      </c>
      <c r="AG112" s="49">
        <f t="shared" si="70"/>
        <v>0</v>
      </c>
      <c r="AH112" s="49">
        <f t="shared" si="71"/>
        <v>0</v>
      </c>
      <c r="AI112" s="49">
        <f t="shared" si="72"/>
        <v>0</v>
      </c>
      <c r="AJ112" s="49">
        <f t="shared" si="73"/>
        <v>0</v>
      </c>
      <c r="AK112" s="49">
        <f t="shared" si="74"/>
        <v>0</v>
      </c>
      <c r="AL112" s="49">
        <f t="shared" si="75"/>
        <v>0</v>
      </c>
      <c r="AM112" s="49">
        <f t="shared" si="76"/>
        <v>0</v>
      </c>
      <c r="AN112" s="49">
        <f t="shared" si="77"/>
        <v>0</v>
      </c>
      <c r="AO112" s="49">
        <f t="shared" si="78"/>
        <v>0</v>
      </c>
      <c r="AP112" s="49">
        <f t="shared" si="79"/>
        <v>0</v>
      </c>
      <c r="AQ112" s="49">
        <f t="shared" si="80"/>
        <v>0</v>
      </c>
      <c r="AR112" s="49">
        <v>0</v>
      </c>
      <c r="AS112" s="49">
        <v>0</v>
      </c>
      <c r="AT112" s="49">
        <v>0</v>
      </c>
      <c r="AU112" s="49">
        <v>0</v>
      </c>
      <c r="AV112" s="49">
        <v>0</v>
      </c>
      <c r="AW112" s="49">
        <v>0</v>
      </c>
      <c r="AX112" s="49">
        <f>SUMIFS(跨省传输汇总!K:K,跨省传输汇总!$D:$D,Calculation!$C112,跨省传输汇总!$E:$E,Calculation!$D112,跨省传输汇总!$I:$I,"")</f>
        <v>0</v>
      </c>
      <c r="AY112" s="49">
        <f>SUMIFS(跨省传输汇总!L:L,跨省传输汇总!$D:$D,Calculation!$C112,跨省传输汇总!$E:$E,Calculation!$D112,跨省传输汇总!$I:$I,"")</f>
        <v>0</v>
      </c>
      <c r="AZ112" s="49">
        <f>SUMIFS(跨省传输汇总!M:M,跨省传输汇总!$D:$D,Calculation!$C112,跨省传输汇总!$E:$E,Calculation!$D112,跨省传输汇总!$I:$I,"")</f>
        <v>0</v>
      </c>
      <c r="BA112" s="49">
        <f>SUMIFS(跨省传输汇总!N:N,跨省传输汇总!$D:$D,Calculation!$C112,跨省传输汇总!$E:$E,Calculation!$D112,跨省传输汇总!$I:$I,"")</f>
        <v>0</v>
      </c>
      <c r="BB112" s="49">
        <f>SUMIFS(跨省传输汇总!O:O,跨省传输汇总!$D:$D,Calculation!$C112,跨省传输汇总!$E:$E,Calculation!$D112,跨省传输汇总!$I:$I,"")</f>
        <v>0</v>
      </c>
      <c r="BC112" s="49">
        <f>SUMIFS(跨省传输汇总!P:P,跨省传输汇总!$D:$D,Calculation!$C112,跨省传输汇总!$E:$E,Calculation!$D112,跨省传输汇总!$I:$I,"")</f>
        <v>0</v>
      </c>
    </row>
    <row r="113" spans="1:55">
      <c r="A113" s="29" t="s">
        <v>254</v>
      </c>
      <c r="B113" s="29" t="s">
        <v>62</v>
      </c>
      <c r="C113" s="13" t="s">
        <v>413</v>
      </c>
      <c r="D113" s="13" t="s">
        <v>221</v>
      </c>
      <c r="H113" s="49">
        <f t="shared" si="45"/>
        <v>70105.664691028549</v>
      </c>
      <c r="I113" s="49">
        <f t="shared" si="46"/>
        <v>57106.756668566384</v>
      </c>
      <c r="J113" s="49">
        <f t="shared" si="47"/>
        <v>51242.770466559217</v>
      </c>
      <c r="K113" s="49">
        <f t="shared" si="48"/>
        <v>50343.466071546638</v>
      </c>
      <c r="L113" s="49">
        <f t="shared" si="49"/>
        <v>49793.347734242801</v>
      </c>
      <c r="M113" s="49">
        <f t="shared" si="50"/>
        <v>51717.801816468549</v>
      </c>
      <c r="N113" s="49">
        <f t="shared" si="51"/>
        <v>1534113.8727917522</v>
      </c>
      <c r="O113" s="49">
        <f t="shared" si="52"/>
        <v>1542899.1841277999</v>
      </c>
      <c r="P113" s="49">
        <f t="shared" si="53"/>
        <v>1376700.6364578882</v>
      </c>
      <c r="Q113" s="49">
        <f t="shared" si="54"/>
        <v>1438988.5722791294</v>
      </c>
      <c r="R113" s="49">
        <f t="shared" si="55"/>
        <v>1105958.1246767577</v>
      </c>
      <c r="S113" s="49">
        <f t="shared" si="56"/>
        <v>823106.98344460689</v>
      </c>
      <c r="T113" s="49">
        <f t="shared" si="57"/>
        <v>1251.8868694826526</v>
      </c>
      <c r="U113" s="49">
        <f t="shared" si="58"/>
        <v>1269.0390370792529</v>
      </c>
      <c r="V113" s="49">
        <f t="shared" si="59"/>
        <v>2227.9465420243141</v>
      </c>
      <c r="W113" s="49">
        <f t="shared" si="60"/>
        <v>3432.5090503327251</v>
      </c>
      <c r="X113" s="49">
        <f t="shared" si="61"/>
        <v>1747.1350082190456</v>
      </c>
      <c r="Y113" s="49">
        <f t="shared" si="62"/>
        <v>0</v>
      </c>
      <c r="Z113" s="49">
        <f t="shared" si="63"/>
        <v>6259.4343474132629</v>
      </c>
      <c r="AA113" s="49">
        <f t="shared" si="64"/>
        <v>6345.1951853962646</v>
      </c>
      <c r="AB113" s="49">
        <f t="shared" si="65"/>
        <v>6683.8396260729414</v>
      </c>
      <c r="AC113" s="49">
        <f t="shared" si="66"/>
        <v>4576.6787337769674</v>
      </c>
      <c r="AD113" s="49">
        <f t="shared" si="67"/>
        <v>3494.2700164380913</v>
      </c>
      <c r="AE113" s="49">
        <f t="shared" si="68"/>
        <v>2652.1949649471048</v>
      </c>
      <c r="AF113" s="49">
        <f t="shared" si="69"/>
        <v>41312.266692927536</v>
      </c>
      <c r="AG113" s="49">
        <f t="shared" si="70"/>
        <v>45685.405334853109</v>
      </c>
      <c r="AH113" s="49">
        <f t="shared" si="71"/>
        <v>43444.957569474122</v>
      </c>
      <c r="AI113" s="49">
        <f t="shared" si="72"/>
        <v>52631.80543843512</v>
      </c>
      <c r="AJ113" s="49">
        <f t="shared" si="73"/>
        <v>55908.32026300946</v>
      </c>
      <c r="AK113" s="49">
        <f t="shared" si="74"/>
        <v>47076.460627811117</v>
      </c>
      <c r="AL113" s="49">
        <f t="shared" si="75"/>
        <v>415250.87460739585</v>
      </c>
      <c r="AM113" s="49">
        <f t="shared" si="76"/>
        <v>501270.41964630492</v>
      </c>
      <c r="AN113" s="49">
        <f t="shared" si="77"/>
        <v>548074.8493379812</v>
      </c>
      <c r="AO113" s="49">
        <f t="shared" si="78"/>
        <v>620139.96842677903</v>
      </c>
      <c r="AP113" s="49">
        <f t="shared" si="79"/>
        <v>489197.80230133282</v>
      </c>
      <c r="AQ113" s="49">
        <f t="shared" si="80"/>
        <v>442916.55914616655</v>
      </c>
      <c r="AR113" s="49">
        <v>0</v>
      </c>
      <c r="AS113" s="49">
        <v>0</v>
      </c>
      <c r="AT113" s="49">
        <v>0</v>
      </c>
      <c r="AU113" s="49">
        <v>0</v>
      </c>
      <c r="AV113" s="49">
        <v>0</v>
      </c>
      <c r="AW113" s="49">
        <v>0</v>
      </c>
      <c r="AX113" s="49">
        <f>SUMIFS(跨省传输汇总!K:K,跨省传输汇总!$D:$D,Calculation!$C113,跨省传输汇总!$E:$E,Calculation!$D113,跨省传输汇总!$I:$I,"")</f>
        <v>2068294</v>
      </c>
      <c r="AY113" s="49">
        <f>SUMIFS(跨省传输汇总!L:L,跨省传输汇总!$D:$D,Calculation!$C113,跨省传输汇总!$E:$E,Calculation!$D113,跨省传输汇总!$I:$I,"")</f>
        <v>2154576</v>
      </c>
      <c r="AZ113" s="49">
        <f>SUMIFS(跨省传输汇总!M:M,跨省传输汇总!$D:$D,Calculation!$C113,跨省传输汇总!$E:$E,Calculation!$D113,跨省传输汇总!$I:$I,"")</f>
        <v>2028375</v>
      </c>
      <c r="BA113" s="49">
        <f>SUMIFS(跨省传输汇总!N:N,跨省传输汇总!$D:$D,Calculation!$C113,跨省传输汇总!$E:$E,Calculation!$D113,跨省传输汇总!$I:$I,"")</f>
        <v>2170113</v>
      </c>
      <c r="BB113" s="49">
        <f>SUMIFS(跨省传输汇总!O:O,跨省传输汇总!$D:$D,Calculation!$C113,跨省传输汇总!$E:$E,Calculation!$D113,跨省传输汇总!$I:$I,"")</f>
        <v>1706099</v>
      </c>
      <c r="BC113" s="49">
        <f>SUMIFS(跨省传输汇总!P:P,跨省传输汇总!$D:$D,Calculation!$C113,跨省传输汇总!$E:$E,Calculation!$D113,跨省传输汇总!$I:$I,"")</f>
        <v>1367470</v>
      </c>
    </row>
    <row r="114" spans="1:55">
      <c r="A114" s="29" t="s">
        <v>254</v>
      </c>
      <c r="B114" s="29" t="s">
        <v>397</v>
      </c>
      <c r="C114" s="13" t="s">
        <v>413</v>
      </c>
      <c r="D114" s="13" t="s">
        <v>404</v>
      </c>
      <c r="H114" s="49">
        <f t="shared" si="45"/>
        <v>0</v>
      </c>
      <c r="I114" s="49">
        <f t="shared" si="46"/>
        <v>0</v>
      </c>
      <c r="J114" s="49">
        <f t="shared" si="47"/>
        <v>0</v>
      </c>
      <c r="K114" s="49">
        <f t="shared" si="48"/>
        <v>0</v>
      </c>
      <c r="L114" s="49">
        <f t="shared" si="49"/>
        <v>0</v>
      </c>
      <c r="M114" s="49">
        <f t="shared" si="50"/>
        <v>0</v>
      </c>
      <c r="N114" s="49">
        <f t="shared" si="51"/>
        <v>0</v>
      </c>
      <c r="O114" s="49">
        <f t="shared" si="52"/>
        <v>0</v>
      </c>
      <c r="P114" s="49">
        <f t="shared" si="53"/>
        <v>0</v>
      </c>
      <c r="Q114" s="49">
        <f t="shared" si="54"/>
        <v>0</v>
      </c>
      <c r="R114" s="49">
        <f t="shared" si="55"/>
        <v>0</v>
      </c>
      <c r="S114" s="49">
        <f t="shared" si="56"/>
        <v>0</v>
      </c>
      <c r="T114" s="49">
        <f t="shared" si="57"/>
        <v>0</v>
      </c>
      <c r="U114" s="49">
        <f t="shared" si="58"/>
        <v>0</v>
      </c>
      <c r="V114" s="49">
        <f t="shared" si="59"/>
        <v>0</v>
      </c>
      <c r="W114" s="49">
        <f t="shared" si="60"/>
        <v>0</v>
      </c>
      <c r="X114" s="49">
        <f t="shared" si="61"/>
        <v>0</v>
      </c>
      <c r="Y114" s="49">
        <f t="shared" si="62"/>
        <v>0</v>
      </c>
      <c r="Z114" s="49">
        <f t="shared" si="63"/>
        <v>0</v>
      </c>
      <c r="AA114" s="49">
        <f t="shared" si="64"/>
        <v>0</v>
      </c>
      <c r="AB114" s="49">
        <f t="shared" si="65"/>
        <v>0</v>
      </c>
      <c r="AC114" s="49">
        <f t="shared" si="66"/>
        <v>0</v>
      </c>
      <c r="AD114" s="49">
        <f t="shared" si="67"/>
        <v>0</v>
      </c>
      <c r="AE114" s="49">
        <f t="shared" si="68"/>
        <v>0</v>
      </c>
      <c r="AF114" s="49">
        <f t="shared" si="69"/>
        <v>0</v>
      </c>
      <c r="AG114" s="49">
        <f t="shared" si="70"/>
        <v>0</v>
      </c>
      <c r="AH114" s="49">
        <f t="shared" si="71"/>
        <v>0</v>
      </c>
      <c r="AI114" s="49">
        <f t="shared" si="72"/>
        <v>0</v>
      </c>
      <c r="AJ114" s="49">
        <f t="shared" si="73"/>
        <v>0</v>
      </c>
      <c r="AK114" s="49">
        <f t="shared" si="74"/>
        <v>0</v>
      </c>
      <c r="AL114" s="49">
        <f t="shared" si="75"/>
        <v>0</v>
      </c>
      <c r="AM114" s="49">
        <f t="shared" si="76"/>
        <v>0</v>
      </c>
      <c r="AN114" s="49">
        <f t="shared" si="77"/>
        <v>0</v>
      </c>
      <c r="AO114" s="49">
        <f t="shared" si="78"/>
        <v>0</v>
      </c>
      <c r="AP114" s="49">
        <f t="shared" si="79"/>
        <v>0</v>
      </c>
      <c r="AQ114" s="49">
        <f t="shared" si="80"/>
        <v>0</v>
      </c>
      <c r="AR114" s="49">
        <v>0</v>
      </c>
      <c r="AS114" s="49">
        <v>0</v>
      </c>
      <c r="AT114" s="49">
        <v>0</v>
      </c>
      <c r="AU114" s="49">
        <v>0</v>
      </c>
      <c r="AV114" s="49">
        <v>0</v>
      </c>
      <c r="AW114" s="49">
        <v>0</v>
      </c>
      <c r="AX114" s="49">
        <f>SUMIFS(跨省传输汇总!K:K,跨省传输汇总!$D:$D,Calculation!$C114,跨省传输汇总!$E:$E,Calculation!$D114,跨省传输汇总!$I:$I,"")</f>
        <v>0</v>
      </c>
      <c r="AY114" s="49">
        <f>SUMIFS(跨省传输汇总!L:L,跨省传输汇总!$D:$D,Calculation!$C114,跨省传输汇总!$E:$E,Calculation!$D114,跨省传输汇总!$I:$I,"")</f>
        <v>0</v>
      </c>
      <c r="AZ114" s="49">
        <f>SUMIFS(跨省传输汇总!M:M,跨省传输汇总!$D:$D,Calculation!$C114,跨省传输汇总!$E:$E,Calculation!$D114,跨省传输汇总!$I:$I,"")</f>
        <v>0</v>
      </c>
      <c r="BA114" s="49">
        <f>SUMIFS(跨省传输汇总!N:N,跨省传输汇总!$D:$D,Calculation!$C114,跨省传输汇总!$E:$E,Calculation!$D114,跨省传输汇总!$I:$I,"")</f>
        <v>0</v>
      </c>
      <c r="BB114" s="49">
        <f>SUMIFS(跨省传输汇总!O:O,跨省传输汇总!$D:$D,Calculation!$C114,跨省传输汇总!$E:$E,Calculation!$D114,跨省传输汇总!$I:$I,"")</f>
        <v>0</v>
      </c>
      <c r="BC114" s="49">
        <f>SUMIFS(跨省传输汇总!P:P,跨省传输汇总!$D:$D,Calculation!$C114,跨省传输汇总!$E:$E,Calculation!$D114,跨省传输汇总!$I:$I,"")</f>
        <v>0</v>
      </c>
    </row>
    <row r="115" spans="1:55">
      <c r="A115" s="29" t="s">
        <v>254</v>
      </c>
      <c r="B115" s="29" t="s">
        <v>254</v>
      </c>
      <c r="C115" s="13" t="s">
        <v>528</v>
      </c>
      <c r="D115" s="13" t="s">
        <v>414</v>
      </c>
      <c r="H115" s="49">
        <f t="shared" ref="H115:M118" si="81">AX115*VLOOKUP("内蒙古",$A$69:$AW$99,COLUMN(H$1),FALSE)/VLOOKUP("内蒙古",$A$69:$AW$99,COLUMN(B$1),FALSE)</f>
        <v>5415.2689335021041</v>
      </c>
      <c r="I115" s="49">
        <f t="shared" si="81"/>
        <v>4536.0556397488735</v>
      </c>
      <c r="J115" s="49">
        <f t="shared" si="81"/>
        <v>7600.1122707794657</v>
      </c>
      <c r="K115" s="49">
        <f t="shared" si="81"/>
        <v>10718.709324295778</v>
      </c>
      <c r="L115" s="49">
        <f t="shared" si="81"/>
        <v>11393.080275666262</v>
      </c>
      <c r="M115" s="49">
        <f t="shared" si="81"/>
        <v>13145.208324797428</v>
      </c>
      <c r="N115" s="49">
        <f t="shared" ref="N115:S118" si="82">AX115*VLOOKUP("内蒙古",$A$69:$AW$99,COLUMN(N$1),FALSE)/VLOOKUP("内蒙古",$A$69:$AW$99,COLUMN(B$1),FALSE)</f>
        <v>593087.17310745444</v>
      </c>
      <c r="O115" s="49">
        <f t="shared" si="82"/>
        <v>618545.58134697226</v>
      </c>
      <c r="P115" s="49">
        <f t="shared" si="82"/>
        <v>617808.32997636299</v>
      </c>
      <c r="Q115" s="49">
        <f t="shared" si="82"/>
        <v>710742.57213993231</v>
      </c>
      <c r="R115" s="49">
        <f t="shared" si="82"/>
        <v>772653.89136611705</v>
      </c>
      <c r="S115" s="49">
        <f t="shared" si="82"/>
        <v>810982.13614206761</v>
      </c>
      <c r="T115" s="49">
        <f t="shared" ref="T115:Y118" si="83">AX115*VLOOKUP("内蒙古",$A$69:$AW$99,COLUMN(T$1),FALSE)/VLOOKUP("内蒙古",$A$69:$AW$99,COLUMN(B$1),FALSE)</f>
        <v>0</v>
      </c>
      <c r="U115" s="49">
        <f t="shared" si="83"/>
        <v>85.051043245291396</v>
      </c>
      <c r="V115" s="49">
        <f t="shared" si="83"/>
        <v>62.48981200418671</v>
      </c>
      <c r="W115" s="49">
        <f t="shared" si="83"/>
        <v>53.593546621478879</v>
      </c>
      <c r="X115" s="49">
        <f t="shared" si="83"/>
        <v>5656.5644175676343</v>
      </c>
      <c r="Y115" s="49">
        <f t="shared" si="83"/>
        <v>6975.441191707022</v>
      </c>
      <c r="Z115" s="49">
        <f t="shared" ref="Z115:AE118" si="84">AX115*VLOOKUP("内蒙古",$A$69:$AW$99,COLUMN(Z$1),FALSE)/VLOOKUP("内蒙古",$A$69:$AW$99,COLUMN(B$1),FALSE)</f>
        <v>0</v>
      </c>
      <c r="AA115" s="49">
        <f t="shared" si="84"/>
        <v>0</v>
      </c>
      <c r="AB115" s="49">
        <f t="shared" si="84"/>
        <v>0</v>
      </c>
      <c r="AC115" s="49">
        <f t="shared" si="84"/>
        <v>0</v>
      </c>
      <c r="AD115" s="49">
        <f t="shared" si="84"/>
        <v>0</v>
      </c>
      <c r="AE115" s="49">
        <f t="shared" si="84"/>
        <v>0</v>
      </c>
      <c r="AF115" s="49">
        <f t="shared" ref="AF115:AK118" si="85">AX115*VLOOKUP("内蒙古",$A$69:$AW$99,COLUMN(AF$1),FALSE)/VLOOKUP("内蒙古",$A$69:$AW$99,COLUMN(B$1),FALSE)</f>
        <v>2206.2206766119684</v>
      </c>
      <c r="AG115" s="49">
        <f t="shared" si="85"/>
        <v>1899.4732991448411</v>
      </c>
      <c r="AH115" s="49">
        <f t="shared" si="85"/>
        <v>1862.8719632599446</v>
      </c>
      <c r="AI115" s="49">
        <f t="shared" si="85"/>
        <v>2219.5120514619362</v>
      </c>
      <c r="AJ115" s="49">
        <f t="shared" si="85"/>
        <v>5016.9528933197043</v>
      </c>
      <c r="AK115" s="49">
        <f t="shared" si="85"/>
        <v>6381.7866222000421</v>
      </c>
      <c r="AL115" s="49">
        <f t="shared" ref="AL115:AQ118" si="86">AX115*VLOOKUP("内蒙古",$A$69:$AW$99,COLUMN(AL$1),FALSE)/VLOOKUP("内蒙古",$A$69:$AW$99,COLUMN(B$1),FALSE)</f>
        <v>109709.33728243152</v>
      </c>
      <c r="AM115" s="49">
        <f t="shared" si="86"/>
        <v>125440.83867088865</v>
      </c>
      <c r="AN115" s="49">
        <f t="shared" si="86"/>
        <v>127294.19597759336</v>
      </c>
      <c r="AO115" s="49">
        <f t="shared" si="86"/>
        <v>144747.61293768836</v>
      </c>
      <c r="AP115" s="49">
        <f t="shared" si="86"/>
        <v>161809.51104732935</v>
      </c>
      <c r="AQ115" s="49">
        <f t="shared" si="86"/>
        <v>225398.42771922782</v>
      </c>
      <c r="AR115" s="49">
        <v>0</v>
      </c>
      <c r="AS115" s="49">
        <v>0</v>
      </c>
      <c r="AT115" s="49">
        <v>0</v>
      </c>
      <c r="AU115" s="49">
        <v>0</v>
      </c>
      <c r="AV115" s="49">
        <v>0</v>
      </c>
      <c r="AW115" s="49">
        <v>0</v>
      </c>
      <c r="AX115" s="49">
        <f>SUMIFS(跨省传输汇总!K:K,跨省传输汇总!$D:$D,Calculation!$C115,跨省传输汇总!$E:$E,Calculation!$D115,跨省传输汇总!$I:$I,"")</f>
        <v>710418</v>
      </c>
      <c r="AY115" s="49">
        <f>SUMIFS(跨省传输汇总!L:L,跨省传输汇总!$D:$D,Calculation!$C115,跨省传输汇总!$E:$E,Calculation!$D115,跨省传输汇总!$I:$I,"")</f>
        <v>750507</v>
      </c>
      <c r="AZ115" s="49">
        <f>SUMIFS(跨省传输汇总!M:M,跨省传输汇总!$D:$D,Calculation!$C115,跨省传输汇总!$E:$E,Calculation!$D115,跨省传输汇总!$I:$I,"")</f>
        <v>754628</v>
      </c>
      <c r="BA115" s="49">
        <f>SUMIFS(跨省传输汇总!N:N,跨省传输汇总!$D:$D,Calculation!$C115,跨省传输汇总!$E:$E,Calculation!$D115,跨省传输汇总!$I:$I,"")</f>
        <v>868482</v>
      </c>
      <c r="BB115" s="49">
        <f>SUMIFS(跨省传输汇总!O:O,跨省传输汇总!$D:$D,Calculation!$C115,跨省传输汇总!$E:$E,Calculation!$D115,跨省传输汇总!$I:$I,"")</f>
        <v>956530</v>
      </c>
      <c r="BC115" s="49">
        <f>SUMIFS(跨省传输汇总!P:P,跨省传输汇总!$D:$D,Calculation!$C115,跨省传输汇总!$E:$E,Calculation!$D115,跨省传输汇总!$I:$I,"")</f>
        <v>1062883</v>
      </c>
    </row>
    <row r="116" spans="1:55">
      <c r="A116" s="29" t="s">
        <v>254</v>
      </c>
      <c r="B116" s="29" t="s">
        <v>254</v>
      </c>
      <c r="C116" s="13" t="s">
        <v>528</v>
      </c>
      <c r="D116" s="13" t="s">
        <v>217</v>
      </c>
      <c r="H116" s="49">
        <f t="shared" si="81"/>
        <v>722.90941367834012</v>
      </c>
      <c r="I116" s="49">
        <f t="shared" si="81"/>
        <v>705.98015889544899</v>
      </c>
      <c r="J116" s="49">
        <f t="shared" si="81"/>
        <v>3064.0529594722043</v>
      </c>
      <c r="K116" s="49">
        <f t="shared" si="81"/>
        <v>1953.5977705269408</v>
      </c>
      <c r="L116" s="49">
        <f t="shared" si="81"/>
        <v>1718.8063544899746</v>
      </c>
      <c r="M116" s="49">
        <f t="shared" si="81"/>
        <v>2151.3765569040165</v>
      </c>
      <c r="N116" s="49">
        <f t="shared" si="82"/>
        <v>79173.96270363596</v>
      </c>
      <c r="O116" s="49">
        <f t="shared" si="82"/>
        <v>96268.860544133218</v>
      </c>
      <c r="P116" s="49">
        <f t="shared" si="82"/>
        <v>249074.93131762775</v>
      </c>
      <c r="Q116" s="49">
        <f t="shared" si="82"/>
        <v>129540.32639021867</v>
      </c>
      <c r="R116" s="49">
        <f t="shared" si="82"/>
        <v>116565.70358219699</v>
      </c>
      <c r="S116" s="49">
        <f t="shared" si="82"/>
        <v>132727.29595868711</v>
      </c>
      <c r="T116" s="49">
        <f t="shared" si="83"/>
        <v>0</v>
      </c>
      <c r="U116" s="49">
        <f t="shared" si="83"/>
        <v>13.237127979289669</v>
      </c>
      <c r="V116" s="49">
        <f t="shared" si="83"/>
        <v>25.193324333438124</v>
      </c>
      <c r="W116" s="49">
        <f t="shared" si="83"/>
        <v>9.7679888526347032</v>
      </c>
      <c r="X116" s="49">
        <f t="shared" si="83"/>
        <v>853.37227775554879</v>
      </c>
      <c r="Y116" s="49">
        <f t="shared" si="83"/>
        <v>1141.6175600345507</v>
      </c>
      <c r="Z116" s="49">
        <f t="shared" si="84"/>
        <v>0</v>
      </c>
      <c r="AA116" s="49">
        <f t="shared" si="84"/>
        <v>0</v>
      </c>
      <c r="AB116" s="49">
        <f t="shared" si="84"/>
        <v>0</v>
      </c>
      <c r="AC116" s="49">
        <f t="shared" si="84"/>
        <v>0</v>
      </c>
      <c r="AD116" s="49">
        <f t="shared" si="84"/>
        <v>0</v>
      </c>
      <c r="AE116" s="49">
        <f t="shared" si="84"/>
        <v>0</v>
      </c>
      <c r="AF116" s="49">
        <f t="shared" si="85"/>
        <v>294.51865001710155</v>
      </c>
      <c r="AG116" s="49">
        <f t="shared" si="85"/>
        <v>295.6291915374693</v>
      </c>
      <c r="AH116" s="49">
        <f t="shared" si="85"/>
        <v>751.0334253995203</v>
      </c>
      <c r="AI116" s="49">
        <f t="shared" si="85"/>
        <v>404.52946937980272</v>
      </c>
      <c r="AJ116" s="49">
        <f t="shared" si="85"/>
        <v>756.87788592453273</v>
      </c>
      <c r="AK116" s="49">
        <f t="shared" si="85"/>
        <v>1044.4586187550146</v>
      </c>
      <c r="AL116" s="49">
        <f t="shared" si="86"/>
        <v>14645.609232668596</v>
      </c>
      <c r="AM116" s="49">
        <f t="shared" si="86"/>
        <v>19523.292977454563</v>
      </c>
      <c r="AN116" s="49">
        <f t="shared" si="86"/>
        <v>51319.788973167073</v>
      </c>
      <c r="AO116" s="49">
        <f t="shared" si="86"/>
        <v>26381.778381021933</v>
      </c>
      <c r="AP116" s="49">
        <f t="shared" si="86"/>
        <v>24411.239899632958</v>
      </c>
      <c r="AQ116" s="49">
        <f t="shared" si="86"/>
        <v>36889.251305619298</v>
      </c>
      <c r="AR116" s="49">
        <v>0</v>
      </c>
      <c r="AS116" s="49">
        <v>0</v>
      </c>
      <c r="AT116" s="49">
        <v>0</v>
      </c>
      <c r="AU116" s="49">
        <v>0</v>
      </c>
      <c r="AV116" s="49">
        <v>0</v>
      </c>
      <c r="AW116" s="49">
        <v>0</v>
      </c>
      <c r="AX116" s="49">
        <f>SUMIFS(跨省传输汇总!K:K,跨省传输汇总!$D:$D,Calculation!$C116,跨省传输汇总!$E:$E,Calculation!$D116,跨省传输汇总!$I:$I,"")</f>
        <v>94837</v>
      </c>
      <c r="AY116" s="49">
        <f>SUMIFS(跨省传输汇总!L:L,跨省传输汇总!$D:$D,Calculation!$C116,跨省传输汇总!$E:$E,Calculation!$D116,跨省传输汇总!$I:$I,"")</f>
        <v>116807</v>
      </c>
      <c r="AZ116" s="49">
        <f>SUMIFS(跨省传输汇总!M:M,跨省传输汇总!$D:$D,Calculation!$C116,跨省传输汇总!$E:$E,Calculation!$D116,跨省传输汇总!$I:$I,"")</f>
        <v>304235</v>
      </c>
      <c r="BA116" s="49">
        <f>SUMIFS(跨省传输汇总!N:N,跨省传输汇总!$D:$D,Calculation!$C116,跨省传输汇总!$E:$E,Calculation!$D116,跨省传输汇总!$I:$I,"")</f>
        <v>158290</v>
      </c>
      <c r="BB116" s="49">
        <f>SUMIFS(跨省传输汇总!O:O,跨省传输汇总!$D:$D,Calculation!$C116,跨省传输汇总!$E:$E,Calculation!$D116,跨省传输汇总!$I:$I,"")</f>
        <v>144306</v>
      </c>
      <c r="BC116" s="49">
        <f>SUMIFS(跨省传输汇总!P:P,跨省传输汇总!$D:$D,Calculation!$C116,跨省传输汇总!$E:$E,Calculation!$D116,跨省传输汇总!$I:$I,"")</f>
        <v>173954</v>
      </c>
    </row>
    <row r="117" spans="1:55">
      <c r="A117" s="29" t="s">
        <v>254</v>
      </c>
      <c r="B117" s="29" t="s">
        <v>254</v>
      </c>
      <c r="C117" s="13" t="s">
        <v>528</v>
      </c>
      <c r="D117" s="13" t="s">
        <v>413</v>
      </c>
      <c r="H117" s="49">
        <f t="shared" si="81"/>
        <v>0</v>
      </c>
      <c r="I117" s="49">
        <f t="shared" si="81"/>
        <v>0</v>
      </c>
      <c r="J117" s="49">
        <f t="shared" si="81"/>
        <v>0</v>
      </c>
      <c r="K117" s="49">
        <f t="shared" si="81"/>
        <v>0</v>
      </c>
      <c r="L117" s="49">
        <f t="shared" si="81"/>
        <v>0</v>
      </c>
      <c r="M117" s="49">
        <f t="shared" si="81"/>
        <v>0</v>
      </c>
      <c r="N117" s="49">
        <f t="shared" si="82"/>
        <v>0</v>
      </c>
      <c r="O117" s="49">
        <f t="shared" si="82"/>
        <v>0</v>
      </c>
      <c r="P117" s="49">
        <f t="shared" si="82"/>
        <v>0</v>
      </c>
      <c r="Q117" s="49">
        <f t="shared" si="82"/>
        <v>0</v>
      </c>
      <c r="R117" s="49">
        <f t="shared" si="82"/>
        <v>0</v>
      </c>
      <c r="S117" s="49">
        <f t="shared" si="82"/>
        <v>0</v>
      </c>
      <c r="T117" s="49">
        <f t="shared" si="83"/>
        <v>0</v>
      </c>
      <c r="U117" s="49">
        <f t="shared" si="83"/>
        <v>0</v>
      </c>
      <c r="V117" s="49">
        <f t="shared" si="83"/>
        <v>0</v>
      </c>
      <c r="W117" s="49">
        <f t="shared" si="83"/>
        <v>0</v>
      </c>
      <c r="X117" s="49">
        <f t="shared" si="83"/>
        <v>0</v>
      </c>
      <c r="Y117" s="49">
        <f t="shared" si="83"/>
        <v>0</v>
      </c>
      <c r="Z117" s="49">
        <f t="shared" si="84"/>
        <v>0</v>
      </c>
      <c r="AA117" s="49">
        <f t="shared" si="84"/>
        <v>0</v>
      </c>
      <c r="AB117" s="49">
        <f t="shared" si="84"/>
        <v>0</v>
      </c>
      <c r="AC117" s="49">
        <f t="shared" si="84"/>
        <v>0</v>
      </c>
      <c r="AD117" s="49">
        <f t="shared" si="84"/>
        <v>0</v>
      </c>
      <c r="AE117" s="49">
        <f t="shared" si="84"/>
        <v>0</v>
      </c>
      <c r="AF117" s="49">
        <f t="shared" si="85"/>
        <v>0</v>
      </c>
      <c r="AG117" s="49">
        <f t="shared" si="85"/>
        <v>0</v>
      </c>
      <c r="AH117" s="49">
        <f t="shared" si="85"/>
        <v>0</v>
      </c>
      <c r="AI117" s="49">
        <f t="shared" si="85"/>
        <v>0</v>
      </c>
      <c r="AJ117" s="49">
        <f t="shared" si="85"/>
        <v>0</v>
      </c>
      <c r="AK117" s="49">
        <f t="shared" si="85"/>
        <v>0</v>
      </c>
      <c r="AL117" s="49">
        <f t="shared" si="86"/>
        <v>0</v>
      </c>
      <c r="AM117" s="49">
        <f t="shared" si="86"/>
        <v>0</v>
      </c>
      <c r="AN117" s="49">
        <f t="shared" si="86"/>
        <v>0</v>
      </c>
      <c r="AO117" s="49">
        <f t="shared" si="86"/>
        <v>0</v>
      </c>
      <c r="AP117" s="49">
        <f t="shared" si="86"/>
        <v>0</v>
      </c>
      <c r="AQ117" s="49">
        <f t="shared" si="86"/>
        <v>0</v>
      </c>
      <c r="AR117" s="49">
        <v>0</v>
      </c>
      <c r="AS117" s="49">
        <v>0</v>
      </c>
      <c r="AT117" s="49">
        <v>0</v>
      </c>
      <c r="AU117" s="49">
        <v>0</v>
      </c>
      <c r="AV117" s="49">
        <v>0</v>
      </c>
      <c r="AW117" s="49">
        <v>0</v>
      </c>
      <c r="AX117" s="49">
        <f>SUMIFS(跨省传输汇总!K:K,跨省传输汇总!$D:$D,Calculation!$C117,跨省传输汇总!$E:$E,Calculation!$D117,跨省传输汇总!$I:$I,"")</f>
        <v>0</v>
      </c>
      <c r="AY117" s="49">
        <f>SUMIFS(跨省传输汇总!L:L,跨省传输汇总!$D:$D,Calculation!$C117,跨省传输汇总!$E:$E,Calculation!$D117,跨省传输汇总!$I:$I,"")</f>
        <v>0</v>
      </c>
      <c r="AZ117" s="49">
        <f>SUMIFS(跨省传输汇总!M:M,跨省传输汇总!$D:$D,Calculation!$C117,跨省传输汇总!$E:$E,Calculation!$D117,跨省传输汇总!$I:$I,"")</f>
        <v>0</v>
      </c>
      <c r="BA117" s="49">
        <f>SUMIFS(跨省传输汇总!N:N,跨省传输汇总!$D:$D,Calculation!$C117,跨省传输汇总!$E:$E,Calculation!$D117,跨省传输汇总!$I:$I,"")</f>
        <v>0</v>
      </c>
      <c r="BB117" s="49">
        <f>SUMIFS(跨省传输汇总!O:O,跨省传输汇总!$D:$D,Calculation!$C117,跨省传输汇总!$E:$E,Calculation!$D117,跨省传输汇总!$I:$I,"")</f>
        <v>0</v>
      </c>
      <c r="BC117" s="49">
        <f>SUMIFS(跨省传输汇总!P:P,跨省传输汇总!$D:$D,Calculation!$C117,跨省传输汇总!$E:$E,Calculation!$D117,跨省传输汇总!$I:$I,"")</f>
        <v>0</v>
      </c>
    </row>
    <row r="118" spans="1:55">
      <c r="A118" s="18" t="s">
        <v>398</v>
      </c>
      <c r="B118" s="18" t="s">
        <v>397</v>
      </c>
      <c r="C118" t="s">
        <v>528</v>
      </c>
      <c r="D118" t="s">
        <v>416</v>
      </c>
      <c r="H118" s="49">
        <f t="shared" si="81"/>
        <v>0</v>
      </c>
      <c r="I118" s="49">
        <f t="shared" si="81"/>
        <v>318.92918253696308</v>
      </c>
      <c r="J118" s="49">
        <f t="shared" si="81"/>
        <v>15127.610207778154</v>
      </c>
      <c r="K118" s="49">
        <f t="shared" si="81"/>
        <v>29090.217364728571</v>
      </c>
      <c r="L118" s="49">
        <f t="shared" si="81"/>
        <v>39413.961783490602</v>
      </c>
      <c r="M118" s="49">
        <f t="shared" si="81"/>
        <v>32818.91211377336</v>
      </c>
      <c r="N118" s="49">
        <f t="shared" si="82"/>
        <v>0</v>
      </c>
      <c r="O118" s="49">
        <f t="shared" si="82"/>
        <v>43489.81853136218</v>
      </c>
      <c r="P118" s="49">
        <f t="shared" si="82"/>
        <v>1229713.8865873993</v>
      </c>
      <c r="Q118" s="49">
        <f t="shared" si="82"/>
        <v>1928931.4868397468</v>
      </c>
      <c r="R118" s="49">
        <f t="shared" si="82"/>
        <v>2672969.0486964062</v>
      </c>
      <c r="S118" s="49">
        <f t="shared" si="82"/>
        <v>2024734.0927780129</v>
      </c>
      <c r="T118" s="49">
        <f t="shared" si="83"/>
        <v>0</v>
      </c>
      <c r="U118" s="49">
        <f t="shared" si="83"/>
        <v>5.9799221725680587</v>
      </c>
      <c r="V118" s="49">
        <f t="shared" si="83"/>
        <v>124.38257281950928</v>
      </c>
      <c r="W118" s="49">
        <f t="shared" si="83"/>
        <v>145.45108682364287</v>
      </c>
      <c r="X118" s="49">
        <f t="shared" si="83"/>
        <v>19568.68628899621</v>
      </c>
      <c r="Y118" s="49">
        <f t="shared" si="83"/>
        <v>17415.196911986186</v>
      </c>
      <c r="Z118" s="49">
        <f t="shared" si="84"/>
        <v>0</v>
      </c>
      <c r="AA118" s="49">
        <f t="shared" si="84"/>
        <v>0</v>
      </c>
      <c r="AB118" s="49">
        <f t="shared" si="84"/>
        <v>0</v>
      </c>
      <c r="AC118" s="49">
        <f t="shared" si="84"/>
        <v>0</v>
      </c>
      <c r="AD118" s="49">
        <f t="shared" si="84"/>
        <v>0</v>
      </c>
      <c r="AE118" s="49">
        <f t="shared" si="84"/>
        <v>0</v>
      </c>
      <c r="AF118" s="49">
        <f t="shared" si="85"/>
        <v>0</v>
      </c>
      <c r="AG118" s="49">
        <f t="shared" si="85"/>
        <v>133.55159518735331</v>
      </c>
      <c r="AH118" s="49">
        <f t="shared" si="85"/>
        <v>3707.9453464842895</v>
      </c>
      <c r="AI118" s="49">
        <f t="shared" si="85"/>
        <v>6023.6812163860368</v>
      </c>
      <c r="AJ118" s="49">
        <f t="shared" si="85"/>
        <v>17355.972645010774</v>
      </c>
      <c r="AK118" s="49">
        <f t="shared" si="85"/>
        <v>15933.052493944811</v>
      </c>
      <c r="AL118" s="49">
        <f t="shared" si="86"/>
        <v>0</v>
      </c>
      <c r="AM118" s="49">
        <f t="shared" si="86"/>
        <v>8819.7207687409336</v>
      </c>
      <c r="AN118" s="49">
        <f t="shared" si="86"/>
        <v>253372.17528551846</v>
      </c>
      <c r="AO118" s="49">
        <f t="shared" si="86"/>
        <v>392840.16349231475</v>
      </c>
      <c r="AP118" s="49">
        <f t="shared" si="86"/>
        <v>559774.33058609627</v>
      </c>
      <c r="AQ118" s="49">
        <f t="shared" si="86"/>
        <v>562739.74570228276</v>
      </c>
      <c r="AR118" s="49">
        <v>0</v>
      </c>
      <c r="AS118" s="49">
        <v>0</v>
      </c>
      <c r="AT118" s="49">
        <v>0</v>
      </c>
      <c r="AU118" s="49">
        <v>0</v>
      </c>
      <c r="AV118" s="49">
        <v>0</v>
      </c>
      <c r="AW118" s="49">
        <v>0</v>
      </c>
      <c r="AX118" s="49">
        <f>SUMIFS(跨省传输汇总!K:K,跨省传输汇总!$D:$D,Calculation!$C118,跨省传输汇总!$E:$E,Calculation!$D118,跨省传输汇总!$I:$I,"")</f>
        <v>0</v>
      </c>
      <c r="AY118" s="49">
        <f>SUMIFS(跨省传输汇总!L:L,跨省传输汇总!$D:$D,Calculation!$C118,跨省传输汇总!$E:$E,Calculation!$D118,跨省传输汇总!$I:$I,"")</f>
        <v>52768</v>
      </c>
      <c r="AZ118" s="49">
        <f>SUMIFS(跨省传输汇总!M:M,跨省传输汇总!$D:$D,Calculation!$C118,跨省传输汇总!$E:$E,Calculation!$D118,跨省传输汇总!$I:$I,"")</f>
        <v>1502046</v>
      </c>
      <c r="BA118" s="49">
        <f>SUMIFS(跨省传输汇总!N:N,跨省传输汇总!$D:$D,Calculation!$C118,跨省传输汇总!$E:$E,Calculation!$D118,跨省传输汇总!$I:$I,"")</f>
        <v>2357031</v>
      </c>
      <c r="BB118" s="49">
        <f>SUMIFS(跨省传输汇总!O:O,跨省传输汇总!$D:$D,Calculation!$C118,跨省传输汇总!$E:$E,Calculation!$D118,跨省传输汇总!$I:$I,"")</f>
        <v>3309082</v>
      </c>
      <c r="BC118" s="49">
        <f>SUMIFS(跨省传输汇总!P:P,跨省传输汇总!$D:$D,Calculation!$C118,跨省传输汇总!$E:$E,Calculation!$D118,跨省传输汇总!$I:$I,"")</f>
        <v>2653641</v>
      </c>
    </row>
    <row r="119" spans="1:55">
      <c r="A119" s="18" t="s">
        <v>62</v>
      </c>
      <c r="B119" s="18" t="s">
        <v>62</v>
      </c>
      <c r="C119" t="s">
        <v>403</v>
      </c>
      <c r="D119" t="s">
        <v>221</v>
      </c>
      <c r="H119" s="49">
        <f t="shared" si="45"/>
        <v>2836.0193503800965</v>
      </c>
      <c r="I119" s="49">
        <f t="shared" si="46"/>
        <v>1500.658163265306</v>
      </c>
      <c r="J119" s="49">
        <f t="shared" si="47"/>
        <v>1533.9686098654709</v>
      </c>
      <c r="K119" s="49">
        <f t="shared" si="48"/>
        <v>840.91703056768563</v>
      </c>
      <c r="L119" s="49">
        <f t="shared" si="49"/>
        <v>1161.7955555555557</v>
      </c>
      <c r="M119" s="49">
        <f t="shared" si="50"/>
        <v>793.79399141630904</v>
      </c>
      <c r="N119" s="49">
        <f t="shared" si="51"/>
        <v>8035.3881594102741</v>
      </c>
      <c r="O119" s="49">
        <f t="shared" si="52"/>
        <v>1773.5051020408164</v>
      </c>
      <c r="P119" s="49">
        <f t="shared" si="53"/>
        <v>2607.7466367713005</v>
      </c>
      <c r="Q119" s="49">
        <f t="shared" si="54"/>
        <v>1261.3755458515284</v>
      </c>
      <c r="R119" s="49">
        <f t="shared" si="55"/>
        <v>1056.1777777777777</v>
      </c>
      <c r="S119" s="49">
        <f t="shared" si="56"/>
        <v>850.49356223175971</v>
      </c>
      <c r="T119" s="49">
        <f t="shared" si="57"/>
        <v>87443.929970052981</v>
      </c>
      <c r="U119" s="49">
        <f t="shared" si="58"/>
        <v>47202.520408163262</v>
      </c>
      <c r="V119" s="49">
        <f t="shared" si="59"/>
        <v>60591.760089686097</v>
      </c>
      <c r="W119" s="49">
        <f t="shared" si="60"/>
        <v>33973.048034934494</v>
      </c>
      <c r="X119" s="49">
        <f t="shared" si="61"/>
        <v>41824.639999999999</v>
      </c>
      <c r="Y119" s="49">
        <f t="shared" si="62"/>
        <v>22906.626609442061</v>
      </c>
      <c r="Z119" s="49">
        <f t="shared" si="63"/>
        <v>1418.0096751900483</v>
      </c>
      <c r="AA119" s="49">
        <f t="shared" si="64"/>
        <v>545.69387755102036</v>
      </c>
      <c r="AB119" s="49">
        <f t="shared" si="65"/>
        <v>766.98430493273543</v>
      </c>
      <c r="AC119" s="49">
        <f t="shared" si="66"/>
        <v>420.45851528384281</v>
      </c>
      <c r="AD119" s="49">
        <f t="shared" si="67"/>
        <v>422.4711111111111</v>
      </c>
      <c r="AE119" s="49">
        <f t="shared" si="68"/>
        <v>113.39914163090128</v>
      </c>
      <c r="AF119" s="49">
        <f t="shared" si="69"/>
        <v>2127.0145127850724</v>
      </c>
      <c r="AG119" s="49">
        <f t="shared" si="70"/>
        <v>1909.9285714285713</v>
      </c>
      <c r="AH119" s="49">
        <f t="shared" si="71"/>
        <v>2300.9529147982062</v>
      </c>
      <c r="AI119" s="49">
        <f t="shared" si="72"/>
        <v>1681.8340611353713</v>
      </c>
      <c r="AJ119" s="49">
        <f t="shared" si="73"/>
        <v>2534.8266666666668</v>
      </c>
      <c r="AK119" s="49">
        <f t="shared" si="74"/>
        <v>1474.1888412017167</v>
      </c>
      <c r="AL119" s="49">
        <f t="shared" si="75"/>
        <v>732.6383321815249</v>
      </c>
      <c r="AM119" s="49">
        <f t="shared" si="76"/>
        <v>545.69387755102036</v>
      </c>
      <c r="AN119" s="49">
        <f t="shared" si="77"/>
        <v>613.58744394618839</v>
      </c>
      <c r="AO119" s="49">
        <f t="shared" si="78"/>
        <v>336.36681222707426</v>
      </c>
      <c r="AP119" s="49">
        <f t="shared" si="79"/>
        <v>528.08888888888885</v>
      </c>
      <c r="AQ119" s="49">
        <f t="shared" si="80"/>
        <v>283.49785407725324</v>
      </c>
      <c r="AR119" s="49">
        <v>0</v>
      </c>
      <c r="AS119" s="49">
        <v>0</v>
      </c>
      <c r="AT119" s="49">
        <v>0</v>
      </c>
      <c r="AU119" s="49">
        <v>0</v>
      </c>
      <c r="AV119" s="49">
        <v>0</v>
      </c>
      <c r="AW119" s="49">
        <v>0</v>
      </c>
      <c r="AX119" s="49">
        <f>SUMIFS(跨省传输汇总!K:K,跨省传输汇总!$D:$D,Calculation!$C119,跨省传输汇总!$E:$E,Calculation!$D119,跨省传输汇总!$I:$I,"")</f>
        <v>102593</v>
      </c>
      <c r="AY119" s="49">
        <f>SUMIFS(跨省传输汇总!L:L,跨省传输汇总!$D:$D,Calculation!$C119,跨省传输汇总!$E:$E,Calculation!$D119,跨省传输汇总!$I:$I,"")</f>
        <v>53478</v>
      </c>
      <c r="AZ119" s="49">
        <f>SUMIFS(跨省传输汇总!M:M,跨省传输汇总!$D:$D,Calculation!$C119,跨省传输汇总!$E:$E,Calculation!$D119,跨省传输汇总!$I:$I,"")</f>
        <v>68415</v>
      </c>
      <c r="BA119" s="49">
        <f>SUMIFS(跨省传输汇总!N:N,跨省传输汇总!$D:$D,Calculation!$C119,跨省传输汇总!$E:$E,Calculation!$D119,跨省传输汇总!$I:$I,"")</f>
        <v>38514</v>
      </c>
      <c r="BB119" s="49">
        <f>SUMIFS(跨省传输汇总!O:O,跨省传输汇总!$D:$D,Calculation!$C119,跨省传输汇总!$E:$E,Calculation!$D119,跨省传输汇总!$I:$I,"")</f>
        <v>47528</v>
      </c>
      <c r="BC119" s="49">
        <f>SUMIFS(跨省传输汇总!P:P,跨省传输汇总!$D:$D,Calculation!$C119,跨省传输汇总!$E:$E,Calculation!$D119,跨省传输汇总!$I:$I,"")</f>
        <v>26422</v>
      </c>
    </row>
    <row r="120" spans="1:55">
      <c r="A120" s="18" t="s">
        <v>62</v>
      </c>
      <c r="B120" s="18" t="s">
        <v>62</v>
      </c>
      <c r="C120" t="s">
        <v>221</v>
      </c>
      <c r="D120" t="s">
        <v>403</v>
      </c>
      <c r="H120" s="49">
        <f t="shared" si="45"/>
        <v>310.0654862963861</v>
      </c>
      <c r="I120" s="49">
        <f t="shared" si="46"/>
        <v>93.843594009983377</v>
      </c>
      <c r="J120" s="49">
        <f t="shared" si="47"/>
        <v>0.44434763668046173</v>
      </c>
      <c r="K120" s="49">
        <f t="shared" si="48"/>
        <v>0.46859562455892734</v>
      </c>
      <c r="L120" s="49">
        <f t="shared" si="49"/>
        <v>1520.5806675938804</v>
      </c>
      <c r="M120" s="49">
        <f t="shared" si="50"/>
        <v>18.784724569111187</v>
      </c>
      <c r="N120" s="49">
        <f t="shared" si="51"/>
        <v>27027.374888834987</v>
      </c>
      <c r="O120" s="49">
        <f t="shared" si="52"/>
        <v>10294.642262895177</v>
      </c>
      <c r="P120" s="49">
        <f t="shared" si="53"/>
        <v>59.228926159878014</v>
      </c>
      <c r="Q120" s="49">
        <f t="shared" si="54"/>
        <v>66.599153140437551</v>
      </c>
      <c r="R120" s="49">
        <f t="shared" si="55"/>
        <v>225451.42698191933</v>
      </c>
      <c r="S120" s="49">
        <f t="shared" si="56"/>
        <v>1652.273065224738</v>
      </c>
      <c r="T120" s="49">
        <f t="shared" si="57"/>
        <v>0</v>
      </c>
      <c r="U120" s="49">
        <f t="shared" si="58"/>
        <v>0.93843594009983389</v>
      </c>
      <c r="V120" s="49">
        <f t="shared" si="59"/>
        <v>7.8414288825963824E-3</v>
      </c>
      <c r="W120" s="49">
        <f t="shared" si="60"/>
        <v>2.0501058574453068E-2</v>
      </c>
      <c r="X120" s="49">
        <f t="shared" si="61"/>
        <v>810.97635605006951</v>
      </c>
      <c r="Y120" s="49">
        <f t="shared" si="62"/>
        <v>7.8269685704629941</v>
      </c>
      <c r="Z120" s="49">
        <f t="shared" si="63"/>
        <v>0</v>
      </c>
      <c r="AA120" s="49">
        <f t="shared" si="64"/>
        <v>0</v>
      </c>
      <c r="AB120" s="49">
        <f t="shared" si="65"/>
        <v>0</v>
      </c>
      <c r="AC120" s="49">
        <f t="shared" si="66"/>
        <v>0</v>
      </c>
      <c r="AD120" s="49">
        <f t="shared" si="67"/>
        <v>0</v>
      </c>
      <c r="AE120" s="49">
        <f t="shared" si="68"/>
        <v>0</v>
      </c>
      <c r="AF120" s="49">
        <f t="shared" si="69"/>
        <v>1330.6977120219904</v>
      </c>
      <c r="AG120" s="49">
        <f t="shared" si="70"/>
        <v>474.8485856905159</v>
      </c>
      <c r="AH120" s="49">
        <f t="shared" si="71"/>
        <v>2.4648224787627964</v>
      </c>
      <c r="AI120" s="49">
        <f t="shared" si="72"/>
        <v>2.9960832745236412</v>
      </c>
      <c r="AJ120" s="49">
        <f t="shared" si="73"/>
        <v>12164.645340751043</v>
      </c>
      <c r="AK120" s="49">
        <f t="shared" si="74"/>
        <v>108.01216627238932</v>
      </c>
      <c r="AL120" s="49">
        <f t="shared" si="75"/>
        <v>3291.8619128466325</v>
      </c>
      <c r="AM120" s="49">
        <f t="shared" si="76"/>
        <v>1543.7271214642265</v>
      </c>
      <c r="AN120" s="49">
        <f t="shared" si="77"/>
        <v>9.8540622957961208</v>
      </c>
      <c r="AO120" s="49">
        <f t="shared" si="78"/>
        <v>12.915666901905434</v>
      </c>
      <c r="AP120" s="49">
        <f t="shared" si="79"/>
        <v>51598.370653685677</v>
      </c>
      <c r="AQ120" s="49">
        <f t="shared" si="80"/>
        <v>529.10307536329844</v>
      </c>
      <c r="AR120" s="49">
        <v>0</v>
      </c>
      <c r="AS120" s="49">
        <v>0</v>
      </c>
      <c r="AT120" s="49">
        <v>0</v>
      </c>
      <c r="AU120" s="49">
        <v>0</v>
      </c>
      <c r="AV120" s="49">
        <v>0</v>
      </c>
      <c r="AW120" s="49">
        <v>0</v>
      </c>
      <c r="AX120" s="49">
        <f>SUMIFS(跨省传输汇总!K:K,跨省传输汇总!$D:$D,Calculation!$C120,跨省传输汇总!$E:$E,Calculation!$D120,跨省传输汇总!$I:$I,"")</f>
        <v>31960</v>
      </c>
      <c r="AY120" s="49">
        <f>SUMIFS(跨省传输汇总!L:L,跨省传输汇总!$D:$D,Calculation!$C120,跨省传输汇总!$E:$E,Calculation!$D120,跨省传输汇总!$I:$I,"")</f>
        <v>12408</v>
      </c>
      <c r="AZ120" s="49">
        <f>SUMIFS(跨省传输汇总!M:M,跨省传输汇总!$D:$D,Calculation!$C120,跨省传输汇总!$E:$E,Calculation!$D120,跨省传输汇总!$I:$I,"")</f>
        <v>72</v>
      </c>
      <c r="BA120" s="49">
        <f>SUMIFS(跨省传输汇总!N:N,跨省传输汇总!$D:$D,Calculation!$C120,跨省传输汇总!$E:$E,Calculation!$D120,跨省传输汇总!$I:$I,"")</f>
        <v>83</v>
      </c>
      <c r="BB120" s="49">
        <f>SUMIFS(跨省传输汇总!O:O,跨省传输汇总!$D:$D,Calculation!$C120,跨省传输汇总!$E:$E,Calculation!$D120,跨省传输汇总!$I:$I,"")</f>
        <v>291546</v>
      </c>
      <c r="BC120" s="49">
        <f>SUMIFS(跨省传输汇总!P:P,跨省传输汇总!$D:$D,Calculation!$C120,跨省传输汇总!$E:$E,Calculation!$D120,跨省传输汇总!$I:$I,"")</f>
        <v>2316</v>
      </c>
    </row>
    <row r="121" spans="1:55">
      <c r="A121" s="18" t="s">
        <v>62</v>
      </c>
      <c r="B121" s="18" t="s">
        <v>397</v>
      </c>
      <c r="C121" t="s">
        <v>221</v>
      </c>
      <c r="D121" t="s">
        <v>404</v>
      </c>
      <c r="H121" s="49">
        <f t="shared" si="45"/>
        <v>36890.080038806693</v>
      </c>
      <c r="I121" s="49">
        <f t="shared" si="46"/>
        <v>30731.553471486921</v>
      </c>
      <c r="J121" s="49">
        <f t="shared" si="47"/>
        <v>24988.284324402815</v>
      </c>
      <c r="K121" s="49">
        <f t="shared" si="48"/>
        <v>25465.659844742415</v>
      </c>
      <c r="L121" s="49">
        <f t="shared" si="49"/>
        <v>26335.212100139081</v>
      </c>
      <c r="M121" s="49">
        <f t="shared" si="50"/>
        <v>49972.436633997975</v>
      </c>
      <c r="N121" s="49">
        <f t="shared" si="51"/>
        <v>3215585.3100493164</v>
      </c>
      <c r="O121" s="49">
        <f t="shared" si="52"/>
        <v>3371251.4158221153</v>
      </c>
      <c r="P121" s="49">
        <f t="shared" si="53"/>
        <v>3330791.3105351045</v>
      </c>
      <c r="Q121" s="49">
        <f t="shared" si="54"/>
        <v>3619306.9054340157</v>
      </c>
      <c r="R121" s="49">
        <f t="shared" si="55"/>
        <v>3904634.114047288</v>
      </c>
      <c r="S121" s="49">
        <f t="shared" si="56"/>
        <v>4395492.2389320713</v>
      </c>
      <c r="T121" s="49">
        <f t="shared" si="57"/>
        <v>0</v>
      </c>
      <c r="U121" s="49">
        <f t="shared" si="58"/>
        <v>307.31553471486922</v>
      </c>
      <c r="V121" s="49">
        <f t="shared" si="59"/>
        <v>440.96972337181433</v>
      </c>
      <c r="W121" s="49">
        <f t="shared" si="60"/>
        <v>1114.1226182074806</v>
      </c>
      <c r="X121" s="49">
        <f t="shared" si="61"/>
        <v>14045.44645340751</v>
      </c>
      <c r="Y121" s="49">
        <f t="shared" si="62"/>
        <v>20821.848597499156</v>
      </c>
      <c r="Z121" s="49">
        <f t="shared" si="63"/>
        <v>0</v>
      </c>
      <c r="AA121" s="49">
        <f t="shared" si="64"/>
        <v>0</v>
      </c>
      <c r="AB121" s="49">
        <f t="shared" si="65"/>
        <v>0</v>
      </c>
      <c r="AC121" s="49">
        <f t="shared" si="66"/>
        <v>0</v>
      </c>
      <c r="AD121" s="49">
        <f t="shared" si="67"/>
        <v>0</v>
      </c>
      <c r="AE121" s="49">
        <f t="shared" si="68"/>
        <v>0</v>
      </c>
      <c r="AF121" s="49">
        <f t="shared" si="69"/>
        <v>158319.92683321206</v>
      </c>
      <c r="AG121" s="49">
        <f t="shared" si="70"/>
        <v>155501.66056572381</v>
      </c>
      <c r="AH121" s="49">
        <f t="shared" si="71"/>
        <v>138611.48304654032</v>
      </c>
      <c r="AI121" s="49">
        <f t="shared" si="72"/>
        <v>162821.06263232182</v>
      </c>
      <c r="AJ121" s="49">
        <f t="shared" si="73"/>
        <v>210681.69680111264</v>
      </c>
      <c r="AK121" s="49">
        <f t="shared" si="74"/>
        <v>287341.51064548834</v>
      </c>
      <c r="AL121" s="49">
        <f t="shared" si="75"/>
        <v>391649.68307866435</v>
      </c>
      <c r="AM121" s="49">
        <f t="shared" si="76"/>
        <v>505534.05460595986</v>
      </c>
      <c r="AN121" s="49">
        <f t="shared" si="77"/>
        <v>554151.95237058005</v>
      </c>
      <c r="AO121" s="49">
        <f t="shared" si="78"/>
        <v>701897.24947071273</v>
      </c>
      <c r="AP121" s="49">
        <f t="shared" si="79"/>
        <v>893641.53059805289</v>
      </c>
      <c r="AQ121" s="49">
        <f t="shared" si="80"/>
        <v>1407556.9651909429</v>
      </c>
      <c r="AR121" s="49">
        <v>0</v>
      </c>
      <c r="AS121" s="49">
        <v>0</v>
      </c>
      <c r="AT121" s="49">
        <v>0</v>
      </c>
      <c r="AU121" s="49">
        <v>0</v>
      </c>
      <c r="AV121" s="49">
        <v>0</v>
      </c>
      <c r="AW121" s="49">
        <v>0</v>
      </c>
      <c r="AX121" s="49">
        <f>SUMIFS(跨省传输汇总!K:K,跨省传输汇总!$D:$D,Calculation!$C121,跨省传输汇总!$E:$E,Calculation!$D121,跨省传输汇总!$I:$I,"")</f>
        <v>3802445</v>
      </c>
      <c r="AY121" s="49">
        <f>SUMIFS(跨省传输汇总!L:L,跨省传输汇总!$D:$D,Calculation!$C121,跨省传输汇总!$E:$E,Calculation!$D121,跨省传输汇总!$I:$I,"")</f>
        <v>4063326</v>
      </c>
      <c r="AZ121" s="49">
        <f>SUMIFS(跨省传输汇总!M:M,跨省传输汇总!$D:$D,Calculation!$C121,跨省传输汇总!$E:$E,Calculation!$D121,跨省传输汇总!$I:$I,"")</f>
        <v>4048984</v>
      </c>
      <c r="BA121" s="49">
        <f>SUMIFS(跨省传输汇总!N:N,跨省传输汇总!$D:$D,Calculation!$C121,跨省传输汇总!$E:$E,Calculation!$D121,跨省传输汇总!$I:$I,"")</f>
        <v>4510605</v>
      </c>
      <c r="BB121" s="49">
        <f>SUMIFS(跨省传输汇总!O:O,跨省传输汇总!$D:$D,Calculation!$C121,跨省传输汇总!$E:$E,Calculation!$D121,跨省传输汇总!$I:$I,"")</f>
        <v>5049338</v>
      </c>
      <c r="BC121" s="49">
        <f>SUMIFS(跨省传输汇总!P:P,跨省传输汇总!$D:$D,Calculation!$C121,跨省传输汇总!$E:$E,Calculation!$D121,跨省传输汇总!$I:$I,"")</f>
        <v>6161185</v>
      </c>
    </row>
    <row r="122" spans="1:55">
      <c r="A122" s="40" t="s">
        <v>62</v>
      </c>
      <c r="B122" s="40" t="s">
        <v>62</v>
      </c>
      <c r="C122" s="47" t="s">
        <v>221</v>
      </c>
      <c r="D122" s="47" t="s">
        <v>216</v>
      </c>
      <c r="H122" s="49">
        <f t="shared" si="45"/>
        <v>2129.0613630851321</v>
      </c>
      <c r="I122" s="49">
        <f t="shared" si="46"/>
        <v>2174.202087430041</v>
      </c>
      <c r="J122" s="49">
        <f t="shared" si="47"/>
        <v>2016.8630654178462</v>
      </c>
      <c r="K122" s="49">
        <f t="shared" si="48"/>
        <v>2069.7586450246999</v>
      </c>
      <c r="L122" s="49">
        <f t="shared" si="49"/>
        <v>1176.2534770514603</v>
      </c>
      <c r="M122" s="49">
        <f t="shared" si="50"/>
        <v>42.160189253126056</v>
      </c>
      <c r="N122" s="49">
        <f t="shared" si="51"/>
        <v>185583.18214892066</v>
      </c>
      <c r="O122" s="49">
        <f t="shared" si="52"/>
        <v>238509.96899107553</v>
      </c>
      <c r="P122" s="49">
        <f t="shared" si="53"/>
        <v>268835.98271981411</v>
      </c>
      <c r="Q122" s="49">
        <f t="shared" si="54"/>
        <v>294164.44742413552</v>
      </c>
      <c r="R122" s="49">
        <f t="shared" si="55"/>
        <v>174399.18219749653</v>
      </c>
      <c r="S122" s="49">
        <f t="shared" si="56"/>
        <v>3708.3399797228794</v>
      </c>
      <c r="T122" s="49">
        <f t="shared" si="57"/>
        <v>0</v>
      </c>
      <c r="U122" s="49">
        <f t="shared" si="58"/>
        <v>21.742020874300415</v>
      </c>
      <c r="V122" s="49">
        <f t="shared" si="59"/>
        <v>35.591701154432577</v>
      </c>
      <c r="W122" s="49">
        <f t="shared" si="60"/>
        <v>90.551940719830625</v>
      </c>
      <c r="X122" s="49">
        <f t="shared" si="61"/>
        <v>627.33518776077881</v>
      </c>
      <c r="Y122" s="49">
        <f t="shared" si="62"/>
        <v>17.566745522135857</v>
      </c>
      <c r="Z122" s="49">
        <f t="shared" si="63"/>
        <v>0</v>
      </c>
      <c r="AA122" s="49">
        <f t="shared" si="64"/>
        <v>0</v>
      </c>
      <c r="AB122" s="49">
        <f t="shared" si="65"/>
        <v>0</v>
      </c>
      <c r="AC122" s="49">
        <f t="shared" si="66"/>
        <v>0</v>
      </c>
      <c r="AD122" s="49">
        <f t="shared" si="67"/>
        <v>0</v>
      </c>
      <c r="AE122" s="49">
        <f t="shared" si="68"/>
        <v>0</v>
      </c>
      <c r="AF122" s="49">
        <f t="shared" si="69"/>
        <v>9137.2216832403592</v>
      </c>
      <c r="AG122" s="49">
        <f t="shared" si="70"/>
        <v>11001.462562396009</v>
      </c>
      <c r="AH122" s="49">
        <f t="shared" si="71"/>
        <v>11187.658062876641</v>
      </c>
      <c r="AI122" s="49">
        <f t="shared" si="72"/>
        <v>13233.519336626676</v>
      </c>
      <c r="AJ122" s="49">
        <f t="shared" si="73"/>
        <v>9410.0278164116826</v>
      </c>
      <c r="AK122" s="49">
        <f t="shared" si="74"/>
        <v>242.42108820547483</v>
      </c>
      <c r="AL122" s="49">
        <f t="shared" si="75"/>
        <v>22603.534804753821</v>
      </c>
      <c r="AM122" s="49">
        <f t="shared" si="76"/>
        <v>35765.624338224174</v>
      </c>
      <c r="AN122" s="49">
        <f t="shared" si="77"/>
        <v>44726.90445073694</v>
      </c>
      <c r="AO122" s="49">
        <f t="shared" si="78"/>
        <v>57047.722653493292</v>
      </c>
      <c r="AP122" s="49">
        <f t="shared" si="79"/>
        <v>39914.201321279557</v>
      </c>
      <c r="AQ122" s="49">
        <f t="shared" si="80"/>
        <v>1187.5119972963839</v>
      </c>
      <c r="AR122" s="49">
        <v>0</v>
      </c>
      <c r="AS122" s="49">
        <v>0</v>
      </c>
      <c r="AT122" s="49">
        <v>0</v>
      </c>
      <c r="AU122" s="49">
        <v>0</v>
      </c>
      <c r="AV122" s="49">
        <v>0</v>
      </c>
      <c r="AW122" s="49">
        <v>0</v>
      </c>
      <c r="AX122" s="49">
        <f>SUMIFS(跨省传输汇总!K:K,跨省传输汇总!$D:$D,Calculation!$C122,跨省传输汇总!$E:$E,Calculation!$D122,跨省传输汇总!$I:$I,"")</f>
        <v>219453</v>
      </c>
      <c r="AY122" s="49">
        <f>SUMIFS(跨省传输汇总!L:L,跨省传输汇总!$D:$D,Calculation!$C122,跨省传输汇总!$E:$E,Calculation!$D122,跨省传输汇总!$I:$I,"")</f>
        <v>287473</v>
      </c>
      <c r="AZ122" s="49">
        <f>SUMIFS(跨省传输汇总!M:M,跨省传输汇总!$D:$D,Calculation!$C122,跨省传输汇总!$E:$E,Calculation!$D122,跨省传输汇总!$I:$I,"")</f>
        <v>326803</v>
      </c>
      <c r="BA122" s="49">
        <f>SUMIFS(跨省传输汇总!N:N,跨省传输汇总!$D:$D,Calculation!$C122,跨省传输汇总!$E:$E,Calculation!$D122,跨省传输汇总!$I:$I,"")</f>
        <v>366606</v>
      </c>
      <c r="BB122" s="49">
        <f>SUMIFS(跨省传输汇总!O:O,跨省传输汇总!$D:$D,Calculation!$C122,跨省传输汇总!$E:$E,Calculation!$D122,跨省传输汇总!$I:$I,"")</f>
        <v>225527</v>
      </c>
      <c r="BC122" s="49">
        <f>SUMIFS(跨省传输汇总!P:P,跨省传输汇总!$D:$D,Calculation!$C122,跨省传输汇总!$E:$E,Calculation!$D122,跨省传输汇总!$I:$I,"")</f>
        <v>5198</v>
      </c>
    </row>
    <row r="123" spans="1:55">
      <c r="A123" s="29" t="s">
        <v>62</v>
      </c>
      <c r="B123" s="29" t="s">
        <v>514</v>
      </c>
      <c r="C123" s="13" t="s">
        <v>410</v>
      </c>
      <c r="D123" s="13" t="s">
        <v>141</v>
      </c>
      <c r="H123" s="49">
        <f t="shared" si="45"/>
        <v>843.87327256950687</v>
      </c>
      <c r="I123" s="49">
        <f t="shared" si="46"/>
        <v>736.18196918079616</v>
      </c>
      <c r="J123" s="49">
        <f t="shared" si="47"/>
        <v>1269.1998553935171</v>
      </c>
      <c r="K123" s="49">
        <f t="shared" si="48"/>
        <v>1657.0098115684916</v>
      </c>
      <c r="L123" s="49">
        <f t="shared" si="49"/>
        <v>1649.6162576594045</v>
      </c>
      <c r="M123" s="49">
        <f t="shared" si="50"/>
        <v>1696.3513992093813</v>
      </c>
      <c r="N123" s="49">
        <f t="shared" si="51"/>
        <v>92422.079094327346</v>
      </c>
      <c r="O123" s="49">
        <f t="shared" si="52"/>
        <v>100387.239546582</v>
      </c>
      <c r="P123" s="49">
        <f t="shared" si="53"/>
        <v>103172.45523880805</v>
      </c>
      <c r="Q123" s="49">
        <f t="shared" si="54"/>
        <v>109873.99507754354</v>
      </c>
      <c r="R123" s="49">
        <f t="shared" si="55"/>
        <v>111873.38190389545</v>
      </c>
      <c r="S123" s="49">
        <f t="shared" si="56"/>
        <v>104654.91663477381</v>
      </c>
      <c r="T123" s="49">
        <f t="shared" si="57"/>
        <v>0</v>
      </c>
      <c r="U123" s="49">
        <f t="shared" si="58"/>
        <v>13.803411922139929</v>
      </c>
      <c r="V123" s="49">
        <f t="shared" si="59"/>
        <v>10.435643255457807</v>
      </c>
      <c r="W123" s="49">
        <f t="shared" si="60"/>
        <v>8.2850490578424587</v>
      </c>
      <c r="X123" s="49">
        <f t="shared" si="61"/>
        <v>819.0200016098446</v>
      </c>
      <c r="Y123" s="49">
        <f t="shared" si="62"/>
        <v>900.16066183852649</v>
      </c>
      <c r="Z123" s="49">
        <f t="shared" si="63"/>
        <v>0</v>
      </c>
      <c r="AA123" s="49">
        <f t="shared" si="64"/>
        <v>0</v>
      </c>
      <c r="AB123" s="49">
        <f t="shared" si="65"/>
        <v>0</v>
      </c>
      <c r="AC123" s="49">
        <f t="shared" si="66"/>
        <v>0</v>
      </c>
      <c r="AD123" s="49">
        <f t="shared" si="67"/>
        <v>0</v>
      </c>
      <c r="AE123" s="49">
        <f t="shared" si="68"/>
        <v>0</v>
      </c>
      <c r="AF123" s="49">
        <f t="shared" si="69"/>
        <v>343.80022215794725</v>
      </c>
      <c r="AG123" s="49">
        <f t="shared" si="70"/>
        <v>308.27619959445849</v>
      </c>
      <c r="AH123" s="49">
        <f t="shared" si="71"/>
        <v>311.09498677756648</v>
      </c>
      <c r="AI123" s="49">
        <f t="shared" si="72"/>
        <v>343.11530753340662</v>
      </c>
      <c r="AJ123" s="49">
        <f t="shared" si="73"/>
        <v>726.4099660921238</v>
      </c>
      <c r="AK123" s="49">
        <f t="shared" si="74"/>
        <v>823.55124380971586</v>
      </c>
      <c r="AL123" s="49">
        <f t="shared" si="75"/>
        <v>17096.247410945194</v>
      </c>
      <c r="AM123" s="49">
        <f t="shared" si="76"/>
        <v>20358.498872720604</v>
      </c>
      <c r="AN123" s="49">
        <f t="shared" si="77"/>
        <v>21257.814275765406</v>
      </c>
      <c r="AO123" s="49">
        <f t="shared" si="78"/>
        <v>22376.594754296693</v>
      </c>
      <c r="AP123" s="49">
        <f t="shared" si="79"/>
        <v>23428.571870743181</v>
      </c>
      <c r="AQ123" s="49">
        <f t="shared" si="80"/>
        <v>29087.02006036857</v>
      </c>
      <c r="AR123" s="49">
        <v>0</v>
      </c>
      <c r="AS123" s="49">
        <v>0</v>
      </c>
      <c r="AT123" s="49">
        <v>0</v>
      </c>
      <c r="AU123" s="49">
        <v>0</v>
      </c>
      <c r="AV123" s="49">
        <v>0</v>
      </c>
      <c r="AW123" s="49">
        <v>0</v>
      </c>
      <c r="AX123" s="49">
        <f>SUMIFS(跨省传输汇总!K:K,跨省传输汇总!$D:$D,Calculation!$C123,跨省传输汇总!$E:$E,Calculation!$D123,跨省传输汇总!$I:$I,"")</f>
        <v>110706</v>
      </c>
      <c r="AY123" s="49">
        <f>SUMIFS(跨省传输汇总!L:L,跨省传输汇总!$D:$D,Calculation!$C123,跨省传输汇总!$E:$E,Calculation!$D123,跨省传输汇总!$I:$I,"")</f>
        <v>121804</v>
      </c>
      <c r="AZ123" s="49">
        <f>SUMIFS(跨省传输汇总!M:M,跨省传输汇总!$D:$D,Calculation!$C123,跨省传输汇总!$E:$E,Calculation!$D123,跨省传输汇总!$I:$I,"")</f>
        <v>126021</v>
      </c>
      <c r="BA123" s="49">
        <f>SUMIFS(跨省传输汇总!N:N,跨省传输汇总!$D:$D,Calculation!$C123,跨省传输汇总!$E:$E,Calculation!$D123,跨省传输汇总!$I:$I,"")</f>
        <v>134259</v>
      </c>
      <c r="BB123" s="49">
        <f>SUMIFS(跨省传输汇总!O:O,跨省传输汇总!$D:$D,Calculation!$C123,跨省传输汇总!$E:$E,Calculation!$D123,跨省传输汇总!$I:$I,"")</f>
        <v>138497</v>
      </c>
      <c r="BC123" s="49">
        <f>SUMIFS(跨省传输汇总!P:P,跨省传输汇总!$D:$D,Calculation!$C123,跨省传输汇总!$E:$E,Calculation!$D123,跨省传输汇总!$I:$I,"")</f>
        <v>137162</v>
      </c>
    </row>
    <row r="124" spans="1:55">
      <c r="A124" s="29" t="s">
        <v>62</v>
      </c>
      <c r="B124" s="29" t="s">
        <v>62</v>
      </c>
      <c r="C124" s="13" t="s">
        <v>410</v>
      </c>
      <c r="D124" s="13" t="s">
        <v>221</v>
      </c>
      <c r="H124" s="49">
        <f t="shared" si="45"/>
        <v>59009.621903774183</v>
      </c>
      <c r="I124" s="49">
        <f t="shared" si="46"/>
        <v>50891.059676881319</v>
      </c>
      <c r="J124" s="49">
        <f t="shared" si="47"/>
        <v>84262.035487315356</v>
      </c>
      <c r="K124" s="49">
        <f t="shared" si="48"/>
        <v>103121.00820984651</v>
      </c>
      <c r="L124" s="49">
        <f t="shared" si="49"/>
        <v>68240.909706017788</v>
      </c>
      <c r="M124" s="49">
        <f t="shared" si="50"/>
        <v>87290.649996443346</v>
      </c>
      <c r="N124" s="49">
        <f t="shared" si="51"/>
        <v>6462809.1920848927</v>
      </c>
      <c r="O124" s="49">
        <f t="shared" si="52"/>
        <v>6939606.2555667264</v>
      </c>
      <c r="P124" s="49">
        <f t="shared" si="53"/>
        <v>6849607.6860570246</v>
      </c>
      <c r="Q124" s="49">
        <f t="shared" si="54"/>
        <v>6837809.3293937445</v>
      </c>
      <c r="R124" s="49">
        <f t="shared" si="55"/>
        <v>4627949.87474404</v>
      </c>
      <c r="S124" s="49">
        <f t="shared" si="56"/>
        <v>5385320.3426075112</v>
      </c>
      <c r="T124" s="49">
        <f t="shared" si="57"/>
        <v>0</v>
      </c>
      <c r="U124" s="49">
        <f t="shared" si="58"/>
        <v>954.20736894152469</v>
      </c>
      <c r="V124" s="49">
        <f t="shared" si="59"/>
        <v>692.82118067348176</v>
      </c>
      <c r="W124" s="49">
        <f t="shared" si="60"/>
        <v>515.60504104923245</v>
      </c>
      <c r="X124" s="49">
        <f t="shared" si="61"/>
        <v>33881.013064566723</v>
      </c>
      <c r="Y124" s="49">
        <f t="shared" si="62"/>
        <v>46320.361046499769</v>
      </c>
      <c r="Z124" s="49">
        <f t="shared" si="63"/>
        <v>0</v>
      </c>
      <c r="AA124" s="49">
        <f t="shared" si="64"/>
        <v>0</v>
      </c>
      <c r="AB124" s="49">
        <f t="shared" si="65"/>
        <v>0</v>
      </c>
      <c r="AC124" s="49">
        <f t="shared" si="66"/>
        <v>0</v>
      </c>
      <c r="AD124" s="49">
        <f t="shared" si="67"/>
        <v>0</v>
      </c>
      <c r="AE124" s="49">
        <f t="shared" si="68"/>
        <v>0</v>
      </c>
      <c r="AF124" s="49">
        <f t="shared" si="69"/>
        <v>24040.957071908</v>
      </c>
      <c r="AG124" s="49">
        <f t="shared" si="70"/>
        <v>21310.631239694056</v>
      </c>
      <c r="AH124" s="49">
        <f t="shared" si="71"/>
        <v>20653.561142779741</v>
      </c>
      <c r="AI124" s="49">
        <f t="shared" si="72"/>
        <v>21353.160493107869</v>
      </c>
      <c r="AJ124" s="49">
        <f t="shared" si="73"/>
        <v>30049.944449492043</v>
      </c>
      <c r="AK124" s="49">
        <f t="shared" si="74"/>
        <v>42378.202659563627</v>
      </c>
      <c r="AL124" s="49">
        <f t="shared" si="75"/>
        <v>1195491.2289394252</v>
      </c>
      <c r="AM124" s="49">
        <f t="shared" si="76"/>
        <v>1407349.8461477556</v>
      </c>
      <c r="AN124" s="49">
        <f t="shared" si="77"/>
        <v>1411303.8961322063</v>
      </c>
      <c r="AO124" s="49">
        <f t="shared" si="78"/>
        <v>1392566.8968622508</v>
      </c>
      <c r="AP124" s="49">
        <f t="shared" si="79"/>
        <v>969187.25803588342</v>
      </c>
      <c r="AQ124" s="49">
        <f t="shared" si="80"/>
        <v>1496756.4436899824</v>
      </c>
      <c r="AR124" s="49">
        <v>0</v>
      </c>
      <c r="AS124" s="49">
        <v>0</v>
      </c>
      <c r="AT124" s="49">
        <v>0</v>
      </c>
      <c r="AU124" s="49">
        <v>0</v>
      </c>
      <c r="AV124" s="49">
        <v>0</v>
      </c>
      <c r="AW124" s="49">
        <v>0</v>
      </c>
      <c r="AX124" s="49">
        <f>SUMIFS(跨省传输汇总!K:K,跨省传输汇总!$D:$D,Calculation!$C124,跨省传输汇总!$E:$E,Calculation!$D124,跨省传输汇总!$I:$I,"")</f>
        <v>7741351</v>
      </c>
      <c r="AY124" s="49">
        <f>SUMIFS(跨省传输汇总!L:L,跨省传输汇总!$D:$D,Calculation!$C124,跨省传输汇总!$E:$E,Calculation!$D124,跨省传输汇总!$I:$I,"")</f>
        <v>8420112</v>
      </c>
      <c r="AZ124" s="49">
        <f>SUMIFS(跨省传输汇总!M:M,跨省传输汇总!$D:$D,Calculation!$C124,跨省传输汇总!$E:$E,Calculation!$D124,跨省传输汇总!$I:$I,"")</f>
        <v>8366520</v>
      </c>
      <c r="BA124" s="49">
        <f>SUMIFS(跨省传输汇总!N:N,跨省传输汇总!$D:$D,Calculation!$C124,跨省传输汇总!$E:$E,Calculation!$D124,跨省传输汇总!$I:$I,"")</f>
        <v>8355366</v>
      </c>
      <c r="BB124" s="49">
        <f>SUMIFS(跨省传输汇总!O:O,跨省传输汇总!$D:$D,Calculation!$C124,跨省传输汇总!$E:$E,Calculation!$D124,跨省传输汇总!$I:$I,"")</f>
        <v>5729309</v>
      </c>
      <c r="BC124" s="49">
        <f>SUMIFS(跨省传输汇总!P:P,跨省传输汇总!$D:$D,Calculation!$C124,跨省传输汇总!$E:$E,Calculation!$D124,跨省传输汇总!$I:$I,"")</f>
        <v>7058066</v>
      </c>
    </row>
    <row r="125" spans="1:55">
      <c r="A125" s="29" t="s">
        <v>62</v>
      </c>
      <c r="B125" s="29" t="s">
        <v>62</v>
      </c>
      <c r="C125" s="13" t="s">
        <v>410</v>
      </c>
      <c r="D125" s="13" t="s">
        <v>397</v>
      </c>
      <c r="H125" s="49">
        <f t="shared" si="45"/>
        <v>0</v>
      </c>
      <c r="I125" s="49">
        <f t="shared" si="46"/>
        <v>0</v>
      </c>
      <c r="J125" s="49">
        <f t="shared" si="47"/>
        <v>0</v>
      </c>
      <c r="K125" s="49">
        <f t="shared" si="48"/>
        <v>0</v>
      </c>
      <c r="L125" s="49">
        <f t="shared" si="49"/>
        <v>28323.345497997434</v>
      </c>
      <c r="M125" s="49">
        <f t="shared" si="50"/>
        <v>28935.033947398457</v>
      </c>
      <c r="N125" s="49">
        <f t="shared" si="51"/>
        <v>0</v>
      </c>
      <c r="O125" s="49">
        <f t="shared" si="52"/>
        <v>0</v>
      </c>
      <c r="P125" s="49">
        <f t="shared" si="53"/>
        <v>0</v>
      </c>
      <c r="Q125" s="49">
        <f t="shared" si="54"/>
        <v>0</v>
      </c>
      <c r="R125" s="49">
        <f t="shared" si="55"/>
        <v>1920827.6064090957</v>
      </c>
      <c r="S125" s="49">
        <f t="shared" si="56"/>
        <v>1785121.6245647487</v>
      </c>
      <c r="T125" s="49">
        <f t="shared" si="57"/>
        <v>0</v>
      </c>
      <c r="U125" s="49">
        <f t="shared" si="58"/>
        <v>0</v>
      </c>
      <c r="V125" s="49">
        <f t="shared" si="59"/>
        <v>0</v>
      </c>
      <c r="W125" s="49">
        <f t="shared" si="60"/>
        <v>0</v>
      </c>
      <c r="X125" s="49">
        <f t="shared" si="61"/>
        <v>14062.292589356619</v>
      </c>
      <c r="Y125" s="49">
        <f t="shared" si="62"/>
        <v>15354.235755958212</v>
      </c>
      <c r="Z125" s="49">
        <f t="shared" si="63"/>
        <v>0</v>
      </c>
      <c r="AA125" s="49">
        <f t="shared" si="64"/>
        <v>0</v>
      </c>
      <c r="AB125" s="49">
        <f t="shared" si="65"/>
        <v>0</v>
      </c>
      <c r="AC125" s="49">
        <f t="shared" si="66"/>
        <v>0</v>
      </c>
      <c r="AD125" s="49">
        <f t="shared" si="67"/>
        <v>0</v>
      </c>
      <c r="AE125" s="49">
        <f t="shared" si="68"/>
        <v>0</v>
      </c>
      <c r="AF125" s="49">
        <f t="shared" si="69"/>
        <v>0</v>
      </c>
      <c r="AG125" s="49">
        <f t="shared" si="70"/>
        <v>0</v>
      </c>
      <c r="AH125" s="49">
        <f t="shared" si="71"/>
        <v>0</v>
      </c>
      <c r="AI125" s="49">
        <f t="shared" si="72"/>
        <v>0</v>
      </c>
      <c r="AJ125" s="49">
        <f t="shared" si="73"/>
        <v>12472.210035083081</v>
      </c>
      <c r="AK125" s="49">
        <f t="shared" si="74"/>
        <v>14047.492287366025</v>
      </c>
      <c r="AL125" s="49">
        <f t="shared" si="75"/>
        <v>0</v>
      </c>
      <c r="AM125" s="49">
        <f t="shared" si="76"/>
        <v>0</v>
      </c>
      <c r="AN125" s="49">
        <f t="shared" si="77"/>
        <v>0</v>
      </c>
      <c r="AO125" s="49">
        <f t="shared" si="78"/>
        <v>0</v>
      </c>
      <c r="AP125" s="49">
        <f t="shared" si="79"/>
        <v>402260.54546846694</v>
      </c>
      <c r="AQ125" s="49">
        <f t="shared" si="80"/>
        <v>496143.6134445286</v>
      </c>
      <c r="AR125" s="49">
        <v>0</v>
      </c>
      <c r="AS125" s="49">
        <v>0</v>
      </c>
      <c r="AT125" s="49">
        <v>0</v>
      </c>
      <c r="AU125" s="49">
        <v>0</v>
      </c>
      <c r="AV125" s="49">
        <v>0</v>
      </c>
      <c r="AW125" s="49">
        <v>0</v>
      </c>
      <c r="AX125" s="49">
        <f>SUMIFS(跨省传输汇总!K:K,跨省传输汇总!$D:$D,Calculation!$C125,跨省传输汇总!$E:$E,Calculation!$D125,跨省传输汇总!$I:$I,"")</f>
        <v>0</v>
      </c>
      <c r="AY125" s="49">
        <f>SUMIFS(跨省传输汇总!L:L,跨省传输汇总!$D:$D,Calculation!$C125,跨省传输汇总!$E:$E,Calculation!$D125,跨省传输汇总!$I:$I,"")</f>
        <v>0</v>
      </c>
      <c r="AZ125" s="49">
        <f>SUMIFS(跨省传输汇总!M:M,跨省传输汇总!$D:$D,Calculation!$C125,跨省传输汇总!$E:$E,Calculation!$D125,跨省传输汇总!$I:$I,"")</f>
        <v>0</v>
      </c>
      <c r="BA125" s="49">
        <f>SUMIFS(跨省传输汇总!N:N,跨省传输汇总!$D:$D,Calculation!$C125,跨省传输汇总!$E:$E,Calculation!$D125,跨省传输汇总!$I:$I,"")</f>
        <v>0</v>
      </c>
      <c r="BB125" s="49">
        <f>SUMIFS(跨省传输汇总!O:O,跨省传输汇总!$D:$D,Calculation!$C125,跨省传输汇总!$E:$E,Calculation!$D125,跨省传输汇总!$I:$I,"")</f>
        <v>2377946</v>
      </c>
      <c r="BC125" s="49">
        <f>SUMIFS(跨省传输汇总!P:P,跨省传输汇总!$D:$D,Calculation!$C125,跨省传输汇总!$E:$E,Calculation!$D125,跨省传输汇总!$I:$I,"")</f>
        <v>2339602</v>
      </c>
    </row>
    <row r="126" spans="1:55">
      <c r="A126" s="40" t="s">
        <v>397</v>
      </c>
      <c r="B126" s="41" t="s">
        <v>397</v>
      </c>
      <c r="C126" s="31" t="s">
        <v>410</v>
      </c>
      <c r="D126" s="31" t="s">
        <v>416</v>
      </c>
      <c r="H126" s="49">
        <f t="shared" si="45"/>
        <v>0</v>
      </c>
      <c r="I126" s="49">
        <f t="shared" si="46"/>
        <v>0</v>
      </c>
      <c r="J126" s="49">
        <f t="shared" si="47"/>
        <v>0</v>
      </c>
      <c r="K126" s="49">
        <f t="shared" si="48"/>
        <v>0</v>
      </c>
      <c r="L126" s="49">
        <f t="shared" si="49"/>
        <v>0</v>
      </c>
      <c r="M126" s="49">
        <f t="shared" si="50"/>
        <v>0</v>
      </c>
      <c r="N126" s="49">
        <f t="shared" si="51"/>
        <v>0</v>
      </c>
      <c r="O126" s="49">
        <f t="shared" si="52"/>
        <v>0</v>
      </c>
      <c r="P126" s="49">
        <f t="shared" si="53"/>
        <v>0</v>
      </c>
      <c r="Q126" s="49">
        <f t="shared" si="54"/>
        <v>0</v>
      </c>
      <c r="R126" s="49">
        <f t="shared" si="55"/>
        <v>0</v>
      </c>
      <c r="S126" s="49">
        <f t="shared" si="56"/>
        <v>0</v>
      </c>
      <c r="T126" s="49">
        <f t="shared" si="57"/>
        <v>0</v>
      </c>
      <c r="U126" s="49">
        <f t="shared" si="58"/>
        <v>0</v>
      </c>
      <c r="V126" s="49">
        <f t="shared" si="59"/>
        <v>0</v>
      </c>
      <c r="W126" s="49">
        <f t="shared" si="60"/>
        <v>0</v>
      </c>
      <c r="X126" s="49">
        <f t="shared" si="61"/>
        <v>0</v>
      </c>
      <c r="Y126" s="49">
        <f t="shared" si="62"/>
        <v>0</v>
      </c>
      <c r="Z126" s="49">
        <f t="shared" si="63"/>
        <v>0</v>
      </c>
      <c r="AA126" s="49">
        <f t="shared" si="64"/>
        <v>0</v>
      </c>
      <c r="AB126" s="49">
        <f t="shared" si="65"/>
        <v>0</v>
      </c>
      <c r="AC126" s="49">
        <f t="shared" si="66"/>
        <v>0</v>
      </c>
      <c r="AD126" s="49">
        <f t="shared" si="67"/>
        <v>0</v>
      </c>
      <c r="AE126" s="49">
        <f t="shared" si="68"/>
        <v>0</v>
      </c>
      <c r="AF126" s="49">
        <f t="shared" si="69"/>
        <v>0</v>
      </c>
      <c r="AG126" s="49">
        <f t="shared" si="70"/>
        <v>0</v>
      </c>
      <c r="AH126" s="49">
        <f t="shared" si="71"/>
        <v>0</v>
      </c>
      <c r="AI126" s="49">
        <f t="shared" si="72"/>
        <v>0</v>
      </c>
      <c r="AJ126" s="49">
        <f t="shared" si="73"/>
        <v>0</v>
      </c>
      <c r="AK126" s="49">
        <f t="shared" si="74"/>
        <v>0</v>
      </c>
      <c r="AL126" s="49">
        <f t="shared" si="75"/>
        <v>0</v>
      </c>
      <c r="AM126" s="49">
        <f t="shared" si="76"/>
        <v>0</v>
      </c>
      <c r="AN126" s="49">
        <f t="shared" si="77"/>
        <v>0</v>
      </c>
      <c r="AO126" s="49">
        <f t="shared" si="78"/>
        <v>0</v>
      </c>
      <c r="AP126" s="49">
        <f t="shared" si="79"/>
        <v>0</v>
      </c>
      <c r="AQ126" s="49">
        <f t="shared" si="80"/>
        <v>0</v>
      </c>
      <c r="AR126" s="49">
        <v>0</v>
      </c>
      <c r="AS126" s="49">
        <v>0</v>
      </c>
      <c r="AT126" s="49">
        <v>0</v>
      </c>
      <c r="AU126" s="49">
        <v>0</v>
      </c>
      <c r="AV126" s="49">
        <v>0</v>
      </c>
      <c r="AW126" s="49">
        <v>0</v>
      </c>
      <c r="AX126" s="49">
        <f>SUMIFS(跨省传输汇总!K:K,跨省传输汇总!$D:$D,Calculation!$C126,跨省传输汇总!$E:$E,Calculation!$D126,跨省传输汇总!$I:$I,"")</f>
        <v>0</v>
      </c>
      <c r="AY126" s="49">
        <f>SUMIFS(跨省传输汇总!L:L,跨省传输汇总!$D:$D,Calculation!$C126,跨省传输汇总!$E:$E,Calculation!$D126,跨省传输汇总!$I:$I,"")</f>
        <v>0</v>
      </c>
      <c r="AZ126" s="49">
        <f>SUMIFS(跨省传输汇总!M:M,跨省传输汇总!$D:$D,Calculation!$C126,跨省传输汇总!$E:$E,Calculation!$D126,跨省传输汇总!$I:$I,"")</f>
        <v>0</v>
      </c>
      <c r="BA126" s="49">
        <f>SUMIFS(跨省传输汇总!N:N,跨省传输汇总!$D:$D,Calculation!$C126,跨省传输汇总!$E:$E,Calculation!$D126,跨省传输汇总!$I:$I,"")</f>
        <v>0</v>
      </c>
      <c r="BB126" s="49">
        <f>SUMIFS(跨省传输汇总!O:O,跨省传输汇总!$D:$D,Calculation!$C126,跨省传输汇总!$E:$E,Calculation!$D126,跨省传输汇总!$I:$I,"")</f>
        <v>0</v>
      </c>
      <c r="BC126" s="49">
        <f>SUMIFS(跨省传输汇总!P:P,跨省传输汇总!$D:$D,Calculation!$C126,跨省传输汇总!$E:$E,Calculation!$D126,跨省传输汇总!$I:$I,"")</f>
        <v>0</v>
      </c>
    </row>
    <row r="127" spans="1:55">
      <c r="A127" s="29" t="s">
        <v>62</v>
      </c>
      <c r="B127" s="29" t="s">
        <v>62</v>
      </c>
      <c r="C127" s="13" t="s">
        <v>410</v>
      </c>
      <c r="D127" s="13" t="s">
        <v>405</v>
      </c>
      <c r="H127" s="49">
        <f t="shared" si="45"/>
        <v>5083.5997379501759</v>
      </c>
      <c r="I127" s="49">
        <f t="shared" si="46"/>
        <v>3564.2850447700885</v>
      </c>
      <c r="J127" s="49">
        <f t="shared" si="47"/>
        <v>6507.8456492085124</v>
      </c>
      <c r="K127" s="49">
        <f t="shared" si="48"/>
        <v>7238.1976048519618</v>
      </c>
      <c r="L127" s="49">
        <f t="shared" si="49"/>
        <v>5962.7475167560515</v>
      </c>
      <c r="M127" s="49">
        <f t="shared" si="50"/>
        <v>6346.5447651133973</v>
      </c>
      <c r="N127" s="49">
        <f t="shared" si="51"/>
        <v>556762.33901107952</v>
      </c>
      <c r="O127" s="49">
        <f t="shared" si="52"/>
        <v>486033.00757256348</v>
      </c>
      <c r="P127" s="49">
        <f t="shared" si="53"/>
        <v>529018.66565046133</v>
      </c>
      <c r="Q127" s="49">
        <f t="shared" si="54"/>
        <v>479954.72474178468</v>
      </c>
      <c r="R127" s="49">
        <f t="shared" si="55"/>
        <v>404380.55034996156</v>
      </c>
      <c r="S127" s="49">
        <f t="shared" si="56"/>
        <v>391544.53117518278</v>
      </c>
      <c r="T127" s="49">
        <f t="shared" si="57"/>
        <v>0</v>
      </c>
      <c r="U127" s="49">
        <f t="shared" si="58"/>
        <v>66.830344589439164</v>
      </c>
      <c r="V127" s="49">
        <f t="shared" si="59"/>
        <v>53.508953115714434</v>
      </c>
      <c r="W127" s="49">
        <f t="shared" si="60"/>
        <v>36.190988024259809</v>
      </c>
      <c r="X127" s="49">
        <f t="shared" si="61"/>
        <v>2960.4518372666003</v>
      </c>
      <c r="Y127" s="49">
        <f t="shared" si="62"/>
        <v>3367.7632705198507</v>
      </c>
      <c r="Z127" s="49">
        <f t="shared" si="63"/>
        <v>0</v>
      </c>
      <c r="AA127" s="49">
        <f t="shared" si="64"/>
        <v>0</v>
      </c>
      <c r="AB127" s="49">
        <f t="shared" si="65"/>
        <v>0</v>
      </c>
      <c r="AC127" s="49">
        <f t="shared" si="66"/>
        <v>0</v>
      </c>
      <c r="AD127" s="49">
        <f t="shared" si="67"/>
        <v>0</v>
      </c>
      <c r="AE127" s="49">
        <f t="shared" si="68"/>
        <v>0</v>
      </c>
      <c r="AF127" s="49">
        <f t="shared" si="69"/>
        <v>2071.0961895352566</v>
      </c>
      <c r="AG127" s="49">
        <f t="shared" si="70"/>
        <v>1492.5443624974746</v>
      </c>
      <c r="AH127" s="49">
        <f t="shared" si="71"/>
        <v>1595.1452780171087</v>
      </c>
      <c r="AI127" s="49">
        <f t="shared" si="72"/>
        <v>1498.8060902460702</v>
      </c>
      <c r="AJ127" s="49">
        <f t="shared" si="73"/>
        <v>2625.7010994838051</v>
      </c>
      <c r="AK127" s="49">
        <f t="shared" si="74"/>
        <v>3081.1451198373106</v>
      </c>
      <c r="AL127" s="49">
        <f t="shared" si="75"/>
        <v>102989.96506143504</v>
      </c>
      <c r="AM127" s="49">
        <f t="shared" si="76"/>
        <v>98567.332675579499</v>
      </c>
      <c r="AN127" s="49">
        <f t="shared" si="77"/>
        <v>108999.83446919727</v>
      </c>
      <c r="AO127" s="49">
        <f t="shared" si="78"/>
        <v>97746.080575092914</v>
      </c>
      <c r="AP127" s="49">
        <f t="shared" si="79"/>
        <v>84685.54919653204</v>
      </c>
      <c r="AQ127" s="49">
        <f t="shared" si="80"/>
        <v>108823.01566934658</v>
      </c>
      <c r="AR127" s="49">
        <v>0</v>
      </c>
      <c r="AS127" s="49">
        <v>0</v>
      </c>
      <c r="AT127" s="49">
        <v>0</v>
      </c>
      <c r="AU127" s="49">
        <v>0</v>
      </c>
      <c r="AV127" s="49">
        <v>0</v>
      </c>
      <c r="AW127" s="49">
        <v>0</v>
      </c>
      <c r="AX127" s="49">
        <f>SUMIFS(跨省传输汇总!K:K,跨省传输汇总!$D:$D,Calculation!$C127,跨省传输汇总!$E:$E,Calculation!$D127,跨省传输汇总!$I:$I,"")</f>
        <v>666907</v>
      </c>
      <c r="AY127" s="49">
        <f>SUMIFS(跨省传输汇总!L:L,跨省传输汇总!$D:$D,Calculation!$C127,跨省传输汇总!$E:$E,Calculation!$D127,跨省传输汇总!$I:$I,"")</f>
        <v>589724</v>
      </c>
      <c r="AZ127" s="49">
        <f>SUMIFS(跨省传输汇总!M:M,跨省传输汇总!$D:$D,Calculation!$C127,跨省传输汇总!$E:$E,Calculation!$D127,跨省传输汇总!$I:$I,"")</f>
        <v>646175</v>
      </c>
      <c r="BA127" s="49">
        <f>SUMIFS(跨省传输汇总!N:N,跨省传输汇总!$D:$D,Calculation!$C127,跨省传输汇总!$E:$E,Calculation!$D127,跨省传输汇总!$I:$I,"")</f>
        <v>586474</v>
      </c>
      <c r="BB127" s="49">
        <f>SUMIFS(跨省传输汇总!O:O,跨省传输汇总!$D:$D,Calculation!$C127,跨省传输汇总!$E:$E,Calculation!$D127,跨省传输汇总!$I:$I,"")</f>
        <v>500615</v>
      </c>
      <c r="BC127" s="49">
        <f>SUMIFS(跨省传输汇总!P:P,跨省传输汇总!$D:$D,Calculation!$C127,跨省传输汇总!$E:$E,Calculation!$D127,跨省传输汇总!$I:$I,"")</f>
        <v>513163</v>
      </c>
    </row>
    <row r="128" spans="1:55">
      <c r="A128" s="29" t="s">
        <v>62</v>
      </c>
      <c r="B128" s="29" t="s">
        <v>62</v>
      </c>
      <c r="C128" s="13" t="s">
        <v>410</v>
      </c>
      <c r="D128" s="13" t="s">
        <v>216</v>
      </c>
      <c r="H128" s="49">
        <f t="shared" si="45"/>
        <v>0</v>
      </c>
      <c r="I128" s="49">
        <f t="shared" si="46"/>
        <v>4136.1188800146901</v>
      </c>
      <c r="J128" s="49">
        <f t="shared" si="47"/>
        <v>8121.2737035331202</v>
      </c>
      <c r="K128" s="49">
        <f t="shared" si="48"/>
        <v>8859.0703624555608</v>
      </c>
      <c r="L128" s="49">
        <f t="shared" si="49"/>
        <v>8566.2795043116002</v>
      </c>
      <c r="M128" s="49">
        <f t="shared" si="50"/>
        <v>8319.742711262179</v>
      </c>
      <c r="N128" s="49">
        <f t="shared" si="51"/>
        <v>0</v>
      </c>
      <c r="O128" s="49">
        <f t="shared" si="52"/>
        <v>564009.40824890602</v>
      </c>
      <c r="P128" s="49">
        <f t="shared" si="53"/>
        <v>660173.21393413667</v>
      </c>
      <c r="Q128" s="49">
        <f t="shared" si="54"/>
        <v>587432.52248740231</v>
      </c>
      <c r="R128" s="49">
        <f t="shared" si="55"/>
        <v>580946.41952736606</v>
      </c>
      <c r="S128" s="49">
        <f t="shared" si="56"/>
        <v>513279.25350591767</v>
      </c>
      <c r="T128" s="49">
        <f t="shared" si="57"/>
        <v>0</v>
      </c>
      <c r="U128" s="49">
        <f t="shared" si="58"/>
        <v>77.552229000275446</v>
      </c>
      <c r="V128" s="49">
        <f t="shared" si="59"/>
        <v>66.774917117938983</v>
      </c>
      <c r="W128" s="49">
        <f t="shared" si="60"/>
        <v>44.295351812277801</v>
      </c>
      <c r="X128" s="49">
        <f t="shared" si="61"/>
        <v>4253.0826310880393</v>
      </c>
      <c r="Y128" s="49">
        <f t="shared" si="62"/>
        <v>4414.8312129117048</v>
      </c>
      <c r="Z128" s="49">
        <f t="shared" si="63"/>
        <v>0</v>
      </c>
      <c r="AA128" s="49">
        <f t="shared" si="64"/>
        <v>0</v>
      </c>
      <c r="AB128" s="49">
        <f t="shared" si="65"/>
        <v>0</v>
      </c>
      <c r="AC128" s="49">
        <f t="shared" si="66"/>
        <v>0</v>
      </c>
      <c r="AD128" s="49">
        <f t="shared" si="67"/>
        <v>0</v>
      </c>
      <c r="AE128" s="49">
        <f t="shared" si="68"/>
        <v>0</v>
      </c>
      <c r="AF128" s="49">
        <f t="shared" si="69"/>
        <v>0</v>
      </c>
      <c r="AG128" s="49">
        <f t="shared" si="70"/>
        <v>1731.9997810061518</v>
      </c>
      <c r="AH128" s="49">
        <f t="shared" si="71"/>
        <v>1990.6144211104515</v>
      </c>
      <c r="AI128" s="49">
        <f t="shared" si="72"/>
        <v>1834.4385353981259</v>
      </c>
      <c r="AJ128" s="49">
        <f t="shared" si="73"/>
        <v>3772.1686940038803</v>
      </c>
      <c r="AK128" s="49">
        <f t="shared" si="74"/>
        <v>4039.1008969192189</v>
      </c>
      <c r="AL128" s="49">
        <f t="shared" si="75"/>
        <v>0</v>
      </c>
      <c r="AM128" s="49">
        <f t="shared" si="76"/>
        <v>114380.92086107293</v>
      </c>
      <c r="AN128" s="49">
        <f t="shared" si="77"/>
        <v>136023.12302410175</v>
      </c>
      <c r="AO128" s="49">
        <f t="shared" si="78"/>
        <v>119634.67326293164</v>
      </c>
      <c r="AP128" s="49">
        <f t="shared" si="79"/>
        <v>121662.04964323051</v>
      </c>
      <c r="AQ128" s="49">
        <f t="shared" si="80"/>
        <v>142657.07167298917</v>
      </c>
      <c r="AR128" s="49">
        <v>0</v>
      </c>
      <c r="AS128" s="49">
        <v>0</v>
      </c>
      <c r="AT128" s="49">
        <v>0</v>
      </c>
      <c r="AU128" s="49">
        <v>0</v>
      </c>
      <c r="AV128" s="49">
        <v>0</v>
      </c>
      <c r="AW128" s="49">
        <v>0</v>
      </c>
      <c r="AX128" s="49">
        <f>SUMIFS(跨省传输汇总!K:K,跨省传输汇总!$D:$D,Calculation!$C128,跨省传输汇总!$E:$E,Calculation!$D128,跨省传输汇总!$I:$I,"")</f>
        <v>0</v>
      </c>
      <c r="AY128" s="49">
        <f>SUMIFS(跨省传输汇总!L:L,跨省传输汇总!$D:$D,Calculation!$C128,跨省传输汇总!$E:$E,Calculation!$D128,跨省传输汇总!$I:$I,"")</f>
        <v>684336</v>
      </c>
      <c r="AZ128" s="49">
        <f>SUMIFS(跨省传输汇总!M:M,跨省传输汇总!$D:$D,Calculation!$C128,跨省传输汇总!$E:$E,Calculation!$D128,跨省传输汇总!$I:$I,"")</f>
        <v>806375</v>
      </c>
      <c r="BA128" s="49">
        <f>SUMIFS(跨省传输汇总!N:N,跨省传输汇总!$D:$D,Calculation!$C128,跨省传输汇总!$E:$E,Calculation!$D128,跨省传输汇总!$I:$I,"")</f>
        <v>717805</v>
      </c>
      <c r="BB128" s="49">
        <f>SUMIFS(跨省传输汇总!O:O,跨省传输汇总!$D:$D,Calculation!$C128,跨省传输汇总!$E:$E,Calculation!$D128,跨省传输汇总!$I:$I,"")</f>
        <v>719200</v>
      </c>
      <c r="BC128" s="49">
        <f>SUMIFS(跨省传输汇总!P:P,跨省传输汇总!$D:$D,Calculation!$C128,跨省传输汇总!$E:$E,Calculation!$D128,跨省传输汇总!$I:$I,"")</f>
        <v>672710</v>
      </c>
    </row>
    <row r="129" spans="1:55">
      <c r="A129" s="41" t="s">
        <v>62</v>
      </c>
      <c r="B129" s="41" t="s">
        <v>460</v>
      </c>
      <c r="C129" s="31" t="s">
        <v>410</v>
      </c>
      <c r="D129" s="31" t="s">
        <v>219</v>
      </c>
      <c r="H129" s="49">
        <f t="shared" si="45"/>
        <v>0</v>
      </c>
      <c r="I129" s="49">
        <f t="shared" si="46"/>
        <v>0</v>
      </c>
      <c r="J129" s="49">
        <f t="shared" si="47"/>
        <v>0</v>
      </c>
      <c r="K129" s="49">
        <f t="shared" si="48"/>
        <v>0</v>
      </c>
      <c r="L129" s="49">
        <f t="shared" si="49"/>
        <v>0</v>
      </c>
      <c r="M129" s="49">
        <f t="shared" si="50"/>
        <v>0</v>
      </c>
      <c r="N129" s="49">
        <f t="shared" si="51"/>
        <v>0</v>
      </c>
      <c r="O129" s="49">
        <f t="shared" si="52"/>
        <v>0</v>
      </c>
      <c r="P129" s="49">
        <f t="shared" si="53"/>
        <v>0</v>
      </c>
      <c r="Q129" s="49">
        <f t="shared" si="54"/>
        <v>0</v>
      </c>
      <c r="R129" s="49">
        <f t="shared" si="55"/>
        <v>0</v>
      </c>
      <c r="S129" s="49">
        <f t="shared" si="56"/>
        <v>0</v>
      </c>
      <c r="T129" s="49">
        <f t="shared" si="57"/>
        <v>0</v>
      </c>
      <c r="U129" s="49">
        <f t="shared" si="58"/>
        <v>0</v>
      </c>
      <c r="V129" s="49">
        <f t="shared" si="59"/>
        <v>0</v>
      </c>
      <c r="W129" s="49">
        <f t="shared" si="60"/>
        <v>0</v>
      </c>
      <c r="X129" s="49">
        <f t="shared" si="61"/>
        <v>0</v>
      </c>
      <c r="Y129" s="49">
        <f t="shared" si="62"/>
        <v>0</v>
      </c>
      <c r="Z129" s="49">
        <f t="shared" si="63"/>
        <v>0</v>
      </c>
      <c r="AA129" s="49">
        <f t="shared" si="64"/>
        <v>0</v>
      </c>
      <c r="AB129" s="49">
        <f t="shared" si="65"/>
        <v>0</v>
      </c>
      <c r="AC129" s="49">
        <f t="shared" si="66"/>
        <v>0</v>
      </c>
      <c r="AD129" s="49">
        <f t="shared" si="67"/>
        <v>0</v>
      </c>
      <c r="AE129" s="49">
        <f t="shared" si="68"/>
        <v>0</v>
      </c>
      <c r="AF129" s="49">
        <f t="shared" si="69"/>
        <v>0</v>
      </c>
      <c r="AG129" s="49">
        <f t="shared" si="70"/>
        <v>0</v>
      </c>
      <c r="AH129" s="49">
        <f t="shared" si="71"/>
        <v>0</v>
      </c>
      <c r="AI129" s="49">
        <f t="shared" si="72"/>
        <v>0</v>
      </c>
      <c r="AJ129" s="49">
        <f t="shared" si="73"/>
        <v>0</v>
      </c>
      <c r="AK129" s="49">
        <f t="shared" si="74"/>
        <v>0</v>
      </c>
      <c r="AL129" s="49">
        <f t="shared" si="75"/>
        <v>0</v>
      </c>
      <c r="AM129" s="49">
        <f t="shared" si="76"/>
        <v>0</v>
      </c>
      <c r="AN129" s="49">
        <f t="shared" si="77"/>
        <v>0</v>
      </c>
      <c r="AO129" s="49">
        <f t="shared" si="78"/>
        <v>0</v>
      </c>
      <c r="AP129" s="49">
        <f t="shared" si="79"/>
        <v>0</v>
      </c>
      <c r="AQ129" s="49">
        <f t="shared" si="80"/>
        <v>0</v>
      </c>
      <c r="AR129" s="49">
        <v>0</v>
      </c>
      <c r="AS129" s="49">
        <v>0</v>
      </c>
      <c r="AT129" s="49">
        <v>0</v>
      </c>
      <c r="AU129" s="49">
        <v>0</v>
      </c>
      <c r="AV129" s="49">
        <v>0</v>
      </c>
      <c r="AW129" s="49">
        <v>0</v>
      </c>
      <c r="AX129" s="49">
        <f>SUMIFS(跨省传输汇总!K:K,跨省传输汇总!$D:$D,Calculation!$C129,跨省传输汇总!$E:$E,Calculation!$D129,跨省传输汇总!$I:$I,"")</f>
        <v>0</v>
      </c>
      <c r="AY129" s="49">
        <f>SUMIFS(跨省传输汇总!L:L,跨省传输汇总!$D:$D,Calculation!$C129,跨省传输汇总!$E:$E,Calculation!$D129,跨省传输汇总!$I:$I,"")</f>
        <v>0</v>
      </c>
      <c r="AZ129" s="49">
        <f>SUMIFS(跨省传输汇总!M:M,跨省传输汇总!$D:$D,Calculation!$C129,跨省传输汇总!$E:$E,Calculation!$D129,跨省传输汇总!$I:$I,"")</f>
        <v>0</v>
      </c>
      <c r="BA129" s="49">
        <f>SUMIFS(跨省传输汇总!N:N,跨省传输汇总!$D:$D,Calculation!$C129,跨省传输汇总!$E:$E,Calculation!$D129,跨省传输汇总!$I:$I,"")</f>
        <v>0</v>
      </c>
      <c r="BB129" s="49">
        <f>SUMIFS(跨省传输汇总!O:O,跨省传输汇总!$D:$D,Calculation!$C129,跨省传输汇总!$E:$E,Calculation!$D129,跨省传输汇总!$I:$I,"")</f>
        <v>0</v>
      </c>
      <c r="BC129" s="49">
        <f>SUMIFS(跨省传输汇总!P:P,跨省传输汇总!$D:$D,Calculation!$C129,跨省传输汇总!$E:$E,Calculation!$D129,跨省传输汇总!$I:$I,"")</f>
        <v>0</v>
      </c>
    </row>
    <row r="130" spans="1:55">
      <c r="A130" s="29" t="s">
        <v>62</v>
      </c>
      <c r="B130" s="29" t="s">
        <v>191</v>
      </c>
      <c r="C130" s="13" t="s">
        <v>410</v>
      </c>
      <c r="D130" s="13" t="s">
        <v>415</v>
      </c>
      <c r="H130" s="49">
        <f t="shared" si="45"/>
        <v>204.82064959390323</v>
      </c>
      <c r="I130" s="49">
        <f t="shared" si="46"/>
        <v>169.17123671940564</v>
      </c>
      <c r="J130" s="49">
        <f t="shared" si="47"/>
        <v>283.61889786414037</v>
      </c>
      <c r="K130" s="49">
        <f t="shared" si="48"/>
        <v>291.77462185246958</v>
      </c>
      <c r="L130" s="49">
        <f t="shared" si="49"/>
        <v>334.28976719689848</v>
      </c>
      <c r="M130" s="49">
        <f t="shared" si="50"/>
        <v>383.12049725658869</v>
      </c>
      <c r="N130" s="49">
        <f t="shared" si="51"/>
        <v>22432.219258798763</v>
      </c>
      <c r="O130" s="49">
        <f t="shared" si="52"/>
        <v>23068.526771771289</v>
      </c>
      <c r="P130" s="49">
        <f t="shared" si="53"/>
        <v>23055.201212338208</v>
      </c>
      <c r="Q130" s="49">
        <f t="shared" si="54"/>
        <v>19347.165684447278</v>
      </c>
      <c r="R130" s="49">
        <f t="shared" si="55"/>
        <v>22670.803963369097</v>
      </c>
      <c r="S130" s="49">
        <f t="shared" si="56"/>
        <v>23636.284156778282</v>
      </c>
      <c r="T130" s="49">
        <f t="shared" si="57"/>
        <v>0</v>
      </c>
      <c r="U130" s="49">
        <f t="shared" si="58"/>
        <v>3.171960688488856</v>
      </c>
      <c r="V130" s="49">
        <f t="shared" si="59"/>
        <v>2.3319776046607097</v>
      </c>
      <c r="W130" s="49">
        <f t="shared" si="60"/>
        <v>1.4588731092623477</v>
      </c>
      <c r="X130" s="49">
        <f t="shared" si="61"/>
        <v>165.97193704688115</v>
      </c>
      <c r="Y130" s="49">
        <f t="shared" si="62"/>
        <v>203.30103806035109</v>
      </c>
      <c r="Z130" s="49">
        <f t="shared" si="63"/>
        <v>0</v>
      </c>
      <c r="AA130" s="49">
        <f t="shared" si="64"/>
        <v>0</v>
      </c>
      <c r="AB130" s="49">
        <f t="shared" si="65"/>
        <v>0</v>
      </c>
      <c r="AC130" s="49">
        <f t="shared" si="66"/>
        <v>0</v>
      </c>
      <c r="AD130" s="49">
        <f t="shared" si="67"/>
        <v>0</v>
      </c>
      <c r="AE130" s="49">
        <f t="shared" si="68"/>
        <v>0</v>
      </c>
      <c r="AF130" s="49">
        <f t="shared" si="69"/>
        <v>83.445449834553159</v>
      </c>
      <c r="AG130" s="49">
        <f t="shared" si="70"/>
        <v>70.840455376251114</v>
      </c>
      <c r="AH130" s="49">
        <f t="shared" si="71"/>
        <v>69.51814318758818</v>
      </c>
      <c r="AI130" s="49">
        <f t="shared" si="72"/>
        <v>60.417469111175159</v>
      </c>
      <c r="AJ130" s="49">
        <f t="shared" si="73"/>
        <v>147.20479222179216</v>
      </c>
      <c r="AK130" s="49">
        <f t="shared" si="74"/>
        <v>185.99882205521484</v>
      </c>
      <c r="AL130" s="49">
        <f t="shared" si="75"/>
        <v>4149.5146417727801</v>
      </c>
      <c r="AM130" s="49">
        <f t="shared" si="76"/>
        <v>4678.2895754445635</v>
      </c>
      <c r="AN130" s="49">
        <f t="shared" si="77"/>
        <v>4750.3297690053996</v>
      </c>
      <c r="AO130" s="49">
        <f t="shared" si="78"/>
        <v>3940.1833514798127</v>
      </c>
      <c r="AP130" s="49">
        <f t="shared" si="79"/>
        <v>4747.7295401653328</v>
      </c>
      <c r="AQ130" s="49">
        <f t="shared" si="80"/>
        <v>6569.2954858495614</v>
      </c>
      <c r="AR130" s="49">
        <v>0</v>
      </c>
      <c r="AS130" s="49">
        <v>0</v>
      </c>
      <c r="AT130" s="49">
        <v>0</v>
      </c>
      <c r="AU130" s="49">
        <v>0</v>
      </c>
      <c r="AV130" s="49">
        <v>0</v>
      </c>
      <c r="AW130" s="49">
        <v>0</v>
      </c>
      <c r="AX130" s="49">
        <f>SUMIFS(跨省传输汇总!K:K,跨省传输汇总!$D:$D,Calculation!$C130,跨省传输汇总!$E:$E,Calculation!$D130,跨省传输汇总!$I:$I,"")</f>
        <v>26870</v>
      </c>
      <c r="AY130" s="49">
        <f>SUMIFS(跨省传输汇总!L:L,跨省传输汇总!$D:$D,Calculation!$C130,跨省传输汇总!$E:$E,Calculation!$D130,跨省传输汇总!$I:$I,"")</f>
        <v>27990</v>
      </c>
      <c r="AZ130" s="49">
        <f>SUMIFS(跨省传输汇总!M:M,跨省传输汇总!$D:$D,Calculation!$C130,跨省传输汇总!$E:$E,Calculation!$D130,跨省传输汇总!$I:$I,"")</f>
        <v>28161</v>
      </c>
      <c r="BA130" s="49">
        <f>SUMIFS(跨省传输汇总!N:N,跨省传输汇总!$D:$D,Calculation!$C130,跨省传输汇总!$E:$E,Calculation!$D130,跨省传输汇总!$I:$I,"")</f>
        <v>23641</v>
      </c>
      <c r="BB130" s="49">
        <f>SUMIFS(跨省传输汇总!O:O,跨省传输汇总!$D:$D,Calculation!$C130,跨省传输汇总!$E:$E,Calculation!$D130,跨省传输汇总!$I:$I,"")</f>
        <v>28066</v>
      </c>
      <c r="BC130" s="49">
        <f>SUMIFS(跨省传输汇总!P:P,跨省传输汇总!$D:$D,Calculation!$C130,跨省传输汇总!$E:$E,Calculation!$D130,跨省传输汇总!$I:$I,"")</f>
        <v>30978</v>
      </c>
    </row>
    <row r="131" spans="1:55">
      <c r="A131" s="29" t="s">
        <v>62</v>
      </c>
      <c r="B131" s="29" t="s">
        <v>191</v>
      </c>
      <c r="C131" s="13" t="s">
        <v>410</v>
      </c>
      <c r="D131" s="13" t="s">
        <v>224</v>
      </c>
      <c r="H131" s="49">
        <f t="shared" si="45"/>
        <v>1161.1432791715702</v>
      </c>
      <c r="I131" s="49">
        <f t="shared" si="46"/>
        <v>995.3844578534804</v>
      </c>
      <c r="J131" s="49">
        <f t="shared" si="47"/>
        <v>1596.0549994325361</v>
      </c>
      <c r="K131" s="49">
        <f t="shared" si="48"/>
        <v>1703.9830449668461</v>
      </c>
      <c r="L131" s="49">
        <f t="shared" si="49"/>
        <v>2092.3899983341535</v>
      </c>
      <c r="M131" s="49">
        <f t="shared" si="50"/>
        <v>2589.8539960458302</v>
      </c>
      <c r="N131" s="49">
        <f t="shared" si="51"/>
        <v>127169.89561794933</v>
      </c>
      <c r="O131" s="49">
        <f t="shared" si="52"/>
        <v>135732.60714694584</v>
      </c>
      <c r="P131" s="49">
        <f t="shared" si="53"/>
        <v>129742.30361582678</v>
      </c>
      <c r="Q131" s="49">
        <f t="shared" si="54"/>
        <v>112988.72425968501</v>
      </c>
      <c r="R131" s="49">
        <f t="shared" si="55"/>
        <v>141901.33268185749</v>
      </c>
      <c r="S131" s="49">
        <f t="shared" si="56"/>
        <v>159778.77825239289</v>
      </c>
      <c r="T131" s="49">
        <f t="shared" si="57"/>
        <v>0</v>
      </c>
      <c r="U131" s="49">
        <f t="shared" si="58"/>
        <v>18.663458584752757</v>
      </c>
      <c r="V131" s="49">
        <f t="shared" si="59"/>
        <v>13.123118884223073</v>
      </c>
      <c r="W131" s="49">
        <f t="shared" si="60"/>
        <v>8.5199152248342305</v>
      </c>
      <c r="X131" s="49">
        <f t="shared" si="61"/>
        <v>1038.8532798746762</v>
      </c>
      <c r="Y131" s="49">
        <f t="shared" si="62"/>
        <v>1374.2934914501257</v>
      </c>
      <c r="Z131" s="49">
        <f t="shared" si="63"/>
        <v>0</v>
      </c>
      <c r="AA131" s="49">
        <f t="shared" si="64"/>
        <v>0</v>
      </c>
      <c r="AB131" s="49">
        <f t="shared" si="65"/>
        <v>0</v>
      </c>
      <c r="AC131" s="49">
        <f t="shared" si="66"/>
        <v>0</v>
      </c>
      <c r="AD131" s="49">
        <f t="shared" si="67"/>
        <v>0</v>
      </c>
      <c r="AE131" s="49">
        <f t="shared" si="68"/>
        <v>0</v>
      </c>
      <c r="AF131" s="49">
        <f t="shared" si="69"/>
        <v>473.05837299582487</v>
      </c>
      <c r="AG131" s="49">
        <f t="shared" si="70"/>
        <v>416.81724172614497</v>
      </c>
      <c r="AH131" s="49">
        <f t="shared" si="71"/>
        <v>391.2108143053527</v>
      </c>
      <c r="AI131" s="49">
        <f t="shared" si="72"/>
        <v>352.84200638020383</v>
      </c>
      <c r="AJ131" s="49">
        <f t="shared" si="73"/>
        <v>921.38577119626768</v>
      </c>
      <c r="AK131" s="49">
        <f t="shared" si="74"/>
        <v>1257.3323432416048</v>
      </c>
      <c r="AL131" s="49">
        <f t="shared" si="75"/>
        <v>23523.902729883292</v>
      </c>
      <c r="AM131" s="49">
        <f t="shared" si="76"/>
        <v>27526.527694889792</v>
      </c>
      <c r="AN131" s="49">
        <f t="shared" si="77"/>
        <v>26732.307451551107</v>
      </c>
      <c r="AO131" s="49">
        <f t="shared" si="78"/>
        <v>23010.930773743083</v>
      </c>
      <c r="AP131" s="49">
        <f t="shared" si="79"/>
        <v>29717.038268737411</v>
      </c>
      <c r="AQ131" s="49">
        <f t="shared" si="80"/>
        <v>44407.741916869556</v>
      </c>
      <c r="AR131" s="49">
        <v>0</v>
      </c>
      <c r="AS131" s="49">
        <v>0</v>
      </c>
      <c r="AT131" s="49">
        <v>0</v>
      </c>
      <c r="AU131" s="49">
        <v>0</v>
      </c>
      <c r="AV131" s="49">
        <v>0</v>
      </c>
      <c r="AW131" s="49">
        <v>0</v>
      </c>
      <c r="AX131" s="49">
        <f>SUMIFS(跨省传输汇总!K:K,跨省传输汇总!$D:$D,Calculation!$C131,跨省传输汇总!$E:$E,Calculation!$D131,跨省传输汇总!$I:$I,"")</f>
        <v>152328</v>
      </c>
      <c r="AY131" s="49">
        <f>SUMIFS(跨省传输汇总!L:L,跨省传输汇总!$D:$D,Calculation!$C131,跨省传输汇总!$E:$E,Calculation!$D131,跨省传输汇总!$I:$I,"")</f>
        <v>164690</v>
      </c>
      <c r="AZ131" s="49">
        <f>SUMIFS(跨省传输汇总!M:M,跨省传输汇总!$D:$D,Calculation!$C131,跨省传输汇总!$E:$E,Calculation!$D131,跨省传输汇总!$I:$I,"")</f>
        <v>158475</v>
      </c>
      <c r="BA131" s="49">
        <f>SUMIFS(跨省传输汇总!N:N,跨省传输汇总!$D:$D,Calculation!$C131,跨省传输汇总!$E:$E,Calculation!$D131,跨省传输汇总!$I:$I,"")</f>
        <v>138065</v>
      </c>
      <c r="BB131" s="49">
        <f>SUMIFS(跨省传输汇总!O:O,跨省传输汇总!$D:$D,Calculation!$C131,跨省传输汇总!$E:$E,Calculation!$D131,跨省传输汇总!$I:$I,"")</f>
        <v>175671</v>
      </c>
      <c r="BC131" s="49">
        <f>SUMIFS(跨省传输汇总!P:P,跨省传输汇总!$D:$D,Calculation!$C131,跨省传输汇总!$E:$E,Calculation!$D131,跨省传输汇总!$I:$I,"")</f>
        <v>209408</v>
      </c>
    </row>
    <row r="132" spans="1:55">
      <c r="A132" s="18" t="s">
        <v>62</v>
      </c>
      <c r="B132" s="18" t="s">
        <v>62</v>
      </c>
      <c r="C132" t="s">
        <v>416</v>
      </c>
      <c r="D132" t="s">
        <v>221</v>
      </c>
      <c r="H132" s="49">
        <f t="shared" si="45"/>
        <v>0</v>
      </c>
      <c r="I132" s="49">
        <f t="shared" si="46"/>
        <v>32.918801652892562</v>
      </c>
      <c r="J132" s="49">
        <f t="shared" si="47"/>
        <v>106.7338631517736</v>
      </c>
      <c r="K132" s="49">
        <f t="shared" si="48"/>
        <v>5.7501633296183856</v>
      </c>
      <c r="L132" s="49">
        <f t="shared" si="49"/>
        <v>87.15622241835834</v>
      </c>
      <c r="M132" s="49">
        <f t="shared" si="50"/>
        <v>193.67767767767768</v>
      </c>
      <c r="N132" s="49">
        <f t="shared" si="51"/>
        <v>0</v>
      </c>
      <c r="O132" s="49">
        <f t="shared" si="52"/>
        <v>20588.359090909093</v>
      </c>
      <c r="P132" s="49">
        <f t="shared" si="53"/>
        <v>97298.589649156813</v>
      </c>
      <c r="Q132" s="49">
        <f t="shared" si="54"/>
        <v>5038.2931094116293</v>
      </c>
      <c r="R132" s="49">
        <f t="shared" si="55"/>
        <v>46018.485436893206</v>
      </c>
      <c r="S132" s="49">
        <f t="shared" si="56"/>
        <v>78859.094427761098</v>
      </c>
      <c r="T132" s="49">
        <f t="shared" si="57"/>
        <v>0</v>
      </c>
      <c r="U132" s="49">
        <f t="shared" si="58"/>
        <v>0</v>
      </c>
      <c r="V132" s="49">
        <f t="shared" si="59"/>
        <v>0</v>
      </c>
      <c r="W132" s="49">
        <f t="shared" si="60"/>
        <v>0</v>
      </c>
      <c r="X132" s="49">
        <f t="shared" si="61"/>
        <v>0</v>
      </c>
      <c r="Y132" s="49">
        <f t="shared" si="62"/>
        <v>0</v>
      </c>
      <c r="Z132" s="49">
        <f t="shared" si="63"/>
        <v>0</v>
      </c>
      <c r="AA132" s="49">
        <f t="shared" si="64"/>
        <v>0</v>
      </c>
      <c r="AB132" s="49">
        <f t="shared" si="65"/>
        <v>0</v>
      </c>
      <c r="AC132" s="49">
        <f t="shared" si="66"/>
        <v>0</v>
      </c>
      <c r="AD132" s="49">
        <f t="shared" si="67"/>
        <v>0</v>
      </c>
      <c r="AE132" s="49">
        <f t="shared" si="68"/>
        <v>0</v>
      </c>
      <c r="AF132" s="49">
        <f t="shared" si="69"/>
        <v>0</v>
      </c>
      <c r="AG132" s="49">
        <f t="shared" si="70"/>
        <v>1109.8338842975206</v>
      </c>
      <c r="AH132" s="49">
        <f t="shared" si="71"/>
        <v>5678.2415196743559</v>
      </c>
      <c r="AI132" s="49">
        <f t="shared" si="72"/>
        <v>344.08977364436419</v>
      </c>
      <c r="AJ132" s="49">
        <f t="shared" si="73"/>
        <v>3534.6690203000881</v>
      </c>
      <c r="AK132" s="49">
        <f t="shared" si="74"/>
        <v>6165.4060727394062</v>
      </c>
      <c r="AL132" s="49">
        <f t="shared" si="75"/>
        <v>0</v>
      </c>
      <c r="AM132" s="49">
        <f t="shared" si="76"/>
        <v>1029.8882231404959</v>
      </c>
      <c r="AN132" s="49">
        <f t="shared" si="77"/>
        <v>7044.4349680170571</v>
      </c>
      <c r="AO132" s="49">
        <f t="shared" si="78"/>
        <v>596.86695361438842</v>
      </c>
      <c r="AP132" s="49">
        <f t="shared" si="79"/>
        <v>5219.6893203883492</v>
      </c>
      <c r="AQ132" s="49">
        <f t="shared" si="80"/>
        <v>11523.821821821823</v>
      </c>
      <c r="AR132" s="49">
        <v>0</v>
      </c>
      <c r="AS132" s="49">
        <v>0</v>
      </c>
      <c r="AT132" s="49">
        <v>0</v>
      </c>
      <c r="AU132" s="49">
        <v>0</v>
      </c>
      <c r="AV132" s="49">
        <v>0</v>
      </c>
      <c r="AW132" s="49">
        <v>0</v>
      </c>
      <c r="AX132" s="49">
        <f>SUMIFS(跨省传输汇总!K:K,跨省传输汇总!$D:$D,Calculation!$C132,跨省传输汇总!$E:$E,Calculation!$D132,跨省传输汇总!$I:$I,"")</f>
        <v>0</v>
      </c>
      <c r="AY132" s="49">
        <f>SUMIFS(跨省传输汇总!L:L,跨省传输汇总!$D:$D,Calculation!$C132,跨省传输汇总!$E:$E,Calculation!$D132,跨省传输汇总!$I:$I,"")</f>
        <v>22761</v>
      </c>
      <c r="AZ132" s="49">
        <f>SUMIFS(跨省传输汇总!M:M,跨省传输汇总!$D:$D,Calculation!$C132,跨省传输汇总!$E:$E,Calculation!$D132,跨省传输汇总!$I:$I,"")</f>
        <v>110128</v>
      </c>
      <c r="BA132" s="49">
        <f>SUMIFS(跨省传输汇总!N:N,跨省传输汇总!$D:$D,Calculation!$C132,跨省传输汇总!$E:$E,Calculation!$D132,跨省传输汇总!$I:$I,"")</f>
        <v>5985</v>
      </c>
      <c r="BB132" s="49">
        <f>SUMIFS(跨省传输汇总!O:O,跨省传输汇总!$D:$D,Calculation!$C132,跨省传输汇总!$E:$E,Calculation!$D132,跨省传输汇总!$I:$I,"")</f>
        <v>54860</v>
      </c>
      <c r="BC132" s="49">
        <f>SUMIFS(跨省传输汇总!P:P,跨省传输汇总!$D:$D,Calculation!$C132,跨省传输汇总!$E:$E,Calculation!$D132,跨省传输汇总!$I:$I,"")</f>
        <v>96742</v>
      </c>
    </row>
    <row r="133" spans="1:55">
      <c r="A133" s="18" t="s">
        <v>62</v>
      </c>
      <c r="B133" s="18" t="s">
        <v>62</v>
      </c>
      <c r="C133" t="s">
        <v>416</v>
      </c>
      <c r="D133" t="s">
        <v>216</v>
      </c>
      <c r="H133" s="49">
        <f t="shared" si="45"/>
        <v>0</v>
      </c>
      <c r="I133" s="49">
        <f t="shared" si="46"/>
        <v>0</v>
      </c>
      <c r="J133" s="49">
        <f t="shared" si="47"/>
        <v>9.4940880015506881</v>
      </c>
      <c r="K133" s="49">
        <f t="shared" si="48"/>
        <v>64.152031051842741</v>
      </c>
      <c r="L133" s="49">
        <f t="shared" si="49"/>
        <v>25.061782877316858</v>
      </c>
      <c r="M133" s="49">
        <f t="shared" si="50"/>
        <v>0</v>
      </c>
      <c r="N133" s="49">
        <f t="shared" si="51"/>
        <v>0</v>
      </c>
      <c r="O133" s="49">
        <f t="shared" si="52"/>
        <v>0</v>
      </c>
      <c r="P133" s="49">
        <f t="shared" si="53"/>
        <v>8654.8106222136066</v>
      </c>
      <c r="Q133" s="49">
        <f t="shared" si="54"/>
        <v>56210.009607624612</v>
      </c>
      <c r="R133" s="49">
        <f t="shared" si="55"/>
        <v>13232.621359223302</v>
      </c>
      <c r="S133" s="49">
        <f t="shared" si="56"/>
        <v>0</v>
      </c>
      <c r="T133" s="49">
        <f t="shared" si="57"/>
        <v>0</v>
      </c>
      <c r="U133" s="49">
        <f t="shared" si="58"/>
        <v>0</v>
      </c>
      <c r="V133" s="49">
        <f t="shared" si="59"/>
        <v>0</v>
      </c>
      <c r="W133" s="49">
        <f t="shared" si="60"/>
        <v>0</v>
      </c>
      <c r="X133" s="49">
        <f t="shared" si="61"/>
        <v>0</v>
      </c>
      <c r="Y133" s="49">
        <f t="shared" si="62"/>
        <v>0</v>
      </c>
      <c r="Z133" s="49">
        <f t="shared" si="63"/>
        <v>0</v>
      </c>
      <c r="AA133" s="49">
        <f t="shared" si="64"/>
        <v>0</v>
      </c>
      <c r="AB133" s="49">
        <f t="shared" si="65"/>
        <v>0</v>
      </c>
      <c r="AC133" s="49">
        <f t="shared" si="66"/>
        <v>0</v>
      </c>
      <c r="AD133" s="49">
        <f t="shared" si="67"/>
        <v>0</v>
      </c>
      <c r="AE133" s="49">
        <f t="shared" si="68"/>
        <v>0</v>
      </c>
      <c r="AF133" s="49">
        <f t="shared" si="69"/>
        <v>0</v>
      </c>
      <c r="AG133" s="49">
        <f t="shared" si="70"/>
        <v>0</v>
      </c>
      <c r="AH133" s="49">
        <f t="shared" si="71"/>
        <v>505.08548168249661</v>
      </c>
      <c r="AI133" s="49">
        <f t="shared" si="72"/>
        <v>3838.8575381422697</v>
      </c>
      <c r="AJ133" s="49">
        <f t="shared" si="73"/>
        <v>1016.3945278022948</v>
      </c>
      <c r="AK133" s="49">
        <f t="shared" si="74"/>
        <v>0</v>
      </c>
      <c r="AL133" s="49">
        <f t="shared" si="75"/>
        <v>0</v>
      </c>
      <c r="AM133" s="49">
        <f t="shared" si="76"/>
        <v>0</v>
      </c>
      <c r="AN133" s="49">
        <f t="shared" si="77"/>
        <v>626.60980810234537</v>
      </c>
      <c r="AO133" s="49">
        <f t="shared" si="78"/>
        <v>6658.9808231812767</v>
      </c>
      <c r="AP133" s="49">
        <f t="shared" si="79"/>
        <v>1500.9223300970873</v>
      </c>
      <c r="AQ133" s="49">
        <f t="shared" si="80"/>
        <v>0</v>
      </c>
      <c r="AR133" s="49">
        <v>0</v>
      </c>
      <c r="AS133" s="49">
        <v>0</v>
      </c>
      <c r="AT133" s="49">
        <v>0</v>
      </c>
      <c r="AU133" s="49">
        <v>0</v>
      </c>
      <c r="AV133" s="49">
        <v>0</v>
      </c>
      <c r="AW133" s="49">
        <v>0</v>
      </c>
      <c r="AX133" s="49">
        <f>SUMIFS(跨省传输汇总!K:K,跨省传输汇总!$D:$D,Calculation!$C133,跨省传输汇总!$E:$E,Calculation!$D133,跨省传输汇总!$I:$I,"")</f>
        <v>0</v>
      </c>
      <c r="AY133" s="49">
        <f>SUMIFS(跨省传输汇总!L:L,跨省传输汇总!$D:$D,Calculation!$C133,跨省传输汇总!$E:$E,Calculation!$D133,跨省传输汇总!$I:$I,"")</f>
        <v>0</v>
      </c>
      <c r="AZ133" s="49">
        <f>SUMIFS(跨省传输汇总!M:M,跨省传输汇总!$D:$D,Calculation!$C133,跨省传输汇总!$E:$E,Calculation!$D133,跨省传输汇总!$I:$I,"")</f>
        <v>9796</v>
      </c>
      <c r="BA133" s="49">
        <f>SUMIFS(跨省传输汇总!N:N,跨省传输汇总!$D:$D,Calculation!$C133,跨省传输汇总!$E:$E,Calculation!$D133,跨省传输汇总!$I:$I,"")</f>
        <v>66772</v>
      </c>
      <c r="BB133" s="49">
        <f>SUMIFS(跨省传输汇总!O:O,跨省传输汇总!$D:$D,Calculation!$C133,跨省传输汇总!$E:$E,Calculation!$D133,跨省传输汇总!$I:$I,"")</f>
        <v>15775</v>
      </c>
      <c r="BC133" s="49">
        <f>SUMIFS(跨省传输汇总!P:P,跨省传输汇总!$D:$D,Calculation!$C133,跨省传输汇总!$E:$E,Calculation!$D133,跨省传输汇总!$I:$I,"")</f>
        <v>0</v>
      </c>
    </row>
    <row r="134" spans="1:55">
      <c r="A134" s="18" t="s">
        <v>62</v>
      </c>
      <c r="B134" s="18" t="s">
        <v>62</v>
      </c>
      <c r="C134" t="s">
        <v>405</v>
      </c>
      <c r="D134" t="s">
        <v>403</v>
      </c>
      <c r="H134" s="49">
        <f t="shared" si="45"/>
        <v>33740.30357552183</v>
      </c>
      <c r="I134" s="49">
        <f t="shared" si="46"/>
        <v>32465.108657932476</v>
      </c>
      <c r="J134" s="49">
        <f t="shared" si="47"/>
        <v>30507.575733345599</v>
      </c>
      <c r="K134" s="49">
        <f t="shared" si="48"/>
        <v>29763.095745296367</v>
      </c>
      <c r="L134" s="49">
        <f t="shared" si="49"/>
        <v>27260.303488785983</v>
      </c>
      <c r="M134" s="49">
        <f t="shared" si="50"/>
        <v>25702.45894645364</v>
      </c>
      <c r="N134" s="49">
        <f t="shared" si="51"/>
        <v>1755555.8370545991</v>
      </c>
      <c r="O134" s="49">
        <f t="shared" si="52"/>
        <v>1606249.9770879657</v>
      </c>
      <c r="P134" s="49">
        <f t="shared" si="53"/>
        <v>1580098.0968246656</v>
      </c>
      <c r="Q134" s="49">
        <f t="shared" si="54"/>
        <v>1364090.8456292304</v>
      </c>
      <c r="R134" s="49">
        <f t="shared" si="55"/>
        <v>1332693.9448732426</v>
      </c>
      <c r="S134" s="49">
        <f t="shared" si="56"/>
        <v>1651640.5391290383</v>
      </c>
      <c r="T134" s="49">
        <f t="shared" si="57"/>
        <v>77862.239020434994</v>
      </c>
      <c r="U134" s="49">
        <f t="shared" si="58"/>
        <v>83481.70797754066</v>
      </c>
      <c r="V134" s="49">
        <f t="shared" si="59"/>
        <v>69528.8935318109</v>
      </c>
      <c r="W134" s="49">
        <f t="shared" si="60"/>
        <v>61166.198807170294</v>
      </c>
      <c r="X134" s="49">
        <f t="shared" si="61"/>
        <v>61944.689629837085</v>
      </c>
      <c r="Y134" s="49">
        <f t="shared" si="62"/>
        <v>67090.008224332836</v>
      </c>
      <c r="Z134" s="49">
        <f t="shared" si="63"/>
        <v>0</v>
      </c>
      <c r="AA134" s="49">
        <f t="shared" si="64"/>
        <v>0</v>
      </c>
      <c r="AB134" s="49">
        <f t="shared" si="65"/>
        <v>0</v>
      </c>
      <c r="AC134" s="49">
        <f t="shared" si="66"/>
        <v>0</v>
      </c>
      <c r="AD134" s="49">
        <f t="shared" si="67"/>
        <v>0</v>
      </c>
      <c r="AE134" s="49">
        <f t="shared" si="68"/>
        <v>0</v>
      </c>
      <c r="AF134" s="49">
        <f t="shared" si="69"/>
        <v>24223.807695246443</v>
      </c>
      <c r="AG134" s="49">
        <f t="shared" si="70"/>
        <v>45605.747876619433</v>
      </c>
      <c r="AH134" s="49">
        <f t="shared" si="71"/>
        <v>46825.581358158357</v>
      </c>
      <c r="AI134" s="49">
        <f t="shared" si="72"/>
        <v>52419.493118756662</v>
      </c>
      <c r="AJ134" s="49">
        <f t="shared" si="73"/>
        <v>55796.621183430034</v>
      </c>
      <c r="AK134" s="49">
        <f t="shared" si="74"/>
        <v>67353.623187886216</v>
      </c>
      <c r="AL134" s="49">
        <f t="shared" si="75"/>
        <v>138767.81265419748</v>
      </c>
      <c r="AM134" s="49">
        <f t="shared" si="76"/>
        <v>165417.45839994168</v>
      </c>
      <c r="AN134" s="49">
        <f t="shared" si="77"/>
        <v>202910.85255201955</v>
      </c>
      <c r="AO134" s="49">
        <f t="shared" si="78"/>
        <v>190119.3666995462</v>
      </c>
      <c r="AP134" s="49">
        <f t="shared" si="79"/>
        <v>219242.4408247043</v>
      </c>
      <c r="AQ134" s="49">
        <f t="shared" si="80"/>
        <v>394104.37051228917</v>
      </c>
      <c r="AR134" s="49">
        <v>0</v>
      </c>
      <c r="AS134" s="49">
        <v>0</v>
      </c>
      <c r="AT134" s="49">
        <v>0</v>
      </c>
      <c r="AU134" s="49">
        <v>0</v>
      </c>
      <c r="AV134" s="49">
        <v>0</v>
      </c>
      <c r="AW134" s="49">
        <v>0</v>
      </c>
      <c r="AX134" s="49">
        <f>SUMIFS(跨省传输汇总!K:K,跨省传输汇总!$D:$D,Calculation!$C134,跨省传输汇总!$E:$E,Calculation!$D134,跨省传输汇总!$I:$I,"")</f>
        <v>2030150</v>
      </c>
      <c r="AY134" s="49">
        <f>SUMIFS(跨省传输汇总!L:L,跨省传输汇总!$D:$D,Calculation!$C134,跨省传输汇总!$E:$E,Calculation!$D134,跨省传输汇总!$I:$I,"")</f>
        <v>1933220</v>
      </c>
      <c r="AZ134" s="49">
        <f>SUMIFS(跨省传输汇总!M:M,跨省传输汇总!$D:$D,Calculation!$C134,跨省传输汇总!$E:$E,Calculation!$D134,跨省传输汇总!$I:$I,"")</f>
        <v>1929871</v>
      </c>
      <c r="BA134" s="49">
        <f>SUMIFS(跨省传输汇总!N:N,跨省传输汇总!$D:$D,Calculation!$C134,跨省传输汇总!$E:$E,Calculation!$D134,跨省传输汇总!$I:$I,"")</f>
        <v>1697559</v>
      </c>
      <c r="BB134" s="49">
        <f>SUMIFS(跨省传输汇总!O:O,跨省传输汇总!$D:$D,Calculation!$C134,跨省传输汇总!$E:$E,Calculation!$D134,跨省传输汇总!$I:$I,"")</f>
        <v>1696938</v>
      </c>
      <c r="BC134" s="49">
        <f>SUMIFS(跨省传输汇总!P:P,跨省传输汇总!$D:$D,Calculation!$C134,跨省传输汇总!$E:$E,Calculation!$D134,跨省传输汇总!$I:$I,"")</f>
        <v>2205891</v>
      </c>
    </row>
    <row r="135" spans="1:55">
      <c r="A135" s="18" t="s">
        <v>62</v>
      </c>
      <c r="B135" s="18" t="s">
        <v>62</v>
      </c>
      <c r="C135" t="s">
        <v>405</v>
      </c>
      <c r="D135" t="s">
        <v>221</v>
      </c>
      <c r="H135" s="49">
        <f t="shared" si="45"/>
        <v>63370.677031394822</v>
      </c>
      <c r="I135" s="49">
        <f t="shared" si="46"/>
        <v>64438.879470656553</v>
      </c>
      <c r="J135" s="49">
        <f t="shared" si="47"/>
        <v>64454.897146128635</v>
      </c>
      <c r="K135" s="49">
        <f t="shared" si="48"/>
        <v>60889.881249813712</v>
      </c>
      <c r="L135" s="49">
        <f t="shared" si="49"/>
        <v>54053.694974362916</v>
      </c>
      <c r="M135" s="49">
        <f t="shared" si="50"/>
        <v>45034.960584866938</v>
      </c>
      <c r="N135" s="49">
        <f t="shared" si="51"/>
        <v>3297266.1823137254</v>
      </c>
      <c r="O135" s="49">
        <f t="shared" si="52"/>
        <v>3188190.4281883873</v>
      </c>
      <c r="P135" s="49">
        <f t="shared" si="53"/>
        <v>3338353.1094641527</v>
      </c>
      <c r="Q135" s="49">
        <f t="shared" si="54"/>
        <v>2790681.7998745362</v>
      </c>
      <c r="R135" s="49">
        <f t="shared" si="55"/>
        <v>2642561.6288531935</v>
      </c>
      <c r="S135" s="49">
        <f t="shared" si="56"/>
        <v>2893947.4909776133</v>
      </c>
      <c r="T135" s="49">
        <f t="shared" si="57"/>
        <v>146240.02391860343</v>
      </c>
      <c r="U135" s="49">
        <f t="shared" si="58"/>
        <v>165699.97578168829</v>
      </c>
      <c r="V135" s="49">
        <f t="shared" si="59"/>
        <v>146897.20744931643</v>
      </c>
      <c r="W135" s="49">
        <f t="shared" si="60"/>
        <v>125134.91922155595</v>
      </c>
      <c r="X135" s="49">
        <f t="shared" si="61"/>
        <v>122828.39623961615</v>
      </c>
      <c r="Y135" s="49">
        <f t="shared" si="62"/>
        <v>117552.79455229371</v>
      </c>
      <c r="Z135" s="49">
        <f t="shared" si="63"/>
        <v>0</v>
      </c>
      <c r="AA135" s="49">
        <f t="shared" si="64"/>
        <v>0</v>
      </c>
      <c r="AB135" s="49">
        <f t="shared" si="65"/>
        <v>0</v>
      </c>
      <c r="AC135" s="49">
        <f t="shared" si="66"/>
        <v>0</v>
      </c>
      <c r="AD135" s="49">
        <f t="shared" si="67"/>
        <v>0</v>
      </c>
      <c r="AE135" s="49">
        <f t="shared" si="68"/>
        <v>0</v>
      </c>
      <c r="AF135" s="49">
        <f t="shared" si="69"/>
        <v>45496.896330232179</v>
      </c>
      <c r="AG135" s="49">
        <f t="shared" si="70"/>
        <v>90521.283065922296</v>
      </c>
      <c r="AH135" s="49">
        <f t="shared" si="71"/>
        <v>98930.772363825337</v>
      </c>
      <c r="AI135" s="49">
        <f t="shared" si="72"/>
        <v>107240.75003793721</v>
      </c>
      <c r="AJ135" s="49">
        <f t="shared" si="73"/>
        <v>110637.5629049726</v>
      </c>
      <c r="AK135" s="49">
        <f t="shared" si="74"/>
        <v>118014.69158393337</v>
      </c>
      <c r="AL135" s="49">
        <f t="shared" si="75"/>
        <v>260632.22040604433</v>
      </c>
      <c r="AM135" s="49">
        <f t="shared" si="76"/>
        <v>328331.43349334528</v>
      </c>
      <c r="AN135" s="49">
        <f t="shared" si="77"/>
        <v>428700.01357657649</v>
      </c>
      <c r="AO135" s="49">
        <f t="shared" si="78"/>
        <v>388949.649616157</v>
      </c>
      <c r="AP135" s="49">
        <f t="shared" si="79"/>
        <v>434729.71702785493</v>
      </c>
      <c r="AQ135" s="49">
        <f t="shared" si="80"/>
        <v>690536.06230129302</v>
      </c>
      <c r="AR135" s="49">
        <v>0</v>
      </c>
      <c r="AS135" s="49">
        <v>0</v>
      </c>
      <c r="AT135" s="49">
        <v>0</v>
      </c>
      <c r="AU135" s="49">
        <v>0</v>
      </c>
      <c r="AV135" s="49">
        <v>0</v>
      </c>
      <c r="AW135" s="49">
        <v>0</v>
      </c>
      <c r="AX135" s="49">
        <f>SUMIFS(跨省传输汇总!K:K,跨省传输汇总!$D:$D,Calculation!$C135,跨省传输汇总!$E:$E,Calculation!$D135,跨省传输汇总!$I:$I,"")</f>
        <v>3813006</v>
      </c>
      <c r="AY135" s="49">
        <f>SUMIFS(跨省传输汇总!L:L,跨省传输汇总!$D:$D,Calculation!$C135,跨省传输汇总!$E:$E,Calculation!$D135,跨省传输汇总!$I:$I,"")</f>
        <v>3837182</v>
      </c>
      <c r="AZ135" s="49">
        <f>SUMIFS(跨省传输汇总!M:M,跨省传输汇总!$D:$D,Calculation!$C135,跨省传输汇总!$E:$E,Calculation!$D135,跨省传输汇总!$I:$I,"")</f>
        <v>4077336</v>
      </c>
      <c r="BA135" s="49">
        <f>SUMIFS(跨省传输汇总!N:N,跨省传输汇总!$D:$D,Calculation!$C135,跨省传输汇总!$E:$E,Calculation!$D135,跨省传输汇总!$I:$I,"")</f>
        <v>3472897</v>
      </c>
      <c r="BB135" s="49">
        <f>SUMIFS(跨省传输汇总!O:O,跨省传输汇总!$D:$D,Calculation!$C135,跨省传输汇总!$E:$E,Calculation!$D135,跨省传输汇总!$I:$I,"")</f>
        <v>3364811</v>
      </c>
      <c r="BC135" s="49">
        <f>SUMIFS(跨省传输汇总!P:P,跨省传输汇总!$D:$D,Calculation!$C135,跨省传输汇总!$E:$E,Calculation!$D135,跨省传输汇总!$I:$I,"")</f>
        <v>3865086</v>
      </c>
    </row>
    <row r="136" spans="1:55">
      <c r="A136" s="18" t="s">
        <v>62</v>
      </c>
      <c r="B136" s="18" t="s">
        <v>397</v>
      </c>
      <c r="C136" t="s">
        <v>405</v>
      </c>
      <c r="D136" t="s">
        <v>404</v>
      </c>
      <c r="H136" s="49">
        <f t="shared" si="45"/>
        <v>0</v>
      </c>
      <c r="I136" s="49">
        <f t="shared" si="46"/>
        <v>11241.221461766434</v>
      </c>
      <c r="J136" s="49">
        <f t="shared" si="47"/>
        <v>18597.538915567187</v>
      </c>
      <c r="K136" s="49">
        <f t="shared" si="48"/>
        <v>49973.192228726919</v>
      </c>
      <c r="L136" s="49">
        <f t="shared" si="49"/>
        <v>21689.472200816304</v>
      </c>
      <c r="M136" s="49">
        <f t="shared" si="50"/>
        <v>22898.550308968177</v>
      </c>
      <c r="N136" s="49">
        <f t="shared" si="51"/>
        <v>0</v>
      </c>
      <c r="O136" s="49">
        <f t="shared" si="52"/>
        <v>556172.8409922095</v>
      </c>
      <c r="P136" s="49">
        <f t="shared" si="53"/>
        <v>963234.05382849707</v>
      </c>
      <c r="Q136" s="49">
        <f t="shared" si="54"/>
        <v>2290352.2748250798</v>
      </c>
      <c r="R136" s="49">
        <f t="shared" si="55"/>
        <v>1060348.7331465397</v>
      </c>
      <c r="S136" s="49">
        <f t="shared" si="56"/>
        <v>1471461.3125681477</v>
      </c>
      <c r="T136" s="49">
        <f t="shared" si="57"/>
        <v>0</v>
      </c>
      <c r="U136" s="49">
        <f t="shared" si="58"/>
        <v>28905.998044542259</v>
      </c>
      <c r="V136" s="49">
        <f t="shared" si="59"/>
        <v>42385.088691292658</v>
      </c>
      <c r="W136" s="49">
        <f t="shared" si="60"/>
        <v>102700.00933536328</v>
      </c>
      <c r="X136" s="49">
        <f t="shared" si="61"/>
        <v>49285.864490365559</v>
      </c>
      <c r="Y136" s="49">
        <f t="shared" si="62"/>
        <v>59771.087729563093</v>
      </c>
      <c r="Z136" s="49">
        <f t="shared" si="63"/>
        <v>0</v>
      </c>
      <c r="AA136" s="49">
        <f t="shared" si="64"/>
        <v>0</v>
      </c>
      <c r="AB136" s="49">
        <f t="shared" si="65"/>
        <v>0</v>
      </c>
      <c r="AC136" s="49">
        <f t="shared" si="66"/>
        <v>0</v>
      </c>
      <c r="AD136" s="49">
        <f t="shared" si="67"/>
        <v>0</v>
      </c>
      <c r="AE136" s="49">
        <f t="shared" si="68"/>
        <v>0</v>
      </c>
      <c r="AF136" s="49">
        <f t="shared" si="69"/>
        <v>0</v>
      </c>
      <c r="AG136" s="49">
        <f t="shared" si="70"/>
        <v>15791.239672481419</v>
      </c>
      <c r="AH136" s="49">
        <f t="shared" si="71"/>
        <v>28545.059730870566</v>
      </c>
      <c r="AI136" s="49">
        <f t="shared" si="72"/>
        <v>88014.009986512916</v>
      </c>
      <c r="AJ136" s="49">
        <f t="shared" si="73"/>
        <v>44394.196291883585</v>
      </c>
      <c r="AK136" s="49">
        <f t="shared" si="74"/>
        <v>60005.944655808918</v>
      </c>
      <c r="AL136" s="49">
        <f t="shared" si="75"/>
        <v>0</v>
      </c>
      <c r="AM136" s="49">
        <f t="shared" si="76"/>
        <v>57276.699829000405</v>
      </c>
      <c r="AN136" s="49">
        <f t="shared" si="77"/>
        <v>123695.25883377244</v>
      </c>
      <c r="AO136" s="49">
        <f t="shared" si="78"/>
        <v>319216.51362431684</v>
      </c>
      <c r="AP136" s="49">
        <f t="shared" si="79"/>
        <v>174438.73387039496</v>
      </c>
      <c r="AQ136" s="49">
        <f t="shared" si="80"/>
        <v>351111.10473751207</v>
      </c>
      <c r="AR136" s="49">
        <v>0</v>
      </c>
      <c r="AS136" s="49">
        <v>0</v>
      </c>
      <c r="AT136" s="49">
        <v>0</v>
      </c>
      <c r="AU136" s="49">
        <v>0</v>
      </c>
      <c r="AV136" s="49">
        <v>0</v>
      </c>
      <c r="AW136" s="49">
        <v>0</v>
      </c>
      <c r="AX136" s="49">
        <f>SUMIFS(跨省传输汇总!K:K,跨省传输汇总!$D:$D,Calculation!$C136,跨省传输汇总!$E:$E,Calculation!$D136,跨省传输汇总!$I:$I,"")</f>
        <v>0</v>
      </c>
      <c r="AY136" s="49">
        <f>SUMIFS(跨省传输汇总!L:L,跨省传输汇总!$D:$D,Calculation!$C136,跨省传输汇总!$E:$E,Calculation!$D136,跨省传输汇总!$I:$I,"")</f>
        <v>669388</v>
      </c>
      <c r="AZ136" s="49">
        <f>SUMIFS(跨省传输汇总!M:M,跨省传输汇总!$D:$D,Calculation!$C136,跨省传输汇总!$E:$E,Calculation!$D136,跨省传输汇总!$I:$I,"")</f>
        <v>1176457</v>
      </c>
      <c r="BA136" s="49">
        <f>SUMIFS(跨省传输汇总!N:N,跨省传输汇总!$D:$D,Calculation!$C136,跨省传输汇总!$E:$E,Calculation!$D136,跨省传输汇总!$I:$I,"")</f>
        <v>2850256</v>
      </c>
      <c r="BB136" s="49">
        <f>SUMIFS(跨省传输汇总!O:O,跨省传输汇总!$D:$D,Calculation!$C136,跨省传输汇总!$E:$E,Calculation!$D136,跨省传输汇总!$I:$I,"")</f>
        <v>1350157</v>
      </c>
      <c r="BC136" s="49">
        <f>SUMIFS(跨省传输汇总!P:P,跨省传输汇总!$D:$D,Calculation!$C136,跨省传输汇总!$E:$E,Calculation!$D136,跨省传输汇总!$I:$I,"")</f>
        <v>1965248</v>
      </c>
    </row>
    <row r="137" spans="1:55">
      <c r="A137" s="18" t="s">
        <v>62</v>
      </c>
      <c r="B137" s="18" t="s">
        <v>62</v>
      </c>
      <c r="C137" t="s">
        <v>405</v>
      </c>
      <c r="D137" t="s">
        <v>410</v>
      </c>
      <c r="H137" s="49">
        <f t="shared" si="45"/>
        <v>0</v>
      </c>
      <c r="I137" s="49">
        <f t="shared" si="46"/>
        <v>0</v>
      </c>
      <c r="J137" s="49">
        <f t="shared" si="47"/>
        <v>0</v>
      </c>
      <c r="K137" s="49">
        <f t="shared" si="48"/>
        <v>0</v>
      </c>
      <c r="L137" s="49">
        <f t="shared" si="49"/>
        <v>972.5392284285598</v>
      </c>
      <c r="M137" s="49">
        <f t="shared" si="50"/>
        <v>315.29596842773987</v>
      </c>
      <c r="N137" s="49">
        <f t="shared" si="51"/>
        <v>0</v>
      </c>
      <c r="O137" s="49">
        <f t="shared" si="52"/>
        <v>0</v>
      </c>
      <c r="P137" s="49">
        <f t="shared" si="53"/>
        <v>0</v>
      </c>
      <c r="Q137" s="49">
        <f t="shared" si="54"/>
        <v>0</v>
      </c>
      <c r="R137" s="49">
        <f t="shared" si="55"/>
        <v>47545.22052227371</v>
      </c>
      <c r="S137" s="49">
        <f t="shared" si="56"/>
        <v>20260.925398776177</v>
      </c>
      <c r="T137" s="49">
        <f t="shared" si="57"/>
        <v>0</v>
      </c>
      <c r="U137" s="49">
        <f t="shared" si="58"/>
        <v>0</v>
      </c>
      <c r="V137" s="49">
        <f t="shared" si="59"/>
        <v>0</v>
      </c>
      <c r="W137" s="49">
        <f t="shared" si="60"/>
        <v>0</v>
      </c>
      <c r="X137" s="49">
        <f t="shared" si="61"/>
        <v>2209.940204173834</v>
      </c>
      <c r="Y137" s="49">
        <f t="shared" si="62"/>
        <v>823.00332271651075</v>
      </c>
      <c r="Z137" s="49">
        <f t="shared" si="63"/>
        <v>0</v>
      </c>
      <c r="AA137" s="49">
        <f t="shared" si="64"/>
        <v>0</v>
      </c>
      <c r="AB137" s="49">
        <f t="shared" si="65"/>
        <v>0</v>
      </c>
      <c r="AC137" s="49">
        <f t="shared" si="66"/>
        <v>0</v>
      </c>
      <c r="AD137" s="49">
        <f t="shared" si="67"/>
        <v>0</v>
      </c>
      <c r="AE137" s="49">
        <f t="shared" si="68"/>
        <v>0</v>
      </c>
      <c r="AF137" s="49">
        <f t="shared" si="69"/>
        <v>0</v>
      </c>
      <c r="AG137" s="49">
        <f t="shared" si="70"/>
        <v>0</v>
      </c>
      <c r="AH137" s="49">
        <f t="shared" si="71"/>
        <v>0</v>
      </c>
      <c r="AI137" s="49">
        <f t="shared" si="72"/>
        <v>0</v>
      </c>
      <c r="AJ137" s="49">
        <f t="shared" si="73"/>
        <v>1990.6015696771799</v>
      </c>
      <c r="AK137" s="49">
        <f t="shared" si="74"/>
        <v>826.23712752089784</v>
      </c>
      <c r="AL137" s="49">
        <f t="shared" si="75"/>
        <v>0</v>
      </c>
      <c r="AM137" s="49">
        <f t="shared" si="76"/>
        <v>0</v>
      </c>
      <c r="AN137" s="49">
        <f t="shared" si="77"/>
        <v>0</v>
      </c>
      <c r="AO137" s="49">
        <f t="shared" si="78"/>
        <v>0</v>
      </c>
      <c r="AP137" s="49">
        <f t="shared" si="79"/>
        <v>7821.6984754467148</v>
      </c>
      <c r="AQ137" s="49">
        <f t="shared" si="80"/>
        <v>4834.5381825586783</v>
      </c>
      <c r="AR137" s="49">
        <v>0</v>
      </c>
      <c r="AS137" s="49">
        <v>0</v>
      </c>
      <c r="AT137" s="49">
        <v>0</v>
      </c>
      <c r="AU137" s="49">
        <v>0</v>
      </c>
      <c r="AV137" s="49">
        <v>0</v>
      </c>
      <c r="AW137" s="49">
        <v>0</v>
      </c>
      <c r="AX137" s="49">
        <f>SUMIFS(跨省传输汇总!K:K,跨省传输汇总!$D:$D,Calculation!$C137,跨省传输汇总!$E:$E,Calculation!$D137,跨省传输汇总!$I:$I,"")</f>
        <v>0</v>
      </c>
      <c r="AY137" s="49">
        <f>SUMIFS(跨省传输汇总!L:L,跨省传输汇总!$D:$D,Calculation!$C137,跨省传输汇总!$E:$E,Calculation!$D137,跨省传输汇总!$I:$I,"")</f>
        <v>0</v>
      </c>
      <c r="AZ137" s="49">
        <f>SUMIFS(跨省传输汇总!M:M,跨省传输汇总!$D:$D,Calculation!$C137,跨省传输汇总!$E:$E,Calculation!$D137,跨省传输汇总!$I:$I,"")</f>
        <v>0</v>
      </c>
      <c r="BA137" s="49">
        <f>SUMIFS(跨省传输汇总!N:N,跨省传输汇总!$D:$D,Calculation!$C137,跨省传输汇总!$E:$E,Calculation!$D137,跨省传输汇总!$I:$I,"")</f>
        <v>0</v>
      </c>
      <c r="BB137" s="49">
        <f>SUMIFS(跨省传输汇总!O:O,跨省传输汇总!$D:$D,Calculation!$C137,跨省传输汇总!$E:$E,Calculation!$D137,跨省传输汇总!$I:$I,"")</f>
        <v>60540</v>
      </c>
      <c r="BC137" s="49">
        <f>SUMIFS(跨省传输汇总!P:P,跨省传输汇总!$D:$D,Calculation!$C137,跨省传输汇总!$E:$E,Calculation!$D137,跨省传输汇总!$I:$I,"")</f>
        <v>27060</v>
      </c>
    </row>
    <row r="138" spans="1:55">
      <c r="A138" s="29" t="s">
        <v>62</v>
      </c>
      <c r="B138" s="29" t="s">
        <v>460</v>
      </c>
      <c r="C138" s="13" t="s">
        <v>405</v>
      </c>
      <c r="D138" s="13" t="s">
        <v>219</v>
      </c>
      <c r="H138" s="49">
        <f t="shared" si="45"/>
        <v>0</v>
      </c>
      <c r="I138" s="49">
        <f t="shared" si="46"/>
        <v>0</v>
      </c>
      <c r="J138" s="49">
        <f t="shared" si="47"/>
        <v>0</v>
      </c>
      <c r="K138" s="49">
        <f t="shared" si="48"/>
        <v>0</v>
      </c>
      <c r="L138" s="49">
        <f t="shared" si="49"/>
        <v>0</v>
      </c>
      <c r="M138" s="49">
        <f t="shared" si="50"/>
        <v>0</v>
      </c>
      <c r="N138" s="49">
        <f t="shared" si="51"/>
        <v>0</v>
      </c>
      <c r="O138" s="49">
        <f t="shared" si="52"/>
        <v>0</v>
      </c>
      <c r="P138" s="49">
        <f t="shared" si="53"/>
        <v>0</v>
      </c>
      <c r="Q138" s="49">
        <f t="shared" si="54"/>
        <v>0</v>
      </c>
      <c r="R138" s="49">
        <f t="shared" si="55"/>
        <v>0</v>
      </c>
      <c r="S138" s="49">
        <f t="shared" si="56"/>
        <v>0</v>
      </c>
      <c r="T138" s="49">
        <f t="shared" si="57"/>
        <v>0</v>
      </c>
      <c r="U138" s="49">
        <f t="shared" si="58"/>
        <v>0</v>
      </c>
      <c r="V138" s="49">
        <f t="shared" si="59"/>
        <v>0</v>
      </c>
      <c r="W138" s="49">
        <f t="shared" si="60"/>
        <v>0</v>
      </c>
      <c r="X138" s="49">
        <f t="shared" si="61"/>
        <v>0</v>
      </c>
      <c r="Y138" s="49">
        <f t="shared" si="62"/>
        <v>0</v>
      </c>
      <c r="Z138" s="49">
        <f t="shared" si="63"/>
        <v>0</v>
      </c>
      <c r="AA138" s="49">
        <f t="shared" si="64"/>
        <v>0</v>
      </c>
      <c r="AB138" s="49">
        <f t="shared" si="65"/>
        <v>0</v>
      </c>
      <c r="AC138" s="49">
        <f t="shared" si="66"/>
        <v>0</v>
      </c>
      <c r="AD138" s="49">
        <f t="shared" si="67"/>
        <v>0</v>
      </c>
      <c r="AE138" s="49">
        <f t="shared" si="68"/>
        <v>0</v>
      </c>
      <c r="AF138" s="49">
        <f t="shared" si="69"/>
        <v>0</v>
      </c>
      <c r="AG138" s="49">
        <f t="shared" si="70"/>
        <v>0</v>
      </c>
      <c r="AH138" s="49">
        <f t="shared" si="71"/>
        <v>0</v>
      </c>
      <c r="AI138" s="49">
        <f t="shared" si="72"/>
        <v>0</v>
      </c>
      <c r="AJ138" s="49">
        <f t="shared" si="73"/>
        <v>0</v>
      </c>
      <c r="AK138" s="49">
        <f t="shared" si="74"/>
        <v>0</v>
      </c>
      <c r="AL138" s="49">
        <f t="shared" si="75"/>
        <v>0</v>
      </c>
      <c r="AM138" s="49">
        <f t="shared" si="76"/>
        <v>0</v>
      </c>
      <c r="AN138" s="49">
        <f t="shared" si="77"/>
        <v>0</v>
      </c>
      <c r="AO138" s="49">
        <f t="shared" si="78"/>
        <v>0</v>
      </c>
      <c r="AP138" s="49">
        <f t="shared" si="79"/>
        <v>0</v>
      </c>
      <c r="AQ138" s="49">
        <f t="shared" si="80"/>
        <v>0</v>
      </c>
      <c r="AR138" s="49">
        <v>0</v>
      </c>
      <c r="AS138" s="49">
        <v>0</v>
      </c>
      <c r="AT138" s="49">
        <v>0</v>
      </c>
      <c r="AU138" s="49">
        <v>0</v>
      </c>
      <c r="AV138" s="49">
        <v>0</v>
      </c>
      <c r="AW138" s="49">
        <v>0</v>
      </c>
      <c r="AX138" s="49">
        <f>SUMIFS(跨省传输汇总!K:K,跨省传输汇总!$D:$D,Calculation!$C138,跨省传输汇总!$E:$E,Calculation!$D138,跨省传输汇总!$I:$I,"")</f>
        <v>0</v>
      </c>
      <c r="AY138" s="49">
        <f>SUMIFS(跨省传输汇总!L:L,跨省传输汇总!$D:$D,Calculation!$C138,跨省传输汇总!$E:$E,Calculation!$D138,跨省传输汇总!$I:$I,"")</f>
        <v>0</v>
      </c>
      <c r="AZ138" s="49">
        <f>SUMIFS(跨省传输汇总!M:M,跨省传输汇总!$D:$D,Calculation!$C138,跨省传输汇总!$E:$E,Calculation!$D138,跨省传输汇总!$I:$I,"")</f>
        <v>0</v>
      </c>
      <c r="BA138" s="49">
        <f>SUMIFS(跨省传输汇总!N:N,跨省传输汇总!$D:$D,Calculation!$C138,跨省传输汇总!$E:$E,Calculation!$D138,跨省传输汇总!$I:$I,"")</f>
        <v>0</v>
      </c>
      <c r="BB138" s="49">
        <f>SUMIFS(跨省传输汇总!O:O,跨省传输汇总!$D:$D,Calculation!$C138,跨省传输汇总!$E:$E,Calculation!$D138,跨省传输汇总!$I:$I,"")</f>
        <v>0</v>
      </c>
      <c r="BC138" s="49">
        <f>SUMIFS(跨省传输汇总!P:P,跨省传输汇总!$D:$D,Calculation!$C138,跨省传输汇总!$E:$E,Calculation!$D138,跨省传输汇总!$I:$I,"")</f>
        <v>0</v>
      </c>
    </row>
    <row r="139" spans="1:55">
      <c r="A139" s="41" t="s">
        <v>62</v>
      </c>
      <c r="B139" s="41" t="s">
        <v>116</v>
      </c>
      <c r="C139" s="31" t="s">
        <v>405</v>
      </c>
      <c r="D139" s="31" t="s">
        <v>144</v>
      </c>
      <c r="H139" s="49">
        <f t="shared" si="45"/>
        <v>8964.6182541371218</v>
      </c>
      <c r="I139" s="49">
        <f t="shared" si="46"/>
        <v>5212.399631651354</v>
      </c>
      <c r="J139" s="49">
        <f t="shared" si="47"/>
        <v>5975.5215024774034</v>
      </c>
      <c r="K139" s="49">
        <f t="shared" si="48"/>
        <v>6806.8244976391979</v>
      </c>
      <c r="L139" s="49">
        <f t="shared" si="49"/>
        <v>6423.7388739451917</v>
      </c>
      <c r="M139" s="49">
        <f t="shared" si="50"/>
        <v>5509.1154217354706</v>
      </c>
      <c r="N139" s="49">
        <f t="shared" si="51"/>
        <v>466441.79913171474</v>
      </c>
      <c r="O139" s="49">
        <f t="shared" si="52"/>
        <v>257889.68942408281</v>
      </c>
      <c r="P139" s="49">
        <f t="shared" si="53"/>
        <v>309493.95114601485</v>
      </c>
      <c r="Q139" s="49">
        <f t="shared" si="54"/>
        <v>311967.78266930778</v>
      </c>
      <c r="R139" s="49">
        <f t="shared" si="55"/>
        <v>314041.91462047701</v>
      </c>
      <c r="S139" s="49">
        <f t="shared" si="56"/>
        <v>354015.87000821717</v>
      </c>
      <c r="T139" s="49">
        <f t="shared" si="57"/>
        <v>20687.580586470282</v>
      </c>
      <c r="U139" s="49">
        <f t="shared" si="58"/>
        <v>13403.313338532053</v>
      </c>
      <c r="V139" s="49">
        <f t="shared" si="59"/>
        <v>13618.630400995013</v>
      </c>
      <c r="W139" s="49">
        <f t="shared" si="60"/>
        <v>13988.718916576881</v>
      </c>
      <c r="X139" s="49">
        <f t="shared" si="61"/>
        <v>14596.92152632652</v>
      </c>
      <c r="Y139" s="49">
        <f t="shared" si="62"/>
        <v>14380.203844427459</v>
      </c>
      <c r="Z139" s="49">
        <f t="shared" si="63"/>
        <v>0</v>
      </c>
      <c r="AA139" s="49">
        <f t="shared" si="64"/>
        <v>0</v>
      </c>
      <c r="AB139" s="49">
        <f t="shared" si="65"/>
        <v>0</v>
      </c>
      <c r="AC139" s="49">
        <f t="shared" si="66"/>
        <v>0</v>
      </c>
      <c r="AD139" s="49">
        <f t="shared" si="67"/>
        <v>0</v>
      </c>
      <c r="AE139" s="49">
        <f t="shared" si="68"/>
        <v>0</v>
      </c>
      <c r="AF139" s="49">
        <f t="shared" si="69"/>
        <v>6436.1361824574205</v>
      </c>
      <c r="AG139" s="49">
        <f t="shared" si="70"/>
        <v>7322.1804349388067</v>
      </c>
      <c r="AH139" s="49">
        <f t="shared" si="71"/>
        <v>9171.7306782211308</v>
      </c>
      <c r="AI139" s="49">
        <f t="shared" si="72"/>
        <v>11988.346002984954</v>
      </c>
      <c r="AJ139" s="49">
        <f t="shared" si="73"/>
        <v>13148.163397309097</v>
      </c>
      <c r="AK139" s="49">
        <f t="shared" si="74"/>
        <v>14436.707592342695</v>
      </c>
      <c r="AL139" s="49">
        <f t="shared" si="75"/>
        <v>36869.865845220367</v>
      </c>
      <c r="AM139" s="49">
        <f t="shared" si="76"/>
        <v>26558.417170794994</v>
      </c>
      <c r="AN139" s="49">
        <f t="shared" si="77"/>
        <v>39744.166272291572</v>
      </c>
      <c r="AO139" s="49">
        <f t="shared" si="78"/>
        <v>43480.327913491201</v>
      </c>
      <c r="AP139" s="49">
        <f t="shared" si="79"/>
        <v>51663.261581942184</v>
      </c>
      <c r="AQ139" s="49">
        <f t="shared" si="80"/>
        <v>84473.103133277211</v>
      </c>
      <c r="AR139" s="49">
        <v>0</v>
      </c>
      <c r="AS139" s="49">
        <v>0</v>
      </c>
      <c r="AT139" s="49">
        <v>0</v>
      </c>
      <c r="AU139" s="49">
        <v>0</v>
      </c>
      <c r="AV139" s="49">
        <v>0</v>
      </c>
      <c r="AW139" s="49">
        <v>0</v>
      </c>
      <c r="AX139" s="49">
        <f>SUMIFS(跨省传输汇总!K:K,跨省传输汇总!$D:$D,Calculation!$C139,跨省传输汇总!$E:$E,Calculation!$D139,跨省传输汇总!$I:$I,"")</f>
        <v>539400</v>
      </c>
      <c r="AY139" s="49">
        <f>SUMIFS(跨省传输汇总!L:L,跨省传输汇总!$D:$D,Calculation!$C139,跨省传输汇总!$E:$E,Calculation!$D139,跨省传输汇总!$I:$I,"")</f>
        <v>310386</v>
      </c>
      <c r="AZ139" s="49">
        <f>SUMIFS(跨省传输汇总!M:M,跨省传输汇总!$D:$D,Calculation!$C139,跨省传输汇总!$E:$E,Calculation!$D139,跨省传输汇总!$I:$I,"")</f>
        <v>378004</v>
      </c>
      <c r="BA139" s="49">
        <f>SUMIFS(跨省传输汇总!N:N,跨省传输汇总!$D:$D,Calculation!$C139,跨省传输汇总!$E:$E,Calculation!$D139,跨省传输汇总!$I:$I,"")</f>
        <v>388232</v>
      </c>
      <c r="BB139" s="49">
        <f>SUMIFS(跨省传输汇总!O:O,跨省传输汇总!$D:$D,Calculation!$C139,跨省传输汇总!$E:$E,Calculation!$D139,跨省传输汇总!$I:$I,"")</f>
        <v>399874</v>
      </c>
      <c r="BC139" s="49">
        <f>SUMIFS(跨省传输汇总!P:P,跨省传输汇总!$D:$D,Calculation!$C139,跨省传输汇总!$E:$E,Calculation!$D139,跨省传输汇总!$I:$I,"")</f>
        <v>472815</v>
      </c>
    </row>
    <row r="140" spans="1:55">
      <c r="A140" s="29" t="s">
        <v>62</v>
      </c>
      <c r="B140" s="29" t="s">
        <v>191</v>
      </c>
      <c r="C140" s="13" t="s">
        <v>405</v>
      </c>
      <c r="D140" s="13" t="s">
        <v>224</v>
      </c>
      <c r="H140" s="49">
        <f t="shared" si="45"/>
        <v>338.50823989667202</v>
      </c>
      <c r="I140" s="49">
        <f t="shared" si="46"/>
        <v>414.30706060347615</v>
      </c>
      <c r="J140" s="49">
        <f t="shared" si="47"/>
        <v>495.03035907048576</v>
      </c>
      <c r="K140" s="49">
        <f t="shared" si="48"/>
        <v>712.30825605717121</v>
      </c>
      <c r="L140" s="49">
        <f t="shared" si="49"/>
        <v>631.41153573479585</v>
      </c>
      <c r="M140" s="49">
        <f t="shared" si="50"/>
        <v>466.6054084130551</v>
      </c>
      <c r="N140" s="49">
        <f t="shared" si="51"/>
        <v>17613.063709148624</v>
      </c>
      <c r="O140" s="49">
        <f t="shared" si="52"/>
        <v>20498.33603249356</v>
      </c>
      <c r="P140" s="49">
        <f t="shared" si="53"/>
        <v>25639.419371587224</v>
      </c>
      <c r="Q140" s="49">
        <f t="shared" si="54"/>
        <v>32646.24015152271</v>
      </c>
      <c r="R140" s="49">
        <f t="shared" si="55"/>
        <v>30868.267139543575</v>
      </c>
      <c r="S140" s="49">
        <f t="shared" si="56"/>
        <v>29984.073116015916</v>
      </c>
      <c r="T140" s="49">
        <f t="shared" si="57"/>
        <v>781.1728613000123</v>
      </c>
      <c r="U140" s="49">
        <f t="shared" si="58"/>
        <v>1065.3610129803671</v>
      </c>
      <c r="V140" s="49">
        <f t="shared" si="59"/>
        <v>1128.2087253234326</v>
      </c>
      <c r="W140" s="49">
        <f t="shared" si="60"/>
        <v>1463.8661507134111</v>
      </c>
      <c r="X140" s="49">
        <f t="shared" si="61"/>
        <v>1434.781957797366</v>
      </c>
      <c r="Y140" s="49">
        <f t="shared" si="62"/>
        <v>1217.9597583704874</v>
      </c>
      <c r="Z140" s="49">
        <f t="shared" si="63"/>
        <v>0</v>
      </c>
      <c r="AA140" s="49">
        <f t="shared" si="64"/>
        <v>0</v>
      </c>
      <c r="AB140" s="49">
        <f t="shared" si="65"/>
        <v>0</v>
      </c>
      <c r="AC140" s="49">
        <f t="shared" si="66"/>
        <v>0</v>
      </c>
      <c r="AD140" s="49">
        <f t="shared" si="67"/>
        <v>0</v>
      </c>
      <c r="AE140" s="49">
        <f t="shared" si="68"/>
        <v>0</v>
      </c>
      <c r="AF140" s="49">
        <f t="shared" si="69"/>
        <v>243.03155684889273</v>
      </c>
      <c r="AG140" s="49">
        <f t="shared" si="70"/>
        <v>582.00277560964503</v>
      </c>
      <c r="AH140" s="49">
        <f t="shared" si="71"/>
        <v>759.81403950353626</v>
      </c>
      <c r="AI140" s="49">
        <f t="shared" si="72"/>
        <v>1254.5347448517118</v>
      </c>
      <c r="AJ140" s="49">
        <f t="shared" si="73"/>
        <v>1292.378505057178</v>
      </c>
      <c r="AK140" s="49">
        <f t="shared" si="74"/>
        <v>1222.7454548670316</v>
      </c>
      <c r="AL140" s="49">
        <f t="shared" si="75"/>
        <v>1392.2236328058</v>
      </c>
      <c r="AM140" s="49">
        <f t="shared" si="76"/>
        <v>2110.9931183129497</v>
      </c>
      <c r="AN140" s="49">
        <f t="shared" si="77"/>
        <v>3292.5275045153239</v>
      </c>
      <c r="AO140" s="49">
        <f t="shared" si="78"/>
        <v>4550.0506968549917</v>
      </c>
      <c r="AP140" s="49">
        <f t="shared" si="79"/>
        <v>5078.1608618670816</v>
      </c>
      <c r="AQ140" s="49">
        <f t="shared" si="80"/>
        <v>7154.6162623335113</v>
      </c>
      <c r="AR140" s="49">
        <v>0</v>
      </c>
      <c r="AS140" s="49">
        <v>0</v>
      </c>
      <c r="AT140" s="49">
        <v>0</v>
      </c>
      <c r="AU140" s="49">
        <v>0</v>
      </c>
      <c r="AV140" s="49">
        <v>0</v>
      </c>
      <c r="AW140" s="49">
        <v>0</v>
      </c>
      <c r="AX140" s="49">
        <f>SUMIFS(跨省传输汇总!K:K,跨省传输汇总!$D:$D,Calculation!$C140,跨省传输汇总!$E:$E,Calculation!$D140,跨省传输汇总!$I:$I,"")</f>
        <v>20368</v>
      </c>
      <c r="AY140" s="49">
        <f>SUMIFS(跨省传输汇总!L:L,跨省传输汇总!$D:$D,Calculation!$C140,跨省传输汇总!$E:$E,Calculation!$D140,跨省传输汇总!$I:$I,"")</f>
        <v>24671</v>
      </c>
      <c r="AZ140" s="49">
        <f>SUMIFS(跨省传输汇总!M:M,跨省传输汇总!$D:$D,Calculation!$C140,跨省传输汇总!$E:$E,Calculation!$D140,跨省传输汇总!$I:$I,"")</f>
        <v>31315</v>
      </c>
      <c r="BA140" s="49">
        <f>SUMIFS(跨省传输汇总!N:N,跨省传输汇总!$D:$D,Calculation!$C140,跨省传输汇总!$E:$E,Calculation!$D140,跨省传输汇总!$I:$I,"")</f>
        <v>40627</v>
      </c>
      <c r="BB140" s="49">
        <f>SUMIFS(跨省传输汇总!O:O,跨省传输汇总!$D:$D,Calculation!$C140,跨省传输汇总!$E:$E,Calculation!$D140,跨省传输汇总!$I:$I,"")</f>
        <v>39305</v>
      </c>
      <c r="BC140" s="49">
        <f>SUMIFS(跨省传输汇总!P:P,跨省传输汇总!$D:$D,Calculation!$C140,跨省传输汇总!$E:$E,Calculation!$D140,跨省传输汇总!$I:$I,"")</f>
        <v>40046</v>
      </c>
    </row>
    <row r="141" spans="1:55">
      <c r="A141" s="18" t="s">
        <v>460</v>
      </c>
      <c r="B141" s="18" t="s">
        <v>460</v>
      </c>
      <c r="C141" t="s">
        <v>425</v>
      </c>
      <c r="D141" t="s">
        <v>219</v>
      </c>
      <c r="H141" s="49">
        <f t="shared" si="45"/>
        <v>54626.94487698537</v>
      </c>
      <c r="I141" s="49">
        <f t="shared" si="46"/>
        <v>56372.186710150832</v>
      </c>
      <c r="J141" s="49">
        <f t="shared" si="47"/>
        <v>53931.018222387502</v>
      </c>
      <c r="K141" s="49">
        <f t="shared" si="48"/>
        <v>50665.692660550456</v>
      </c>
      <c r="L141" s="49">
        <f t="shared" si="49"/>
        <v>78545.012048192773</v>
      </c>
      <c r="M141" s="49">
        <f t="shared" si="50"/>
        <v>83594.354493818915</v>
      </c>
      <c r="N141" s="49">
        <f t="shared" si="51"/>
        <v>1731587.4431641235</v>
      </c>
      <c r="O141" s="49">
        <f t="shared" si="52"/>
        <v>2127308.3090093764</v>
      </c>
      <c r="P141" s="49">
        <f t="shared" si="53"/>
        <v>2394333.6957976944</v>
      </c>
      <c r="Q141" s="49">
        <f t="shared" si="54"/>
        <v>2446854.9220183487</v>
      </c>
      <c r="R141" s="49">
        <f t="shared" si="55"/>
        <v>2753835.7254472435</v>
      </c>
      <c r="S141" s="49">
        <f t="shared" si="56"/>
        <v>2556336.0010023387</v>
      </c>
      <c r="T141" s="49">
        <f t="shared" si="57"/>
        <v>5202.5661787605113</v>
      </c>
      <c r="U141" s="49">
        <f t="shared" si="58"/>
        <v>3955.9429270281289</v>
      </c>
      <c r="V141" s="49">
        <f t="shared" si="59"/>
        <v>3052.6991446634438</v>
      </c>
      <c r="W141" s="49">
        <f t="shared" si="60"/>
        <v>3477.0573394495414</v>
      </c>
      <c r="X141" s="49">
        <f t="shared" si="61"/>
        <v>3094.1974443227459</v>
      </c>
      <c r="Y141" s="49">
        <f t="shared" si="62"/>
        <v>2683.2755763448044</v>
      </c>
      <c r="Z141" s="49">
        <f t="shared" si="63"/>
        <v>0</v>
      </c>
      <c r="AA141" s="49">
        <f t="shared" si="64"/>
        <v>0</v>
      </c>
      <c r="AB141" s="49">
        <f t="shared" si="65"/>
        <v>0</v>
      </c>
      <c r="AC141" s="49">
        <f t="shared" si="66"/>
        <v>0</v>
      </c>
      <c r="AD141" s="49">
        <f t="shared" si="67"/>
        <v>0</v>
      </c>
      <c r="AE141" s="49">
        <f t="shared" si="68"/>
        <v>0</v>
      </c>
      <c r="AF141" s="49">
        <f t="shared" si="69"/>
        <v>113589.36156960449</v>
      </c>
      <c r="AG141" s="49">
        <f t="shared" si="70"/>
        <v>154281.77415409702</v>
      </c>
      <c r="AH141" s="49">
        <f t="shared" si="71"/>
        <v>164845.75381182597</v>
      </c>
      <c r="AI141" s="49">
        <f t="shared" si="72"/>
        <v>189251.26376146788</v>
      </c>
      <c r="AJ141" s="49">
        <f t="shared" si="73"/>
        <v>255152.28156261411</v>
      </c>
      <c r="AK141" s="49">
        <f t="shared" si="74"/>
        <v>229523.2646842633</v>
      </c>
      <c r="AL141" s="49">
        <f t="shared" si="75"/>
        <v>43961.68421052632</v>
      </c>
      <c r="AM141" s="49">
        <f t="shared" si="76"/>
        <v>84063.787199347731</v>
      </c>
      <c r="AN141" s="49">
        <f t="shared" si="77"/>
        <v>120072.83302342879</v>
      </c>
      <c r="AO141" s="49">
        <f t="shared" si="78"/>
        <v>125174.06422018349</v>
      </c>
      <c r="AP141" s="49">
        <f t="shared" si="79"/>
        <v>168990.78349762686</v>
      </c>
      <c r="AQ141" s="49">
        <f t="shared" si="80"/>
        <v>216726.10424323421</v>
      </c>
      <c r="AR141" s="49">
        <v>0</v>
      </c>
      <c r="AS141" s="49">
        <v>0</v>
      </c>
      <c r="AT141" s="49">
        <v>0</v>
      </c>
      <c r="AU141" s="49">
        <v>0</v>
      </c>
      <c r="AV141" s="49">
        <v>0</v>
      </c>
      <c r="AW141" s="49">
        <v>0</v>
      </c>
      <c r="AX141" s="49">
        <f>SUMIFS(跨省传输汇总!K:K,跨省传输汇总!$D:$D,Calculation!$C141,跨省传输汇总!$E:$E,Calculation!$D141,跨省传输汇总!$I:$I,"")</f>
        <v>1948968</v>
      </c>
      <c r="AY141" s="49">
        <f>SUMIFS(跨省传输汇总!L:L,跨省传输汇总!$D:$D,Calculation!$C141,跨省传输汇总!$E:$E,Calculation!$D141,跨省传输汇总!$I:$I,"")</f>
        <v>2425982</v>
      </c>
      <c r="AZ141" s="49">
        <f>SUMIFS(跨省传输汇总!M:M,跨省传输汇总!$D:$D,Calculation!$C141,跨省传输汇总!$E:$E,Calculation!$D141,跨省传输汇总!$I:$I,"")</f>
        <v>2736236</v>
      </c>
      <c r="BA141" s="49">
        <f>SUMIFS(跨省传输汇总!N:N,跨省传输汇总!$D:$D,Calculation!$C141,跨省传输汇总!$E:$E,Calculation!$D141,跨省传输汇总!$I:$I,"")</f>
        <v>2815423</v>
      </c>
      <c r="BB141" s="49">
        <f>SUMIFS(跨省传输汇总!O:O,跨省传输汇总!$D:$D,Calculation!$C141,跨省传输汇总!$E:$E,Calculation!$D141,跨省传输汇总!$I:$I,"")</f>
        <v>3259618</v>
      </c>
      <c r="BC141" s="49">
        <f>SUMIFS(跨省传输汇总!P:P,跨省传输汇总!$D:$D,Calculation!$C141,跨省传输汇总!$E:$E,Calculation!$D141,跨省传输汇总!$I:$I,"")</f>
        <v>3088863</v>
      </c>
    </row>
    <row r="142" spans="1:55">
      <c r="A142" s="18" t="s">
        <v>460</v>
      </c>
      <c r="B142" s="18" t="s">
        <v>460</v>
      </c>
      <c r="C142" t="s">
        <v>425</v>
      </c>
      <c r="D142" t="s">
        <v>251</v>
      </c>
      <c r="H142" s="49">
        <f t="shared" si="45"/>
        <v>76365.714730613516</v>
      </c>
      <c r="I142" s="49">
        <f t="shared" si="46"/>
        <v>72591.579698328584</v>
      </c>
      <c r="J142" s="49">
        <f t="shared" si="47"/>
        <v>73358.445146894752</v>
      </c>
      <c r="K142" s="49">
        <f t="shared" si="48"/>
        <v>80612.392378263932</v>
      </c>
      <c r="L142" s="49">
        <f t="shared" si="49"/>
        <v>109930.04819277108</v>
      </c>
      <c r="M142" s="49">
        <f t="shared" si="50"/>
        <v>150848.33244236553</v>
      </c>
      <c r="N142" s="49">
        <f t="shared" si="51"/>
        <v>2420671.9415402412</v>
      </c>
      <c r="O142" s="49">
        <f t="shared" si="52"/>
        <v>2739376.9812474521</v>
      </c>
      <c r="P142" s="49">
        <f t="shared" si="53"/>
        <v>3256838.140200818</v>
      </c>
      <c r="Q142" s="49">
        <f t="shared" si="54"/>
        <v>3893104.3613267466</v>
      </c>
      <c r="R142" s="49">
        <f t="shared" si="55"/>
        <v>3854214.1139101861</v>
      </c>
      <c r="S142" s="49">
        <f t="shared" si="56"/>
        <v>4612979.2525893748</v>
      </c>
      <c r="T142" s="49">
        <f t="shared" si="57"/>
        <v>7272.9252124393834</v>
      </c>
      <c r="U142" s="49">
        <f t="shared" si="58"/>
        <v>5094.1459437423564</v>
      </c>
      <c r="V142" s="49">
        <f t="shared" si="59"/>
        <v>4152.3648196355525</v>
      </c>
      <c r="W142" s="49">
        <f t="shared" si="60"/>
        <v>5532.2230063514471</v>
      </c>
      <c r="X142" s="49">
        <f t="shared" si="61"/>
        <v>4330.5776560788609</v>
      </c>
      <c r="Y142" s="49">
        <f t="shared" si="62"/>
        <v>4842.0452388907452</v>
      </c>
      <c r="Z142" s="49">
        <f t="shared" si="63"/>
        <v>0</v>
      </c>
      <c r="AA142" s="49">
        <f t="shared" si="64"/>
        <v>0</v>
      </c>
      <c r="AB142" s="49">
        <f t="shared" si="65"/>
        <v>0</v>
      </c>
      <c r="AC142" s="49">
        <f t="shared" si="66"/>
        <v>0</v>
      </c>
      <c r="AD142" s="49">
        <f t="shared" si="67"/>
        <v>0</v>
      </c>
      <c r="AE142" s="49">
        <f t="shared" si="68"/>
        <v>0</v>
      </c>
      <c r="AF142" s="49">
        <f t="shared" si="69"/>
        <v>158792.20047159318</v>
      </c>
      <c r="AG142" s="49">
        <f t="shared" si="70"/>
        <v>198671.69180595191</v>
      </c>
      <c r="AH142" s="49">
        <f t="shared" si="71"/>
        <v>224227.70026031983</v>
      </c>
      <c r="AI142" s="49">
        <f t="shared" si="72"/>
        <v>301110.9950599859</v>
      </c>
      <c r="AJ142" s="49">
        <f t="shared" si="73"/>
        <v>357106.0959474261</v>
      </c>
      <c r="AK142" s="49">
        <f t="shared" si="74"/>
        <v>414181.10043434688</v>
      </c>
      <c r="AL142" s="49">
        <f t="shared" si="75"/>
        <v>61456.218045112793</v>
      </c>
      <c r="AM142" s="49">
        <f t="shared" si="76"/>
        <v>108250.60130452507</v>
      </c>
      <c r="AN142" s="49">
        <f t="shared" si="77"/>
        <v>163326.34957233173</v>
      </c>
      <c r="AO142" s="49">
        <f t="shared" si="78"/>
        <v>199160.02822865208</v>
      </c>
      <c r="AP142" s="49">
        <f t="shared" si="79"/>
        <v>236516.16429353779</v>
      </c>
      <c r="AQ142" s="49">
        <f t="shared" si="80"/>
        <v>391088.26929502172</v>
      </c>
      <c r="AR142" s="49">
        <v>0</v>
      </c>
      <c r="AS142" s="49">
        <v>0</v>
      </c>
      <c r="AT142" s="49">
        <v>0</v>
      </c>
      <c r="AU142" s="49">
        <v>0</v>
      </c>
      <c r="AV142" s="49">
        <v>0</v>
      </c>
      <c r="AW142" s="49">
        <v>0</v>
      </c>
      <c r="AX142" s="49">
        <f>SUMIFS(跨省传输汇总!K:K,跨省传输汇总!$D:$D,Calculation!$C142,跨省传输汇总!$E:$E,Calculation!$D142,跨省传输汇总!$I:$I,"")</f>
        <v>2724559</v>
      </c>
      <c r="AY142" s="49">
        <f>SUMIFS(跨省传输汇总!L:L,跨省传输汇总!$D:$D,Calculation!$C142,跨省传输汇总!$E:$E,Calculation!$D142,跨省传输汇总!$I:$I,"")</f>
        <v>3123985</v>
      </c>
      <c r="AZ142" s="49">
        <f>SUMIFS(跨省传输汇总!M:M,跨省传输汇总!$D:$D,Calculation!$C142,跨省传输汇总!$E:$E,Calculation!$D142,跨省传输汇总!$I:$I,"")</f>
        <v>3721903</v>
      </c>
      <c r="BA142" s="49">
        <f>SUMIFS(跨省传输汇总!N:N,跨省传输汇总!$D:$D,Calculation!$C142,跨省传输汇总!$E:$E,Calculation!$D142,跨省传输汇总!$I:$I,"")</f>
        <v>4479520</v>
      </c>
      <c r="BB142" s="49">
        <f>SUMIFS(跨省传输汇总!O:O,跨省传输汇总!$D:$D,Calculation!$C142,跨省传输汇总!$E:$E,Calculation!$D142,跨省传输汇总!$I:$I,"")</f>
        <v>4562097</v>
      </c>
      <c r="BC142" s="49">
        <f>SUMIFS(跨省传输汇总!P:P,跨省传输汇总!$D:$D,Calculation!$C142,跨省传输汇总!$E:$E,Calculation!$D142,跨省传输汇总!$I:$I,"")</f>
        <v>5573939</v>
      </c>
    </row>
    <row r="143" spans="1:55">
      <c r="A143" s="18" t="s">
        <v>460</v>
      </c>
      <c r="B143" s="18" t="s">
        <v>460</v>
      </c>
      <c r="C143" t="s">
        <v>427</v>
      </c>
      <c r="D143" t="s">
        <v>251</v>
      </c>
      <c r="H143" s="49">
        <f t="shared" si="45"/>
        <v>132593.10086800359</v>
      </c>
      <c r="I143" s="49">
        <f t="shared" si="46"/>
        <v>142933.34797167481</v>
      </c>
      <c r="J143" s="49">
        <f t="shared" si="47"/>
        <v>197749.18467183042</v>
      </c>
      <c r="K143" s="49">
        <f t="shared" si="48"/>
        <v>296122.4546352278</v>
      </c>
      <c r="L143" s="49">
        <f t="shared" si="49"/>
        <v>172547.68338294787</v>
      </c>
      <c r="M143" s="49">
        <f t="shared" si="50"/>
        <v>94660.601648351643</v>
      </c>
      <c r="N143" s="49">
        <f t="shared" si="51"/>
        <v>164112.85543250525</v>
      </c>
      <c r="O143" s="49">
        <f t="shared" si="52"/>
        <v>345994.90722951089</v>
      </c>
      <c r="P143" s="49">
        <f t="shared" si="53"/>
        <v>761790.70525886666</v>
      </c>
      <c r="Q143" s="49">
        <f t="shared" si="54"/>
        <v>832090.69831889798</v>
      </c>
      <c r="R143" s="49">
        <f t="shared" si="55"/>
        <v>815465.07900160295</v>
      </c>
      <c r="S143" s="49">
        <f t="shared" si="56"/>
        <v>521324.26236263738</v>
      </c>
      <c r="T143" s="49">
        <f t="shared" si="57"/>
        <v>14078.823705477402</v>
      </c>
      <c r="U143" s="49">
        <f t="shared" si="58"/>
        <v>20546.668770928252</v>
      </c>
      <c r="V143" s="49">
        <f t="shared" si="59"/>
        <v>38819.686098654711</v>
      </c>
      <c r="W143" s="49">
        <f t="shared" si="60"/>
        <v>44552.360256205087</v>
      </c>
      <c r="X143" s="49">
        <f t="shared" si="61"/>
        <v>37227.753606594917</v>
      </c>
      <c r="Y143" s="49">
        <f t="shared" si="62"/>
        <v>23146.935439560439</v>
      </c>
      <c r="Z143" s="49">
        <f t="shared" si="63"/>
        <v>210.13169709667764</v>
      </c>
      <c r="AA143" s="49">
        <f t="shared" si="64"/>
        <v>13.743591151122578</v>
      </c>
      <c r="AB143" s="49">
        <f t="shared" si="65"/>
        <v>0</v>
      </c>
      <c r="AC143" s="49">
        <f t="shared" si="66"/>
        <v>6.699603046045878</v>
      </c>
      <c r="AD143" s="49">
        <f t="shared" si="67"/>
        <v>0</v>
      </c>
      <c r="AE143" s="49">
        <f t="shared" si="68"/>
        <v>0</v>
      </c>
      <c r="AF143" s="49">
        <f t="shared" si="69"/>
        <v>14078.823705477402</v>
      </c>
      <c r="AG143" s="49">
        <f t="shared" si="70"/>
        <v>24807.182027776256</v>
      </c>
      <c r="AH143" s="49">
        <f t="shared" si="71"/>
        <v>54274.545454545456</v>
      </c>
      <c r="AI143" s="49">
        <f t="shared" si="72"/>
        <v>65991.090003551886</v>
      </c>
      <c r="AJ143" s="49">
        <f t="shared" si="73"/>
        <v>63228.089458819944</v>
      </c>
      <c r="AK143" s="49">
        <f t="shared" si="74"/>
        <v>44221.010989010989</v>
      </c>
      <c r="AL143" s="49">
        <f t="shared" si="75"/>
        <v>96156.2645914397</v>
      </c>
      <c r="AM143" s="49">
        <f t="shared" si="76"/>
        <v>216805.15040895867</v>
      </c>
      <c r="AN143" s="49">
        <f t="shared" si="77"/>
        <v>439915.87851610273</v>
      </c>
      <c r="AO143" s="49">
        <f t="shared" si="78"/>
        <v>477681.69718307105</v>
      </c>
      <c r="AP143" s="49">
        <f t="shared" si="79"/>
        <v>459851.39455003437</v>
      </c>
      <c r="AQ143" s="49">
        <f t="shared" si="80"/>
        <v>322675.18956043955</v>
      </c>
      <c r="AR143" s="49">
        <v>0</v>
      </c>
      <c r="AS143" s="49">
        <v>0</v>
      </c>
      <c r="AT143" s="49">
        <v>0</v>
      </c>
      <c r="AU143" s="49">
        <v>0</v>
      </c>
      <c r="AV143" s="49">
        <v>0</v>
      </c>
      <c r="AW143" s="49">
        <v>0</v>
      </c>
      <c r="AX143" s="49">
        <f>SUMIFS(跨省传输汇总!K:K,跨省传输汇总!$D:$D,Calculation!$C143,跨省传输汇总!$E:$E,Calculation!$D143,跨省传输汇总!$I:$I,"")</f>
        <v>421230</v>
      </c>
      <c r="AY143" s="49">
        <f>SUMIFS(跨省传输汇总!L:L,跨省传输汇总!$D:$D,Calculation!$C143,跨省传输汇总!$E:$E,Calculation!$D143,跨省传输汇总!$I:$I,"")</f>
        <v>751101</v>
      </c>
      <c r="AZ143" s="49">
        <f>SUMIFS(跨省传输汇总!M:M,跨省传输汇总!$D:$D,Calculation!$C143,跨省传输汇总!$E:$E,Calculation!$D143,跨省传输汇总!$I:$I,"")</f>
        <v>1492550</v>
      </c>
      <c r="BA143" s="49">
        <f>SUMIFS(跨省传输汇总!N:N,跨省传输汇总!$D:$D,Calculation!$C143,跨省传输汇总!$E:$E,Calculation!$D143,跨省传输汇总!$I:$I,"")</f>
        <v>1716445</v>
      </c>
      <c r="BB143" s="49">
        <f>SUMIFS(跨省传输汇总!O:O,跨省传输汇总!$D:$D,Calculation!$C143,跨省传输汇总!$E:$E,Calculation!$D143,跨省传输汇总!$I:$I,"")</f>
        <v>1548320</v>
      </c>
      <c r="BC143" s="49">
        <f>SUMIFS(跨省传输汇总!P:P,跨省传输汇总!$D:$D,Calculation!$C143,跨省传输汇总!$E:$E,Calculation!$D143,跨省传输汇总!$I:$I,"")</f>
        <v>1006028</v>
      </c>
    </row>
    <row r="144" spans="1:55">
      <c r="A144" s="29" t="s">
        <v>460</v>
      </c>
      <c r="B144" s="29" t="s">
        <v>116</v>
      </c>
      <c r="C144" s="13" t="s">
        <v>427</v>
      </c>
      <c r="D144" s="13" t="s">
        <v>220</v>
      </c>
      <c r="H144" s="49">
        <f t="shared" si="45"/>
        <v>0</v>
      </c>
      <c r="I144" s="49">
        <f t="shared" si="46"/>
        <v>0</v>
      </c>
      <c r="J144" s="49">
        <f t="shared" si="47"/>
        <v>0</v>
      </c>
      <c r="K144" s="49">
        <f t="shared" si="48"/>
        <v>0</v>
      </c>
      <c r="L144" s="49">
        <f t="shared" si="49"/>
        <v>1.2258606213266163</v>
      </c>
      <c r="M144" s="49">
        <f t="shared" si="50"/>
        <v>0</v>
      </c>
      <c r="N144" s="49">
        <f t="shared" si="51"/>
        <v>0</v>
      </c>
      <c r="O144" s="49">
        <f t="shared" si="52"/>
        <v>0</v>
      </c>
      <c r="P144" s="49">
        <f t="shared" si="53"/>
        <v>0</v>
      </c>
      <c r="Q144" s="49">
        <f t="shared" si="54"/>
        <v>0</v>
      </c>
      <c r="R144" s="49">
        <f t="shared" si="55"/>
        <v>5.7934508816120909</v>
      </c>
      <c r="S144" s="49">
        <f t="shared" si="56"/>
        <v>0</v>
      </c>
      <c r="T144" s="49">
        <f t="shared" si="57"/>
        <v>0</v>
      </c>
      <c r="U144" s="49">
        <f t="shared" si="58"/>
        <v>0</v>
      </c>
      <c r="V144" s="49">
        <f t="shared" si="59"/>
        <v>0</v>
      </c>
      <c r="W144" s="49">
        <f t="shared" si="60"/>
        <v>0</v>
      </c>
      <c r="X144" s="49">
        <f t="shared" si="61"/>
        <v>0.26448362720403024</v>
      </c>
      <c r="Y144" s="49">
        <f t="shared" si="62"/>
        <v>0</v>
      </c>
      <c r="Z144" s="49">
        <f t="shared" si="63"/>
        <v>0</v>
      </c>
      <c r="AA144" s="49">
        <f t="shared" si="64"/>
        <v>0</v>
      </c>
      <c r="AB144" s="49">
        <f t="shared" si="65"/>
        <v>0</v>
      </c>
      <c r="AC144" s="49">
        <f t="shared" si="66"/>
        <v>0</v>
      </c>
      <c r="AD144" s="49">
        <f t="shared" si="67"/>
        <v>0</v>
      </c>
      <c r="AE144" s="49">
        <f t="shared" si="68"/>
        <v>0</v>
      </c>
      <c r="AF144" s="49">
        <f t="shared" si="69"/>
        <v>0</v>
      </c>
      <c r="AG144" s="49">
        <f t="shared" si="70"/>
        <v>0</v>
      </c>
      <c r="AH144" s="49">
        <f t="shared" si="71"/>
        <v>0</v>
      </c>
      <c r="AI144" s="49">
        <f t="shared" si="72"/>
        <v>0</v>
      </c>
      <c r="AJ144" s="49">
        <f t="shared" si="73"/>
        <v>0.4492023509655752</v>
      </c>
      <c r="AK144" s="49">
        <f t="shared" si="74"/>
        <v>0</v>
      </c>
      <c r="AL144" s="49">
        <f t="shared" si="75"/>
        <v>0</v>
      </c>
      <c r="AM144" s="49">
        <f t="shared" si="76"/>
        <v>0</v>
      </c>
      <c r="AN144" s="49">
        <f t="shared" si="77"/>
        <v>0</v>
      </c>
      <c r="AO144" s="49">
        <f t="shared" si="78"/>
        <v>0</v>
      </c>
      <c r="AP144" s="49">
        <f t="shared" si="79"/>
        <v>3.267002518891688</v>
      </c>
      <c r="AQ144" s="49">
        <f t="shared" si="80"/>
        <v>0</v>
      </c>
      <c r="AR144" s="49">
        <v>0</v>
      </c>
      <c r="AS144" s="49">
        <v>0</v>
      </c>
      <c r="AT144" s="49">
        <v>0</v>
      </c>
      <c r="AU144" s="49">
        <v>0</v>
      </c>
      <c r="AV144" s="49">
        <v>0</v>
      </c>
      <c r="AW144" s="49">
        <v>0</v>
      </c>
      <c r="AX144" s="49">
        <f>SUMIFS(跨省传输汇总!K:K,跨省传输汇总!$D:$D,Calculation!$C144,跨省传输汇总!$E:$E,Calculation!$D144,跨省传输汇总!$I:$I,"")</f>
        <v>0</v>
      </c>
      <c r="AY144" s="49">
        <f>SUMIFS(跨省传输汇总!L:L,跨省传输汇总!$D:$D,Calculation!$C144,跨省传输汇总!$E:$E,Calculation!$D144,跨省传输汇总!$I:$I,"")</f>
        <v>0</v>
      </c>
      <c r="AZ144" s="49">
        <f>SUMIFS(跨省传输汇总!M:M,跨省传输汇总!$D:$D,Calculation!$C144,跨省传输汇总!$E:$E,Calculation!$D144,跨省传输汇总!$I:$I,"")</f>
        <v>0</v>
      </c>
      <c r="BA144" s="49">
        <f>SUMIFS(跨省传输汇总!N:N,跨省传输汇总!$D:$D,Calculation!$C144,跨省传输汇总!$E:$E,Calculation!$D144,跨省传输汇总!$I:$I,"")</f>
        <v>0</v>
      </c>
      <c r="BB144" s="49">
        <f>SUMIFS(跨省传输汇总!O:O,跨省传输汇总!$D:$D,Calculation!$C144,跨省传输汇总!$E:$E,Calculation!$D144,跨省传输汇总!$I:$I,"")</f>
        <v>11</v>
      </c>
      <c r="BC144" s="49">
        <f>SUMIFS(跨省传输汇总!P:P,跨省传输汇总!$D:$D,Calculation!$C144,跨省传输汇总!$E:$E,Calculation!$D144,跨省传输汇总!$I:$I,"")</f>
        <v>0</v>
      </c>
    </row>
    <row r="145" spans="1:55">
      <c r="A145" s="29" t="s">
        <v>460</v>
      </c>
      <c r="B145" s="29" t="s">
        <v>483</v>
      </c>
      <c r="C145" s="13" t="s">
        <v>427</v>
      </c>
      <c r="D145" s="13" t="s">
        <v>145</v>
      </c>
      <c r="H145" s="49">
        <f t="shared" si="45"/>
        <v>749.16691609298618</v>
      </c>
      <c r="I145" s="49">
        <f t="shared" si="46"/>
        <v>447.2013320890743</v>
      </c>
      <c r="J145" s="49">
        <f t="shared" si="47"/>
        <v>144.28251121076232</v>
      </c>
      <c r="K145" s="49">
        <f t="shared" si="48"/>
        <v>369.02197883692878</v>
      </c>
      <c r="L145" s="49">
        <f t="shared" si="49"/>
        <v>161.70216014044732</v>
      </c>
      <c r="M145" s="49">
        <f t="shared" si="50"/>
        <v>80.261675824175825</v>
      </c>
      <c r="N145" s="49">
        <f t="shared" si="51"/>
        <v>927.2573081911604</v>
      </c>
      <c r="O145" s="49">
        <f t="shared" si="52"/>
        <v>1082.5282245521582</v>
      </c>
      <c r="P145" s="49">
        <f t="shared" si="53"/>
        <v>555.82062780269064</v>
      </c>
      <c r="Q145" s="49">
        <f t="shared" si="54"/>
        <v>1036.9350627046731</v>
      </c>
      <c r="R145" s="49">
        <f t="shared" si="55"/>
        <v>764.20883901992215</v>
      </c>
      <c r="S145" s="49">
        <f t="shared" si="56"/>
        <v>442.02506868131866</v>
      </c>
      <c r="T145" s="49">
        <f t="shared" si="57"/>
        <v>79.547041803851144</v>
      </c>
      <c r="U145" s="49">
        <f t="shared" si="58"/>
        <v>64.28519148780444</v>
      </c>
      <c r="V145" s="49">
        <f t="shared" si="59"/>
        <v>28.323766816143497</v>
      </c>
      <c r="W145" s="49">
        <f t="shared" si="60"/>
        <v>55.520275096506253</v>
      </c>
      <c r="X145" s="49">
        <f t="shared" si="61"/>
        <v>34.887794824822535</v>
      </c>
      <c r="Y145" s="49">
        <f t="shared" si="62"/>
        <v>19.626030219780219</v>
      </c>
      <c r="Z145" s="49">
        <f t="shared" si="63"/>
        <v>1.1872692806544947</v>
      </c>
      <c r="AA145" s="49">
        <f t="shared" si="64"/>
        <v>4.3000128085487914E-2</v>
      </c>
      <c r="AB145" s="49">
        <f t="shared" si="65"/>
        <v>0</v>
      </c>
      <c r="AC145" s="49">
        <f t="shared" si="66"/>
        <v>8.3489135483468049E-3</v>
      </c>
      <c r="AD145" s="49">
        <f t="shared" si="67"/>
        <v>0</v>
      </c>
      <c r="AE145" s="49">
        <f t="shared" si="68"/>
        <v>0</v>
      </c>
      <c r="AF145" s="49">
        <f t="shared" si="69"/>
        <v>79.547041803851144</v>
      </c>
      <c r="AG145" s="49">
        <f t="shared" si="70"/>
        <v>77.615231194305693</v>
      </c>
      <c r="AH145" s="49">
        <f t="shared" si="71"/>
        <v>39.6</v>
      </c>
      <c r="AI145" s="49">
        <f t="shared" si="72"/>
        <v>82.236798451216032</v>
      </c>
      <c r="AJ145" s="49">
        <f t="shared" si="73"/>
        <v>59.253873750095416</v>
      </c>
      <c r="AK145" s="49">
        <f t="shared" si="74"/>
        <v>37.494505494505496</v>
      </c>
      <c r="AL145" s="49">
        <f t="shared" si="75"/>
        <v>543.29442282749676</v>
      </c>
      <c r="AM145" s="49">
        <f t="shared" si="76"/>
        <v>678.32702054857191</v>
      </c>
      <c r="AN145" s="49">
        <f t="shared" si="77"/>
        <v>320.97309417040361</v>
      </c>
      <c r="AO145" s="49">
        <f t="shared" si="78"/>
        <v>595.27753599712719</v>
      </c>
      <c r="AP145" s="49">
        <f t="shared" si="79"/>
        <v>430.94733226471266</v>
      </c>
      <c r="AQ145" s="49">
        <f t="shared" si="80"/>
        <v>273.5927197802198</v>
      </c>
      <c r="AR145" s="49">
        <v>0</v>
      </c>
      <c r="AS145" s="49">
        <v>0</v>
      </c>
      <c r="AT145" s="49">
        <v>0</v>
      </c>
      <c r="AU145" s="49">
        <v>0</v>
      </c>
      <c r="AV145" s="49">
        <v>0</v>
      </c>
      <c r="AW145" s="49">
        <v>0</v>
      </c>
      <c r="AX145" s="49">
        <f>SUMIFS(跨省传输汇总!K:K,跨省传输汇总!$D:$D,Calculation!$C145,跨省传输汇总!$E:$E,Calculation!$D145,跨省传输汇总!$I:$I,"")</f>
        <v>2380</v>
      </c>
      <c r="AY145" s="49">
        <f>SUMIFS(跨省传输汇总!L:L,跨省传输汇总!$D:$D,Calculation!$C145,跨省传输汇总!$E:$E,Calculation!$D145,跨省传输汇总!$I:$I,"")</f>
        <v>2350</v>
      </c>
      <c r="AZ145" s="49">
        <f>SUMIFS(跨省传输汇总!M:M,跨省传输汇总!$D:$D,Calculation!$C145,跨省传输汇总!$E:$E,Calculation!$D145,跨省传输汇总!$I:$I,"")</f>
        <v>1089</v>
      </c>
      <c r="BA145" s="49">
        <f>SUMIFS(跨省传输汇总!N:N,跨省传输汇总!$D:$D,Calculation!$C145,跨省传输汇总!$E:$E,Calculation!$D145,跨省传输汇总!$I:$I,"")</f>
        <v>2139</v>
      </c>
      <c r="BB145" s="49">
        <f>SUMIFS(跨省传输汇总!O:O,跨省传输汇总!$D:$D,Calculation!$C145,跨省传输汇总!$E:$E,Calculation!$D145,跨省传输汇总!$I:$I,"")</f>
        <v>1451</v>
      </c>
      <c r="BC145" s="49">
        <f>SUMIFS(跨省传输汇总!P:P,跨省传输汇总!$D:$D,Calculation!$C145,跨省传输汇总!$E:$E,Calculation!$D145,跨省传输汇总!$I:$I,"")</f>
        <v>853</v>
      </c>
    </row>
    <row r="146" spans="1:55">
      <c r="A146" s="18" t="s">
        <v>460</v>
      </c>
      <c r="B146" s="18" t="s">
        <v>460</v>
      </c>
      <c r="C146" t="s">
        <v>219</v>
      </c>
      <c r="D146" t="s">
        <v>425</v>
      </c>
      <c r="H146" s="49">
        <f t="shared" si="45"/>
        <v>523.10063463281961</v>
      </c>
      <c r="I146" s="49">
        <f t="shared" si="46"/>
        <v>683.46413155190135</v>
      </c>
      <c r="J146" s="49">
        <f t="shared" si="47"/>
        <v>1112.2666453008574</v>
      </c>
      <c r="K146" s="49">
        <f t="shared" si="48"/>
        <v>910.39141716566871</v>
      </c>
      <c r="L146" s="49">
        <f t="shared" si="49"/>
        <v>337.88629563135845</v>
      </c>
      <c r="M146" s="49">
        <f t="shared" si="50"/>
        <v>575.27445764819674</v>
      </c>
      <c r="N146" s="49">
        <f t="shared" si="51"/>
        <v>120713.16409791479</v>
      </c>
      <c r="O146" s="49">
        <f t="shared" si="52"/>
        <v>90099.426721479962</v>
      </c>
      <c r="P146" s="49">
        <f t="shared" si="53"/>
        <v>121400.63296210241</v>
      </c>
      <c r="Q146" s="49">
        <f t="shared" si="54"/>
        <v>105840.34411177645</v>
      </c>
      <c r="R146" s="49">
        <f t="shared" si="55"/>
        <v>37695.439856373428</v>
      </c>
      <c r="S146" s="49">
        <f t="shared" si="56"/>
        <v>74303.191239463864</v>
      </c>
      <c r="T146" s="49">
        <f t="shared" si="57"/>
        <v>9446.5820489573889</v>
      </c>
      <c r="U146" s="49">
        <f t="shared" si="58"/>
        <v>10558.342446043165</v>
      </c>
      <c r="V146" s="49">
        <f t="shared" si="59"/>
        <v>17894.407499399087</v>
      </c>
      <c r="W146" s="49">
        <f t="shared" si="60"/>
        <v>15564.756487025948</v>
      </c>
      <c r="X146" s="49">
        <f t="shared" si="61"/>
        <v>5015.4997007779775</v>
      </c>
      <c r="Y146" s="49">
        <f t="shared" si="62"/>
        <v>9018.8189166781813</v>
      </c>
      <c r="Z146" s="49">
        <f t="shared" si="63"/>
        <v>0</v>
      </c>
      <c r="AA146" s="49">
        <f t="shared" si="64"/>
        <v>0</v>
      </c>
      <c r="AB146" s="49">
        <f t="shared" si="65"/>
        <v>0</v>
      </c>
      <c r="AC146" s="49">
        <f t="shared" si="66"/>
        <v>0</v>
      </c>
      <c r="AD146" s="49">
        <f t="shared" si="67"/>
        <v>0</v>
      </c>
      <c r="AE146" s="49">
        <f t="shared" si="68"/>
        <v>0</v>
      </c>
      <c r="AF146" s="49">
        <f t="shared" si="69"/>
        <v>6400.2901178603815</v>
      </c>
      <c r="AG146" s="49">
        <f t="shared" si="70"/>
        <v>4949.223021582734</v>
      </c>
      <c r="AH146" s="49">
        <f t="shared" si="71"/>
        <v>6706.3135966669342</v>
      </c>
      <c r="AI146" s="49">
        <f t="shared" si="72"/>
        <v>6754.5169660678639</v>
      </c>
      <c r="AJ146" s="49">
        <f t="shared" si="73"/>
        <v>2586.9419509275881</v>
      </c>
      <c r="AK146" s="49">
        <f t="shared" si="74"/>
        <v>4620.7529017548704</v>
      </c>
      <c r="AL146" s="49">
        <f t="shared" si="75"/>
        <v>8858.8631006346332</v>
      </c>
      <c r="AM146" s="49">
        <f t="shared" si="76"/>
        <v>8366.5436793422414</v>
      </c>
      <c r="AN146" s="49">
        <f t="shared" si="77"/>
        <v>16206.379296530728</v>
      </c>
      <c r="AO146" s="49">
        <f t="shared" si="78"/>
        <v>18060.991017964072</v>
      </c>
      <c r="AP146" s="49">
        <f t="shared" si="79"/>
        <v>7296.2321962896467</v>
      </c>
      <c r="AQ146" s="49">
        <f t="shared" si="80"/>
        <v>18920.962484454885</v>
      </c>
      <c r="AR146" s="49">
        <v>0</v>
      </c>
      <c r="AS146" s="49">
        <v>0</v>
      </c>
      <c r="AT146" s="49">
        <v>0</v>
      </c>
      <c r="AU146" s="49">
        <v>0</v>
      </c>
      <c r="AV146" s="49">
        <v>0</v>
      </c>
      <c r="AW146" s="49">
        <v>0</v>
      </c>
      <c r="AX146" s="49">
        <f>SUMIFS(跨省传输汇总!K:K,跨省传输汇总!$D:$D,Calculation!$C146,跨省传输汇总!$E:$E,Calculation!$D146,跨省传输汇总!$I:$I,"")</f>
        <v>145942</v>
      </c>
      <c r="AY146" s="49">
        <f>SUMIFS(跨省传输汇总!L:L,跨省传输汇总!$D:$D,Calculation!$C146,跨省传输汇总!$E:$E,Calculation!$D146,跨省传输汇总!$I:$I,"")</f>
        <v>114657</v>
      </c>
      <c r="AZ146" s="49">
        <f>SUMIFS(跨省传输汇总!M:M,跨省传输汇总!$D:$D,Calculation!$C146,跨省传输汇总!$E:$E,Calculation!$D146,跨省传输汇总!$I:$I,"")</f>
        <v>163320</v>
      </c>
      <c r="BA146" s="49">
        <f>SUMIFS(跨省传输汇总!N:N,跨省传输汇总!$D:$D,Calculation!$C146,跨省传输汇总!$E:$E,Calculation!$D146,跨省传输汇总!$I:$I,"")</f>
        <v>147131</v>
      </c>
      <c r="BB146" s="49">
        <f>SUMIFS(跨省传输汇总!O:O,跨省传输汇总!$D:$D,Calculation!$C146,跨省传输汇总!$E:$E,Calculation!$D146,跨省传输汇总!$I:$I,"")</f>
        <v>52932</v>
      </c>
      <c r="BC146" s="49">
        <f>SUMIFS(跨省传输汇总!P:P,跨省传输汇总!$D:$D,Calculation!$C146,跨省传输汇总!$E:$E,Calculation!$D146,跨省传输汇总!$I:$I,"")</f>
        <v>107439</v>
      </c>
    </row>
    <row r="147" spans="1:55">
      <c r="A147" s="18" t="s">
        <v>460</v>
      </c>
      <c r="B147" s="18" t="s">
        <v>460</v>
      </c>
      <c r="C147" t="s">
        <v>219</v>
      </c>
      <c r="D147" t="s">
        <v>218</v>
      </c>
      <c r="H147" s="49">
        <f t="shared" si="45"/>
        <v>3205.9027177465268</v>
      </c>
      <c r="I147" s="49">
        <f t="shared" si="46"/>
        <v>5749.5227132579648</v>
      </c>
      <c r="J147" s="49">
        <f t="shared" si="47"/>
        <v>7229.9306946558772</v>
      </c>
      <c r="K147" s="49">
        <f t="shared" si="48"/>
        <v>9081.2427145708589</v>
      </c>
      <c r="L147" s="49">
        <f t="shared" si="49"/>
        <v>7951.3457011769397</v>
      </c>
      <c r="M147" s="49">
        <f t="shared" si="50"/>
        <v>8809.0203122840958</v>
      </c>
      <c r="N147" s="49">
        <f t="shared" si="51"/>
        <v>739809.19774821319</v>
      </c>
      <c r="O147" s="49">
        <f t="shared" si="52"/>
        <v>757945.70113052416</v>
      </c>
      <c r="P147" s="49">
        <f t="shared" si="53"/>
        <v>789125.67081964586</v>
      </c>
      <c r="Q147" s="49">
        <f t="shared" si="54"/>
        <v>1055767.7013972057</v>
      </c>
      <c r="R147" s="49">
        <f t="shared" si="55"/>
        <v>887072.0047875524</v>
      </c>
      <c r="S147" s="49">
        <f t="shared" si="56"/>
        <v>1137784.4300124361</v>
      </c>
      <c r="T147" s="49">
        <f t="shared" si="57"/>
        <v>57894.831432246101</v>
      </c>
      <c r="U147" s="49">
        <f t="shared" si="58"/>
        <v>88820.212949640292</v>
      </c>
      <c r="V147" s="49">
        <f t="shared" si="59"/>
        <v>116316.82617578721</v>
      </c>
      <c r="W147" s="49">
        <f t="shared" si="60"/>
        <v>155259.95608782436</v>
      </c>
      <c r="X147" s="49">
        <f t="shared" si="61"/>
        <v>118027.7877518452</v>
      </c>
      <c r="Y147" s="49">
        <f t="shared" si="62"/>
        <v>138102.70554097</v>
      </c>
      <c r="Z147" s="49">
        <f t="shared" si="63"/>
        <v>0</v>
      </c>
      <c r="AA147" s="49">
        <f t="shared" si="64"/>
        <v>0</v>
      </c>
      <c r="AB147" s="49">
        <f t="shared" si="65"/>
        <v>0</v>
      </c>
      <c r="AC147" s="49">
        <f t="shared" si="66"/>
        <v>0</v>
      </c>
      <c r="AD147" s="49">
        <f t="shared" si="67"/>
        <v>0</v>
      </c>
      <c r="AE147" s="49">
        <f t="shared" si="68"/>
        <v>0</v>
      </c>
      <c r="AF147" s="49">
        <f t="shared" si="69"/>
        <v>39225.162664192794</v>
      </c>
      <c r="AG147" s="49">
        <f t="shared" si="70"/>
        <v>41634.474820143885</v>
      </c>
      <c r="AH147" s="49">
        <f t="shared" si="71"/>
        <v>43592.22918836632</v>
      </c>
      <c r="AI147" s="49">
        <f t="shared" si="72"/>
        <v>67376.962075848307</v>
      </c>
      <c r="AJ147" s="49">
        <f t="shared" si="73"/>
        <v>60877.490524635949</v>
      </c>
      <c r="AK147" s="49">
        <f t="shared" si="74"/>
        <v>70756.324443830308</v>
      </c>
      <c r="AL147" s="49">
        <f t="shared" si="75"/>
        <v>54292.905437601468</v>
      </c>
      <c r="AM147" s="49">
        <f t="shared" si="76"/>
        <v>70382.088386433708</v>
      </c>
      <c r="AN147" s="49">
        <f t="shared" si="77"/>
        <v>105344.34312154475</v>
      </c>
      <c r="AO147" s="49">
        <f t="shared" si="78"/>
        <v>180160.13772455091</v>
      </c>
      <c r="AP147" s="49">
        <f t="shared" si="79"/>
        <v>171699.37123478955</v>
      </c>
      <c r="AQ147" s="49">
        <f t="shared" si="80"/>
        <v>289731.5196904795</v>
      </c>
      <c r="AR147" s="49">
        <v>0</v>
      </c>
      <c r="AS147" s="49">
        <v>0</v>
      </c>
      <c r="AT147" s="49">
        <v>0</v>
      </c>
      <c r="AU147" s="49">
        <v>0</v>
      </c>
      <c r="AV147" s="49">
        <v>0</v>
      </c>
      <c r="AW147" s="49">
        <v>0</v>
      </c>
      <c r="AX147" s="49">
        <f>SUMIFS(跨省传输汇总!K:K,跨省传输汇总!$D:$D,Calculation!$C147,跨省传输汇总!$E:$E,Calculation!$D147,跨省传输汇总!$I:$I,"")</f>
        <v>894428</v>
      </c>
      <c r="AY147" s="49">
        <f>SUMIFS(跨省传输汇总!L:L,跨省传输汇总!$D:$D,Calculation!$C147,跨省传输汇总!$E:$E,Calculation!$D147,跨省传输汇总!$I:$I,"")</f>
        <v>964532</v>
      </c>
      <c r="AZ147" s="49">
        <f>SUMIFS(跨省传输汇总!M:M,跨省传输汇总!$D:$D,Calculation!$C147,跨省传输汇总!$E:$E,Calculation!$D147,跨省传输汇总!$I:$I,"")</f>
        <v>1061609</v>
      </c>
      <c r="BA147" s="49">
        <f>SUMIFS(跨省传输汇总!N:N,跨省传输汇总!$D:$D,Calculation!$C147,跨省传输汇总!$E:$E,Calculation!$D147,跨省传输汇总!$I:$I,"")</f>
        <v>1467646</v>
      </c>
      <c r="BB147" s="49">
        <f>SUMIFS(跨省传输汇总!O:O,跨省传输汇总!$D:$D,Calculation!$C147,跨省传输汇总!$E:$E,Calculation!$D147,跨省传输汇总!$I:$I,"")</f>
        <v>1245628</v>
      </c>
      <c r="BC147" s="49">
        <f>SUMIFS(跨省传输汇总!P:P,跨省传输汇总!$D:$D,Calculation!$C147,跨省传输汇总!$E:$E,Calculation!$D147,跨省传输汇总!$I:$I,"")</f>
        <v>1645184</v>
      </c>
    </row>
    <row r="148" spans="1:55">
      <c r="A148" s="18" t="s">
        <v>460</v>
      </c>
      <c r="B148" s="18" t="s">
        <v>460</v>
      </c>
      <c r="C148" t="s">
        <v>219</v>
      </c>
      <c r="D148" t="s">
        <v>251</v>
      </c>
      <c r="H148" s="49">
        <f t="shared" si="45"/>
        <v>852.95705159290731</v>
      </c>
      <c r="I148" s="49">
        <f t="shared" si="46"/>
        <v>1360.7944501541624</v>
      </c>
      <c r="J148" s="49">
        <f t="shared" si="47"/>
        <v>1307.4921881259515</v>
      </c>
      <c r="K148" s="49">
        <f t="shared" si="48"/>
        <v>910.29241516966067</v>
      </c>
      <c r="L148" s="49">
        <f t="shared" si="49"/>
        <v>747.35607420706162</v>
      </c>
      <c r="M148" s="49">
        <f t="shared" si="50"/>
        <v>799.4911565565842</v>
      </c>
      <c r="N148" s="49">
        <f t="shared" si="51"/>
        <v>196832.38314111621</v>
      </c>
      <c r="O148" s="49">
        <f t="shared" si="52"/>
        <v>179390.24768756423</v>
      </c>
      <c r="P148" s="49">
        <f t="shared" si="53"/>
        <v>142708.92676868843</v>
      </c>
      <c r="Q148" s="49">
        <f t="shared" si="54"/>
        <v>105828.83433133732</v>
      </c>
      <c r="R148" s="49">
        <f t="shared" si="55"/>
        <v>83376.912028725317</v>
      </c>
      <c r="S148" s="49">
        <f t="shared" si="56"/>
        <v>103263.30938234074</v>
      </c>
      <c r="T148" s="49">
        <f t="shared" si="57"/>
        <v>15403.40087288368</v>
      </c>
      <c r="U148" s="49">
        <f t="shared" si="58"/>
        <v>21021.928057553956</v>
      </c>
      <c r="V148" s="49">
        <f t="shared" si="59"/>
        <v>21035.241967791044</v>
      </c>
      <c r="W148" s="49">
        <f t="shared" si="60"/>
        <v>15563.063872255489</v>
      </c>
      <c r="X148" s="49">
        <f t="shared" si="61"/>
        <v>11093.566726511071</v>
      </c>
      <c r="Y148" s="49">
        <f t="shared" si="62"/>
        <v>12533.958131822577</v>
      </c>
      <c r="Z148" s="49">
        <f t="shared" si="63"/>
        <v>0</v>
      </c>
      <c r="AA148" s="49">
        <f t="shared" si="64"/>
        <v>0</v>
      </c>
      <c r="AB148" s="49">
        <f t="shared" si="65"/>
        <v>0</v>
      </c>
      <c r="AC148" s="49">
        <f t="shared" si="66"/>
        <v>0</v>
      </c>
      <c r="AD148" s="49">
        <f t="shared" si="67"/>
        <v>0</v>
      </c>
      <c r="AE148" s="49">
        <f t="shared" si="68"/>
        <v>0</v>
      </c>
      <c r="AF148" s="49">
        <f t="shared" si="69"/>
        <v>10436.180395960278</v>
      </c>
      <c r="AG148" s="49">
        <f t="shared" si="70"/>
        <v>9854.0287769784172</v>
      </c>
      <c r="AH148" s="49">
        <f t="shared" si="71"/>
        <v>7883.408781347649</v>
      </c>
      <c r="AI148" s="49">
        <f t="shared" si="72"/>
        <v>6753.7824351297404</v>
      </c>
      <c r="AJ148" s="49">
        <f t="shared" si="73"/>
        <v>5721.944943147816</v>
      </c>
      <c r="AK148" s="49">
        <f t="shared" si="74"/>
        <v>6421.7192897609502</v>
      </c>
      <c r="AL148" s="49">
        <f t="shared" si="75"/>
        <v>14445.078538446944</v>
      </c>
      <c r="AM148" s="49">
        <f t="shared" si="76"/>
        <v>16658.001027749229</v>
      </c>
      <c r="AN148" s="49">
        <f t="shared" si="77"/>
        <v>19050.93029404695</v>
      </c>
      <c r="AO148" s="49">
        <f t="shared" si="78"/>
        <v>18059.026946107784</v>
      </c>
      <c r="AP148" s="49">
        <f t="shared" si="79"/>
        <v>16138.220227408738</v>
      </c>
      <c r="AQ148" s="49">
        <f t="shared" si="80"/>
        <v>26295.522039519135</v>
      </c>
      <c r="AR148" s="49">
        <v>0</v>
      </c>
      <c r="AS148" s="49">
        <v>0</v>
      </c>
      <c r="AT148" s="49">
        <v>0</v>
      </c>
      <c r="AU148" s="49">
        <v>0</v>
      </c>
      <c r="AV148" s="49">
        <v>0</v>
      </c>
      <c r="AW148" s="49">
        <v>0</v>
      </c>
      <c r="AX148" s="49">
        <f>SUMIFS(跨省传输汇总!K:K,跨省传输汇总!$D:$D,Calculation!$C148,跨省传输汇总!$E:$E,Calculation!$D148,跨省传输汇总!$I:$I,"")</f>
        <v>237970</v>
      </c>
      <c r="AY148" s="49">
        <f>SUMIFS(跨省传输汇总!L:L,跨省传输汇总!$D:$D,Calculation!$C148,跨省传输汇总!$E:$E,Calculation!$D148,跨省传输汇总!$I:$I,"")</f>
        <v>228285</v>
      </c>
      <c r="AZ148" s="49">
        <f>SUMIFS(跨省传输汇总!M:M,跨省传输汇总!$D:$D,Calculation!$C148,跨省传输汇总!$E:$E,Calculation!$D148,跨省传输汇总!$I:$I,"")</f>
        <v>191986</v>
      </c>
      <c r="BA148" s="49">
        <f>SUMIFS(跨省传输汇总!N:N,跨省传输汇总!$D:$D,Calculation!$C148,跨省传输汇总!$E:$E,Calculation!$D148,跨省传输汇总!$I:$I,"")</f>
        <v>147115</v>
      </c>
      <c r="BB148" s="49">
        <f>SUMIFS(跨省传输汇总!O:O,跨省传输汇总!$D:$D,Calculation!$C148,跨省传输汇总!$E:$E,Calculation!$D148,跨省传输汇总!$I:$I,"")</f>
        <v>117078</v>
      </c>
      <c r="BC148" s="49">
        <f>SUMIFS(跨省传输汇总!P:P,跨省传输汇总!$D:$D,Calculation!$C148,跨省传输汇总!$E:$E,Calculation!$D148,跨省传输汇总!$I:$I,"")</f>
        <v>149314</v>
      </c>
    </row>
    <row r="149" spans="1:55">
      <c r="A149" s="29" t="s">
        <v>460</v>
      </c>
      <c r="B149" s="29" t="s">
        <v>116</v>
      </c>
      <c r="C149" s="13" t="s">
        <v>219</v>
      </c>
      <c r="D149" s="13" t="s">
        <v>144</v>
      </c>
      <c r="H149" s="49">
        <f t="shared" si="45"/>
        <v>0</v>
      </c>
      <c r="I149" s="49">
        <f t="shared" si="46"/>
        <v>0</v>
      </c>
      <c r="J149" s="49">
        <f t="shared" si="47"/>
        <v>0</v>
      </c>
      <c r="K149" s="49">
        <f t="shared" si="48"/>
        <v>0</v>
      </c>
      <c r="L149" s="49">
        <f t="shared" si="49"/>
        <v>0</v>
      </c>
      <c r="M149" s="49">
        <f t="shared" si="50"/>
        <v>0</v>
      </c>
      <c r="N149" s="49">
        <f t="shared" si="51"/>
        <v>0</v>
      </c>
      <c r="O149" s="49">
        <f t="shared" si="52"/>
        <v>0</v>
      </c>
      <c r="P149" s="49">
        <f t="shared" si="53"/>
        <v>0</v>
      </c>
      <c r="Q149" s="49">
        <f t="shared" si="54"/>
        <v>0</v>
      </c>
      <c r="R149" s="49">
        <f t="shared" si="55"/>
        <v>0</v>
      </c>
      <c r="S149" s="49">
        <f t="shared" si="56"/>
        <v>0</v>
      </c>
      <c r="T149" s="49">
        <f t="shared" si="57"/>
        <v>0</v>
      </c>
      <c r="U149" s="49">
        <f t="shared" si="58"/>
        <v>0</v>
      </c>
      <c r="V149" s="49">
        <f t="shared" si="59"/>
        <v>0</v>
      </c>
      <c r="W149" s="49">
        <f t="shared" si="60"/>
        <v>0</v>
      </c>
      <c r="X149" s="49">
        <f t="shared" si="61"/>
        <v>0</v>
      </c>
      <c r="Y149" s="49">
        <f t="shared" si="62"/>
        <v>0</v>
      </c>
      <c r="Z149" s="49">
        <f t="shared" si="63"/>
        <v>0</v>
      </c>
      <c r="AA149" s="49">
        <f t="shared" si="64"/>
        <v>0</v>
      </c>
      <c r="AB149" s="49">
        <f t="shared" si="65"/>
        <v>0</v>
      </c>
      <c r="AC149" s="49">
        <f t="shared" si="66"/>
        <v>0</v>
      </c>
      <c r="AD149" s="49">
        <f t="shared" si="67"/>
        <v>0</v>
      </c>
      <c r="AE149" s="49">
        <f t="shared" si="68"/>
        <v>0</v>
      </c>
      <c r="AF149" s="49">
        <f t="shared" si="69"/>
        <v>0</v>
      </c>
      <c r="AG149" s="49">
        <f t="shared" si="70"/>
        <v>0</v>
      </c>
      <c r="AH149" s="49">
        <f t="shared" si="71"/>
        <v>0</v>
      </c>
      <c r="AI149" s="49">
        <f t="shared" si="72"/>
        <v>0</v>
      </c>
      <c r="AJ149" s="49">
        <f t="shared" si="73"/>
        <v>0</v>
      </c>
      <c r="AK149" s="49">
        <f t="shared" si="74"/>
        <v>0</v>
      </c>
      <c r="AL149" s="49">
        <f t="shared" si="75"/>
        <v>0</v>
      </c>
      <c r="AM149" s="49">
        <f t="shared" si="76"/>
        <v>0</v>
      </c>
      <c r="AN149" s="49">
        <f t="shared" si="77"/>
        <v>0</v>
      </c>
      <c r="AO149" s="49">
        <f t="shared" si="78"/>
        <v>0</v>
      </c>
      <c r="AP149" s="49">
        <f t="shared" si="79"/>
        <v>0</v>
      </c>
      <c r="AQ149" s="49">
        <f t="shared" si="80"/>
        <v>0</v>
      </c>
      <c r="AR149" s="49">
        <v>0</v>
      </c>
      <c r="AS149" s="49">
        <v>0</v>
      </c>
      <c r="AT149" s="49">
        <v>0</v>
      </c>
      <c r="AU149" s="49">
        <v>0</v>
      </c>
      <c r="AV149" s="49">
        <v>0</v>
      </c>
      <c r="AW149" s="49">
        <v>0</v>
      </c>
      <c r="AX149" s="49">
        <f>SUMIFS(跨省传输汇总!K:K,跨省传输汇总!$D:$D,Calculation!$C149,跨省传输汇总!$E:$E,Calculation!$D149,跨省传输汇总!$I:$I,"")</f>
        <v>0</v>
      </c>
      <c r="AY149" s="49">
        <f>SUMIFS(跨省传输汇总!L:L,跨省传输汇总!$D:$D,Calculation!$C149,跨省传输汇总!$E:$E,Calculation!$D149,跨省传输汇总!$I:$I,"")</f>
        <v>0</v>
      </c>
      <c r="AZ149" s="49">
        <f>SUMIFS(跨省传输汇总!M:M,跨省传输汇总!$D:$D,Calculation!$C149,跨省传输汇总!$E:$E,Calculation!$D149,跨省传输汇总!$I:$I,"")</f>
        <v>0</v>
      </c>
      <c r="BA149" s="49">
        <f>SUMIFS(跨省传输汇总!N:N,跨省传输汇总!$D:$D,Calculation!$C149,跨省传输汇总!$E:$E,Calculation!$D149,跨省传输汇总!$I:$I,"")</f>
        <v>0</v>
      </c>
      <c r="BB149" s="49">
        <f>SUMIFS(跨省传输汇总!O:O,跨省传输汇总!$D:$D,Calculation!$C149,跨省传输汇总!$E:$E,Calculation!$D149,跨省传输汇总!$I:$I,"")</f>
        <v>0</v>
      </c>
      <c r="BC149" s="49">
        <f>SUMIFS(跨省传输汇总!P:P,跨省传输汇总!$D:$D,Calculation!$C149,跨省传输汇总!$E:$E,Calculation!$D149,跨省传输汇总!$I:$I,"")</f>
        <v>0</v>
      </c>
    </row>
    <row r="150" spans="1:55">
      <c r="A150" s="18" t="s">
        <v>460</v>
      </c>
      <c r="B150" s="18" t="s">
        <v>460</v>
      </c>
      <c r="C150" t="s">
        <v>218</v>
      </c>
      <c r="D150" t="s">
        <v>219</v>
      </c>
      <c r="H150" s="49">
        <f t="shared" si="45"/>
        <v>0</v>
      </c>
      <c r="I150" s="49">
        <f t="shared" si="46"/>
        <v>0</v>
      </c>
      <c r="J150" s="49">
        <f t="shared" si="47"/>
        <v>0</v>
      </c>
      <c r="K150" s="49">
        <f t="shared" si="48"/>
        <v>0</v>
      </c>
      <c r="L150" s="49">
        <f t="shared" si="49"/>
        <v>0</v>
      </c>
      <c r="M150" s="49">
        <f t="shared" si="50"/>
        <v>0</v>
      </c>
      <c r="N150" s="49">
        <f t="shared" si="51"/>
        <v>178324.6606498195</v>
      </c>
      <c r="O150" s="49">
        <f t="shared" si="52"/>
        <v>673458.93518518517</v>
      </c>
      <c r="P150" s="49">
        <f t="shared" si="53"/>
        <v>872733.60915492952</v>
      </c>
      <c r="Q150" s="49">
        <f t="shared" si="54"/>
        <v>827991.87951807224</v>
      </c>
      <c r="R150" s="49">
        <f t="shared" si="55"/>
        <v>489094.7052631579</v>
      </c>
      <c r="S150" s="49">
        <f t="shared" si="56"/>
        <v>331643.9698492462</v>
      </c>
      <c r="T150" s="49">
        <f t="shared" si="57"/>
        <v>27165.596871239472</v>
      </c>
      <c r="U150" s="49">
        <f t="shared" si="58"/>
        <v>107951.50578703704</v>
      </c>
      <c r="V150" s="49">
        <f t="shared" si="59"/>
        <v>170781.46126760563</v>
      </c>
      <c r="W150" s="49">
        <f t="shared" si="60"/>
        <v>201473.47710843373</v>
      </c>
      <c r="X150" s="49">
        <f t="shared" si="61"/>
        <v>119310.66315789474</v>
      </c>
      <c r="Y150" s="49">
        <f t="shared" si="62"/>
        <v>66770.985929648246</v>
      </c>
      <c r="Z150" s="49">
        <f t="shared" si="63"/>
        <v>268.96630565583632</v>
      </c>
      <c r="AA150" s="49">
        <f t="shared" si="64"/>
        <v>990.38078703703707</v>
      </c>
      <c r="AB150" s="49">
        <f t="shared" si="65"/>
        <v>1344.7359154929577</v>
      </c>
      <c r="AC150" s="49">
        <f t="shared" si="66"/>
        <v>1364.0722891566265</v>
      </c>
      <c r="AD150" s="49">
        <f t="shared" si="67"/>
        <v>790.13684210526321</v>
      </c>
      <c r="AE150" s="49">
        <f t="shared" si="68"/>
        <v>884.38391959798992</v>
      </c>
      <c r="AF150" s="49">
        <f t="shared" si="69"/>
        <v>13986.24789410349</v>
      </c>
      <c r="AG150" s="49">
        <f t="shared" si="70"/>
        <v>55461.324074074073</v>
      </c>
      <c r="AH150" s="49">
        <f t="shared" si="71"/>
        <v>75305.211267605628</v>
      </c>
      <c r="AI150" s="49">
        <f t="shared" si="72"/>
        <v>76797.269879518077</v>
      </c>
      <c r="AJ150" s="49">
        <f t="shared" si="73"/>
        <v>50568.757894736846</v>
      </c>
      <c r="AK150" s="49">
        <f t="shared" si="74"/>
        <v>31395.629145728642</v>
      </c>
      <c r="AL150" s="49">
        <f t="shared" si="75"/>
        <v>3765.528279181709</v>
      </c>
      <c r="AM150" s="49">
        <f t="shared" si="76"/>
        <v>17826.854166666668</v>
      </c>
      <c r="AN150" s="49">
        <f t="shared" si="77"/>
        <v>25549.982394366198</v>
      </c>
      <c r="AO150" s="49">
        <f t="shared" si="78"/>
        <v>24553.301204819276</v>
      </c>
      <c r="AP150" s="49">
        <f t="shared" si="79"/>
        <v>15802.736842105263</v>
      </c>
      <c r="AQ150" s="49">
        <f t="shared" si="80"/>
        <v>9286.0311557788937</v>
      </c>
      <c r="AR150" s="49">
        <v>0</v>
      </c>
      <c r="AS150" s="49">
        <v>0</v>
      </c>
      <c r="AT150" s="49">
        <v>0</v>
      </c>
      <c r="AU150" s="49">
        <v>0</v>
      </c>
      <c r="AV150" s="49">
        <v>0</v>
      </c>
      <c r="AW150" s="49">
        <v>0</v>
      </c>
      <c r="AX150" s="49">
        <f>SUMIFS(跨省传输汇总!K:K,跨省传输汇总!$D:$D,Calculation!$C150,跨省传输汇总!$E:$E,Calculation!$D150,跨省传输汇总!$I:$I,"")</f>
        <v>223511</v>
      </c>
      <c r="AY150" s="49">
        <f>SUMIFS(跨省传输汇总!L:L,跨省传输汇总!$D:$D,Calculation!$C150,跨省传输汇总!$E:$E,Calculation!$D150,跨省传输汇总!$I:$I,"")</f>
        <v>855689</v>
      </c>
      <c r="AZ150" s="49">
        <f>SUMIFS(跨省传输汇总!M:M,跨省传输汇总!$D:$D,Calculation!$C150,跨省传输汇总!$E:$E,Calculation!$D150,跨省传输汇总!$I:$I,"")</f>
        <v>1145715</v>
      </c>
      <c r="BA150" s="49">
        <f>SUMIFS(跨省传输汇总!N:N,跨省传输汇总!$D:$D,Calculation!$C150,跨省传输汇总!$E:$E,Calculation!$D150,跨省传输汇总!$I:$I,"")</f>
        <v>1132180</v>
      </c>
      <c r="BB150" s="49">
        <f>SUMIFS(跨省传输汇总!O:O,跨省传输汇总!$D:$D,Calculation!$C150,跨省传输汇总!$E:$E,Calculation!$D150,跨省传输汇总!$I:$I,"")</f>
        <v>675567</v>
      </c>
      <c r="BC150" s="49">
        <f>SUMIFS(跨省传输汇总!P:P,跨省传输汇总!$D:$D,Calculation!$C150,跨省传输汇总!$E:$E,Calculation!$D150,跨省传输汇总!$I:$I,"")</f>
        <v>439981</v>
      </c>
    </row>
    <row r="151" spans="1:55">
      <c r="A151" s="18" t="s">
        <v>460</v>
      </c>
      <c r="B151" s="18" t="s">
        <v>460</v>
      </c>
      <c r="C151" t="s">
        <v>218</v>
      </c>
      <c r="D151" t="s">
        <v>251</v>
      </c>
      <c r="H151" s="49">
        <f t="shared" si="45"/>
        <v>0</v>
      </c>
      <c r="I151" s="49">
        <f t="shared" si="46"/>
        <v>0</v>
      </c>
      <c r="J151" s="49">
        <f t="shared" si="47"/>
        <v>0</v>
      </c>
      <c r="K151" s="49">
        <f t="shared" si="48"/>
        <v>0</v>
      </c>
      <c r="L151" s="49">
        <f t="shared" si="49"/>
        <v>0</v>
      </c>
      <c r="M151" s="49">
        <f t="shared" si="50"/>
        <v>0</v>
      </c>
      <c r="N151" s="49">
        <f t="shared" si="51"/>
        <v>298046.82310469315</v>
      </c>
      <c r="O151" s="49">
        <f t="shared" si="52"/>
        <v>258244.16666666666</v>
      </c>
      <c r="P151" s="49">
        <f t="shared" si="53"/>
        <v>234073.42840375588</v>
      </c>
      <c r="Q151" s="49">
        <f t="shared" si="54"/>
        <v>179141.05783132531</v>
      </c>
      <c r="R151" s="49">
        <f t="shared" si="55"/>
        <v>337021.24678362574</v>
      </c>
      <c r="S151" s="49">
        <f t="shared" si="56"/>
        <v>351434.17085427133</v>
      </c>
      <c r="T151" s="49">
        <f t="shared" si="57"/>
        <v>45403.814681107098</v>
      </c>
      <c r="U151" s="49">
        <f t="shared" si="58"/>
        <v>41395.020833333336</v>
      </c>
      <c r="V151" s="49">
        <f t="shared" si="59"/>
        <v>45804.815727699533</v>
      </c>
      <c r="W151" s="49">
        <f t="shared" si="60"/>
        <v>43590.006987951805</v>
      </c>
      <c r="X151" s="49">
        <f t="shared" si="61"/>
        <v>82213.583625731</v>
      </c>
      <c r="Y151" s="49">
        <f t="shared" si="62"/>
        <v>70755.413065326633</v>
      </c>
      <c r="Z151" s="49">
        <f t="shared" si="63"/>
        <v>449.54271961492179</v>
      </c>
      <c r="AA151" s="49">
        <f t="shared" si="64"/>
        <v>379.77083333333331</v>
      </c>
      <c r="AB151" s="49">
        <f t="shared" si="65"/>
        <v>360.66784037558688</v>
      </c>
      <c r="AC151" s="49">
        <f t="shared" si="66"/>
        <v>295.12530120481927</v>
      </c>
      <c r="AD151" s="49">
        <f t="shared" si="67"/>
        <v>544.46081871345029</v>
      </c>
      <c r="AE151" s="49">
        <f t="shared" si="68"/>
        <v>937.15778894472362</v>
      </c>
      <c r="AF151" s="49">
        <f t="shared" si="69"/>
        <v>23376.221419975933</v>
      </c>
      <c r="AG151" s="49">
        <f t="shared" si="70"/>
        <v>21267.166666666668</v>
      </c>
      <c r="AH151" s="49">
        <f t="shared" si="71"/>
        <v>20197.399061032866</v>
      </c>
      <c r="AI151" s="49">
        <f t="shared" si="72"/>
        <v>16615.554457831324</v>
      </c>
      <c r="AJ151" s="49">
        <f t="shared" si="73"/>
        <v>34845.492397660819</v>
      </c>
      <c r="AK151" s="49">
        <f t="shared" si="74"/>
        <v>33269.101507537685</v>
      </c>
      <c r="AL151" s="49">
        <f t="shared" si="75"/>
        <v>6293.5980746089053</v>
      </c>
      <c r="AM151" s="49">
        <f t="shared" si="76"/>
        <v>6835.875</v>
      </c>
      <c r="AN151" s="49">
        <f t="shared" si="77"/>
        <v>6852.6889671361505</v>
      </c>
      <c r="AO151" s="49">
        <f t="shared" si="78"/>
        <v>5312.2554216867466</v>
      </c>
      <c r="AP151" s="49">
        <f t="shared" si="79"/>
        <v>10889.216374269006</v>
      </c>
      <c r="AQ151" s="49">
        <f t="shared" si="80"/>
        <v>9840.1567839195977</v>
      </c>
      <c r="AR151" s="49">
        <v>0</v>
      </c>
      <c r="AS151" s="49">
        <v>0</v>
      </c>
      <c r="AT151" s="49">
        <v>0</v>
      </c>
      <c r="AU151" s="49">
        <v>0</v>
      </c>
      <c r="AV151" s="49">
        <v>0</v>
      </c>
      <c r="AW151" s="49">
        <v>0</v>
      </c>
      <c r="AX151" s="49">
        <f>SUMIFS(跨省传输汇总!K:K,跨省传输汇总!$D:$D,Calculation!$C151,跨省传输汇总!$E:$E,Calculation!$D151,跨省传输汇总!$I:$I,"")</f>
        <v>373570</v>
      </c>
      <c r="AY151" s="49">
        <f>SUMIFS(跨省传输汇总!L:L,跨省传输汇总!$D:$D,Calculation!$C151,跨省传输汇总!$E:$E,Calculation!$D151,跨省传输汇总!$I:$I,"")</f>
        <v>328122</v>
      </c>
      <c r="AZ151" s="49">
        <f>SUMIFS(跨省传输汇总!M:M,跨省传输汇总!$D:$D,Calculation!$C151,跨省传输汇总!$E:$E,Calculation!$D151,跨省传输汇总!$I:$I,"")</f>
        <v>307289</v>
      </c>
      <c r="BA151" s="49">
        <f>SUMIFS(跨省传输汇总!N:N,跨省传输汇总!$D:$D,Calculation!$C151,跨省传输汇总!$E:$E,Calculation!$D151,跨省传输汇总!$I:$I,"")</f>
        <v>244954</v>
      </c>
      <c r="BB151" s="49">
        <f>SUMIFS(跨省传输汇总!O:O,跨省传输汇总!$D:$D,Calculation!$C151,跨省传输汇总!$E:$E,Calculation!$D151,跨省传输汇总!$I:$I,"")</f>
        <v>465514</v>
      </c>
      <c r="BC151" s="49">
        <f>SUMIFS(跨省传输汇总!P:P,跨省传输汇总!$D:$D,Calculation!$C151,跨省传输汇总!$E:$E,Calculation!$D151,跨省传输汇总!$I:$I,"")</f>
        <v>466236</v>
      </c>
    </row>
    <row r="152" spans="1:55">
      <c r="A152" s="29" t="s">
        <v>460</v>
      </c>
      <c r="B152" s="29" t="s">
        <v>116</v>
      </c>
      <c r="C152" s="13" t="s">
        <v>218</v>
      </c>
      <c r="D152" s="13" t="s">
        <v>144</v>
      </c>
      <c r="H152" s="49">
        <f t="shared" si="45"/>
        <v>0</v>
      </c>
      <c r="I152" s="49">
        <f t="shared" si="46"/>
        <v>0</v>
      </c>
      <c r="J152" s="49">
        <f t="shared" si="47"/>
        <v>0</v>
      </c>
      <c r="K152" s="49">
        <f t="shared" si="48"/>
        <v>0</v>
      </c>
      <c r="L152" s="49">
        <f t="shared" si="49"/>
        <v>0</v>
      </c>
      <c r="M152" s="49">
        <f t="shared" si="50"/>
        <v>0</v>
      </c>
      <c r="N152" s="49">
        <f t="shared" si="51"/>
        <v>18.350180505415164</v>
      </c>
      <c r="O152" s="49">
        <f t="shared" si="52"/>
        <v>18.101851851851851</v>
      </c>
      <c r="P152" s="49">
        <f t="shared" si="53"/>
        <v>31.992957746478872</v>
      </c>
      <c r="Q152" s="49">
        <f t="shared" si="54"/>
        <v>106.77349397590362</v>
      </c>
      <c r="R152" s="49">
        <f t="shared" si="55"/>
        <v>103.52865497076023</v>
      </c>
      <c r="S152" s="49">
        <f t="shared" si="56"/>
        <v>136.4321608040201</v>
      </c>
      <c r="T152" s="49">
        <f t="shared" si="57"/>
        <v>2.7954271961492179</v>
      </c>
      <c r="U152" s="49">
        <f t="shared" si="58"/>
        <v>2.9016203703703702</v>
      </c>
      <c r="V152" s="49">
        <f t="shared" si="59"/>
        <v>6.26056338028169</v>
      </c>
      <c r="W152" s="49">
        <f t="shared" si="60"/>
        <v>25.980963855421685</v>
      </c>
      <c r="X152" s="49">
        <f t="shared" si="61"/>
        <v>25.254970760233917</v>
      </c>
      <c r="Y152" s="49">
        <f t="shared" si="62"/>
        <v>27.468341708542713</v>
      </c>
      <c r="Z152" s="49">
        <f t="shared" si="63"/>
        <v>2.7677496991576414E-2</v>
      </c>
      <c r="AA152" s="49">
        <f t="shared" si="64"/>
        <v>2.6620370370370371E-2</v>
      </c>
      <c r="AB152" s="49">
        <f t="shared" si="65"/>
        <v>4.9295774647887321E-2</v>
      </c>
      <c r="AC152" s="49">
        <f t="shared" si="66"/>
        <v>0.17590361445783131</v>
      </c>
      <c r="AD152" s="49">
        <f t="shared" si="67"/>
        <v>0.1672514619883041</v>
      </c>
      <c r="AE152" s="49">
        <f t="shared" si="68"/>
        <v>0.36381909547738694</v>
      </c>
      <c r="AF152" s="49">
        <f t="shared" si="69"/>
        <v>1.4392298435619735</v>
      </c>
      <c r="AG152" s="49">
        <f t="shared" si="70"/>
        <v>1.4907407407407407</v>
      </c>
      <c r="AH152" s="49">
        <f t="shared" si="71"/>
        <v>2.76056338028169</v>
      </c>
      <c r="AI152" s="49">
        <f t="shared" si="72"/>
        <v>9.9033734939759022</v>
      </c>
      <c r="AJ152" s="49">
        <f t="shared" si="73"/>
        <v>10.704093567251462</v>
      </c>
      <c r="AK152" s="49">
        <f t="shared" si="74"/>
        <v>12.915577889447237</v>
      </c>
      <c r="AL152" s="49">
        <f t="shared" si="75"/>
        <v>0.38748495788206977</v>
      </c>
      <c r="AM152" s="49">
        <f t="shared" si="76"/>
        <v>0.47916666666666669</v>
      </c>
      <c r="AN152" s="49">
        <f t="shared" si="77"/>
        <v>0.93661971830985913</v>
      </c>
      <c r="AO152" s="49">
        <f t="shared" si="78"/>
        <v>3.1662650602409639</v>
      </c>
      <c r="AP152" s="49">
        <f t="shared" si="79"/>
        <v>3.3450292397660819</v>
      </c>
      <c r="AQ152" s="49">
        <f t="shared" si="80"/>
        <v>3.8201005025125627</v>
      </c>
      <c r="AR152" s="49">
        <v>0</v>
      </c>
      <c r="AS152" s="49">
        <v>0</v>
      </c>
      <c r="AT152" s="49">
        <v>0</v>
      </c>
      <c r="AU152" s="49">
        <v>0</v>
      </c>
      <c r="AV152" s="49">
        <v>0</v>
      </c>
      <c r="AW152" s="49">
        <v>0</v>
      </c>
      <c r="AX152" s="49">
        <f>SUMIFS(跨省传输汇总!K:K,跨省传输汇总!$D:$D,Calculation!$C152,跨省传输汇总!$E:$E,Calculation!$D152,跨省传输汇总!$I:$I,"")</f>
        <v>23</v>
      </c>
      <c r="AY152" s="49">
        <f>SUMIFS(跨省传输汇总!L:L,跨省传输汇总!$D:$D,Calculation!$C152,跨省传输汇总!$E:$E,Calculation!$D152,跨省传输汇总!$I:$I,"")</f>
        <v>23</v>
      </c>
      <c r="AZ152" s="49">
        <f>SUMIFS(跨省传输汇总!M:M,跨省传输汇总!$D:$D,Calculation!$C152,跨省传输汇总!$E:$E,Calculation!$D152,跨省传输汇总!$I:$I,"")</f>
        <v>42</v>
      </c>
      <c r="BA152" s="49">
        <f>SUMIFS(跨省传输汇总!N:N,跨省传输汇总!$D:$D,Calculation!$C152,跨省传输汇总!$E:$E,Calculation!$D152,跨省传输汇总!$I:$I,"")</f>
        <v>146</v>
      </c>
      <c r="BB152" s="49">
        <f>SUMIFS(跨省传输汇总!O:O,跨省传输汇总!$D:$D,Calculation!$C152,跨省传输汇总!$E:$E,Calculation!$D152,跨省传输汇总!$I:$I,"")</f>
        <v>143</v>
      </c>
      <c r="BC152" s="49">
        <f>SUMIFS(跨省传输汇总!P:P,跨省传输汇总!$D:$D,Calculation!$C152,跨省传输汇总!$E:$E,Calculation!$D152,跨省传输汇总!$I:$I,"")</f>
        <v>181</v>
      </c>
    </row>
    <row r="153" spans="1:55">
      <c r="A153" s="29" t="s">
        <v>460</v>
      </c>
      <c r="B153" s="29" t="s">
        <v>173</v>
      </c>
      <c r="C153" s="13" t="s">
        <v>218</v>
      </c>
      <c r="D153" s="13" t="s">
        <v>147</v>
      </c>
      <c r="H153" s="49">
        <f t="shared" si="45"/>
        <v>0</v>
      </c>
      <c r="I153" s="49">
        <f t="shared" si="46"/>
        <v>0</v>
      </c>
      <c r="J153" s="49">
        <f t="shared" si="47"/>
        <v>0</v>
      </c>
      <c r="K153" s="49">
        <f t="shared" si="48"/>
        <v>0</v>
      </c>
      <c r="L153" s="49">
        <f t="shared" si="49"/>
        <v>0</v>
      </c>
      <c r="M153" s="49">
        <f t="shared" si="50"/>
        <v>0</v>
      </c>
      <c r="N153" s="49">
        <f t="shared" si="51"/>
        <v>45.476534296028881</v>
      </c>
      <c r="O153" s="49">
        <f t="shared" si="52"/>
        <v>17.314814814814813</v>
      </c>
      <c r="P153" s="49">
        <f t="shared" si="53"/>
        <v>17.519953051643192</v>
      </c>
      <c r="Q153" s="49">
        <f t="shared" si="54"/>
        <v>5.1192771084337352</v>
      </c>
      <c r="R153" s="49">
        <f t="shared" si="55"/>
        <v>1.447953216374269</v>
      </c>
      <c r="S153" s="49">
        <f t="shared" si="56"/>
        <v>0.75376884422110557</v>
      </c>
      <c r="T153" s="49">
        <f t="shared" si="57"/>
        <v>6.9277978339350179</v>
      </c>
      <c r="U153" s="49">
        <f t="shared" si="58"/>
        <v>2.7754629629629628</v>
      </c>
      <c r="V153" s="49">
        <f t="shared" si="59"/>
        <v>3.4284037558685445</v>
      </c>
      <c r="W153" s="49">
        <f t="shared" si="60"/>
        <v>1.2456626506024095</v>
      </c>
      <c r="X153" s="49">
        <f t="shared" si="61"/>
        <v>0.35321637426900587</v>
      </c>
      <c r="Y153" s="49">
        <f t="shared" si="62"/>
        <v>0.15175879396984926</v>
      </c>
      <c r="Z153" s="49">
        <f t="shared" si="63"/>
        <v>6.8592057761732855E-2</v>
      </c>
      <c r="AA153" s="49">
        <f t="shared" si="64"/>
        <v>2.5462962962962962E-2</v>
      </c>
      <c r="AB153" s="49">
        <f t="shared" si="65"/>
        <v>2.699530516431925E-2</v>
      </c>
      <c r="AC153" s="49">
        <f t="shared" si="66"/>
        <v>8.4337349397590362E-3</v>
      </c>
      <c r="AD153" s="49">
        <f t="shared" si="67"/>
        <v>2.3391812865497076E-3</v>
      </c>
      <c r="AE153" s="49">
        <f t="shared" si="68"/>
        <v>2.0100502512562816E-3</v>
      </c>
      <c r="AF153" s="49">
        <f t="shared" si="69"/>
        <v>3.5667870036101084</v>
      </c>
      <c r="AG153" s="49">
        <f t="shared" si="70"/>
        <v>1.4259259259259258</v>
      </c>
      <c r="AH153" s="49">
        <f t="shared" si="71"/>
        <v>1.511737089201878</v>
      </c>
      <c r="AI153" s="49">
        <f t="shared" si="72"/>
        <v>0.47481927710843369</v>
      </c>
      <c r="AJ153" s="49">
        <f t="shared" si="73"/>
        <v>0.14970760233918129</v>
      </c>
      <c r="AK153" s="49">
        <f t="shared" si="74"/>
        <v>7.1356783919597988E-2</v>
      </c>
      <c r="AL153" s="49">
        <f t="shared" si="75"/>
        <v>0.96028880866425992</v>
      </c>
      <c r="AM153" s="49">
        <f t="shared" si="76"/>
        <v>0.45833333333333331</v>
      </c>
      <c r="AN153" s="49">
        <f t="shared" si="77"/>
        <v>0.51291079812206575</v>
      </c>
      <c r="AO153" s="49">
        <f t="shared" si="78"/>
        <v>0.15180722891566265</v>
      </c>
      <c r="AP153" s="49">
        <f t="shared" si="79"/>
        <v>4.6783625730994149E-2</v>
      </c>
      <c r="AQ153" s="49">
        <f t="shared" si="80"/>
        <v>2.1105527638190954E-2</v>
      </c>
      <c r="AR153" s="49">
        <v>0</v>
      </c>
      <c r="AS153" s="49">
        <v>0</v>
      </c>
      <c r="AT153" s="49">
        <v>0</v>
      </c>
      <c r="AU153" s="49">
        <v>0</v>
      </c>
      <c r="AV153" s="49">
        <v>0</v>
      </c>
      <c r="AW153" s="49">
        <v>0</v>
      </c>
      <c r="AX153" s="49">
        <f>SUMIFS(跨省传输汇总!K:K,跨省传输汇总!$D:$D,Calculation!$C153,跨省传输汇总!$E:$E,Calculation!$D153,跨省传输汇总!$I:$I,"")</f>
        <v>57</v>
      </c>
      <c r="AY153" s="49">
        <f>SUMIFS(跨省传输汇总!L:L,跨省传输汇总!$D:$D,Calculation!$C153,跨省传输汇总!$E:$E,Calculation!$D153,跨省传输汇总!$I:$I,"")</f>
        <v>22</v>
      </c>
      <c r="AZ153" s="49">
        <f>SUMIFS(跨省传输汇总!M:M,跨省传输汇总!$D:$D,Calculation!$C153,跨省传输汇总!$E:$E,Calculation!$D153,跨省传输汇总!$I:$I,"")</f>
        <v>23</v>
      </c>
      <c r="BA153" s="49">
        <f>SUMIFS(跨省传输汇总!N:N,跨省传输汇总!$D:$D,Calculation!$C153,跨省传输汇总!$E:$E,Calculation!$D153,跨省传输汇总!$I:$I,"")</f>
        <v>7</v>
      </c>
      <c r="BB153" s="49">
        <f>SUMIFS(跨省传输汇总!O:O,跨省传输汇总!$D:$D,Calculation!$C153,跨省传输汇总!$E:$E,Calculation!$D153,跨省传输汇总!$I:$I,"")</f>
        <v>2</v>
      </c>
      <c r="BC153" s="49">
        <f>SUMIFS(跨省传输汇总!P:P,跨省传输汇总!$D:$D,Calculation!$C153,跨省传输汇总!$E:$E,Calculation!$D153,跨省传输汇总!$I:$I,"")</f>
        <v>1</v>
      </c>
    </row>
    <row r="154" spans="1:55">
      <c r="A154" s="18" t="s">
        <v>460</v>
      </c>
      <c r="B154" s="18" t="s">
        <v>460</v>
      </c>
      <c r="C154" t="s">
        <v>251</v>
      </c>
      <c r="D154" t="s">
        <v>425</v>
      </c>
      <c r="H154" s="49">
        <f t="shared" si="45"/>
        <v>1412.4876420767609</v>
      </c>
      <c r="I154" s="49">
        <f t="shared" si="46"/>
        <v>516.31534188575461</v>
      </c>
      <c r="J154" s="49">
        <f t="shared" si="47"/>
        <v>665.31866907007316</v>
      </c>
      <c r="K154" s="49">
        <f t="shared" si="48"/>
        <v>94.20538770993511</v>
      </c>
      <c r="L154" s="49">
        <f t="shared" si="49"/>
        <v>21.07585547618423</v>
      </c>
      <c r="M154" s="49">
        <f t="shared" si="50"/>
        <v>590.2199682919852</v>
      </c>
      <c r="N154" s="49">
        <f t="shared" si="51"/>
        <v>10815.32508422279</v>
      </c>
      <c r="O154" s="49">
        <f t="shared" si="52"/>
        <v>5523.5999782872241</v>
      </c>
      <c r="P154" s="49">
        <f t="shared" si="53"/>
        <v>7963.0328204324387</v>
      </c>
      <c r="Q154" s="49">
        <f t="shared" si="54"/>
        <v>803.86153792952405</v>
      </c>
      <c r="R154" s="49">
        <f t="shared" si="55"/>
        <v>211.96865172698207</v>
      </c>
      <c r="S154" s="49">
        <f t="shared" si="56"/>
        <v>6472.5803245465604</v>
      </c>
      <c r="T154" s="49">
        <f t="shared" si="57"/>
        <v>799.03498000692673</v>
      </c>
      <c r="U154" s="49">
        <f t="shared" si="58"/>
        <v>367.75290860730632</v>
      </c>
      <c r="V154" s="49">
        <f t="shared" si="59"/>
        <v>533.64101581662123</v>
      </c>
      <c r="W154" s="49">
        <f t="shared" si="60"/>
        <v>53.957327124134032</v>
      </c>
      <c r="X154" s="49">
        <f t="shared" si="61"/>
        <v>16.134626201863526</v>
      </c>
      <c r="Y154" s="49">
        <f t="shared" si="62"/>
        <v>585.26013662566595</v>
      </c>
      <c r="Z154" s="49">
        <f t="shared" si="63"/>
        <v>0</v>
      </c>
      <c r="AA154" s="49">
        <f t="shared" si="64"/>
        <v>4.8708994517524022E-2</v>
      </c>
      <c r="AB154" s="49">
        <f t="shared" si="65"/>
        <v>3.4652014014066312E-2</v>
      </c>
      <c r="AC154" s="49">
        <f t="shared" si="66"/>
        <v>7.3311585766486472E-3</v>
      </c>
      <c r="AD154" s="49">
        <f t="shared" si="67"/>
        <v>3.0252424128494109E-3</v>
      </c>
      <c r="AE154" s="49">
        <f t="shared" si="68"/>
        <v>9.9196633326384065E-2</v>
      </c>
      <c r="AF154" s="49">
        <f t="shared" si="69"/>
        <v>582.52227574698531</v>
      </c>
      <c r="AG154" s="49">
        <f t="shared" si="70"/>
        <v>301.9957660086489</v>
      </c>
      <c r="AH154" s="49">
        <f t="shared" si="71"/>
        <v>505.91940460536819</v>
      </c>
      <c r="AI154" s="49">
        <f t="shared" si="72"/>
        <v>61.141862529249714</v>
      </c>
      <c r="AJ154" s="49">
        <f t="shared" si="73"/>
        <v>17.042198925718349</v>
      </c>
      <c r="AK154" s="49">
        <f t="shared" si="74"/>
        <v>513.3425774640375</v>
      </c>
      <c r="AL154" s="49">
        <f t="shared" si="75"/>
        <v>2763.6300179465384</v>
      </c>
      <c r="AM154" s="49">
        <f t="shared" si="76"/>
        <v>1366.2872962165488</v>
      </c>
      <c r="AN154" s="49">
        <f t="shared" si="77"/>
        <v>2270.053438061484</v>
      </c>
      <c r="AO154" s="49">
        <f t="shared" si="78"/>
        <v>258.82655354858048</v>
      </c>
      <c r="AP154" s="49">
        <f t="shared" si="79"/>
        <v>79.775642426838985</v>
      </c>
      <c r="AQ154" s="49">
        <f t="shared" si="80"/>
        <v>2068.4977964384238</v>
      </c>
      <c r="AR154" s="49">
        <v>0</v>
      </c>
      <c r="AS154" s="49">
        <v>0</v>
      </c>
      <c r="AT154" s="49">
        <v>0</v>
      </c>
      <c r="AU154" s="49">
        <v>0</v>
      </c>
      <c r="AV154" s="49">
        <v>0</v>
      </c>
      <c r="AW154" s="49">
        <v>0</v>
      </c>
      <c r="AX154" s="49">
        <f>SUMIFS(跨省传输汇总!K:K,跨省传输汇总!$D:$D,Calculation!$C154,跨省传输汇总!$E:$E,Calculation!$D154,跨省传输汇总!$I:$I,"")</f>
        <v>16373</v>
      </c>
      <c r="AY154" s="49">
        <f>SUMIFS(跨省传输汇总!L:L,跨省传输汇总!$D:$D,Calculation!$C154,跨省传输汇总!$E:$E,Calculation!$D154,跨省传输汇总!$I:$I,"")</f>
        <v>8076</v>
      </c>
      <c r="AZ154" s="49">
        <f>SUMIFS(跨省传输汇总!M:M,跨省传输汇总!$D:$D,Calculation!$C154,跨省传输汇总!$E:$E,Calculation!$D154,跨省传输汇总!$I:$I,"")</f>
        <v>11938</v>
      </c>
      <c r="BA154" s="49">
        <f>SUMIFS(跨省传输汇总!N:N,跨省传输汇总!$D:$D,Calculation!$C154,跨省传输汇总!$E:$E,Calculation!$D154,跨省传输汇总!$I:$I,"")</f>
        <v>1272</v>
      </c>
      <c r="BB154" s="49">
        <f>SUMIFS(跨省传输汇总!O:O,跨省传输汇总!$D:$D,Calculation!$C154,跨省传输汇总!$E:$E,Calculation!$D154,跨省传输汇总!$I:$I,"")</f>
        <v>346</v>
      </c>
      <c r="BC154" s="49">
        <f>SUMIFS(跨省传输汇总!P:P,跨省传输汇总!$D:$D,Calculation!$C154,跨省传输汇总!$E:$E,Calculation!$D154,跨省传输汇总!$I:$I,"")</f>
        <v>10230</v>
      </c>
    </row>
    <row r="155" spans="1:55">
      <c r="A155" s="18" t="s">
        <v>460</v>
      </c>
      <c r="B155" s="18" t="s">
        <v>460</v>
      </c>
      <c r="C155" t="s">
        <v>251</v>
      </c>
      <c r="D155" t="s">
        <v>427</v>
      </c>
      <c r="H155" s="49">
        <f t="shared" si="45"/>
        <v>5654.3503038317431</v>
      </c>
      <c r="I155" s="49">
        <f t="shared" si="46"/>
        <v>1664.6630599332934</v>
      </c>
      <c r="J155" s="49">
        <f t="shared" si="47"/>
        <v>757.94386826545451</v>
      </c>
      <c r="K155" s="49">
        <f t="shared" si="48"/>
        <v>962.05030373589386</v>
      </c>
      <c r="L155" s="49">
        <f t="shared" si="49"/>
        <v>934.70809908106071</v>
      </c>
      <c r="M155" s="49">
        <f t="shared" si="50"/>
        <v>3605.8805276911812</v>
      </c>
      <c r="N155" s="49">
        <f t="shared" si="51"/>
        <v>43294.988822770065</v>
      </c>
      <c r="O155" s="49">
        <f t="shared" si="52"/>
        <v>17808.753867588253</v>
      </c>
      <c r="P155" s="49">
        <f t="shared" si="53"/>
        <v>9071.6406733021577</v>
      </c>
      <c r="Q155" s="49">
        <f t="shared" si="54"/>
        <v>8209.2463661199035</v>
      </c>
      <c r="R155" s="49">
        <f t="shared" si="55"/>
        <v>9400.748441475549</v>
      </c>
      <c r="S155" s="49">
        <f t="shared" si="56"/>
        <v>39543.479736445304</v>
      </c>
      <c r="T155" s="49">
        <f t="shared" si="57"/>
        <v>3198.6288215106579</v>
      </c>
      <c r="U155" s="49">
        <f t="shared" si="58"/>
        <v>1185.6798209902233</v>
      </c>
      <c r="V155" s="49">
        <f t="shared" si="59"/>
        <v>607.93414433791656</v>
      </c>
      <c r="W155" s="49">
        <f t="shared" si="60"/>
        <v>551.02647747051969</v>
      </c>
      <c r="X155" s="49">
        <f t="shared" si="61"/>
        <v>715.56600886588376</v>
      </c>
      <c r="Y155" s="49">
        <f t="shared" si="62"/>
        <v>3575.5790106517593</v>
      </c>
      <c r="Z155" s="49">
        <f t="shared" si="63"/>
        <v>0</v>
      </c>
      <c r="AA155" s="49">
        <f t="shared" si="64"/>
        <v>0.15704368489936732</v>
      </c>
      <c r="AB155" s="49">
        <f t="shared" si="65"/>
        <v>3.9476243138825758E-2</v>
      </c>
      <c r="AC155" s="49">
        <f t="shared" si="66"/>
        <v>7.4867727917190194E-2</v>
      </c>
      <c r="AD155" s="49">
        <f t="shared" si="67"/>
        <v>0.13416862666235321</v>
      </c>
      <c r="AE155" s="49">
        <f t="shared" si="68"/>
        <v>0.60603034078843376</v>
      </c>
      <c r="AF155" s="49">
        <f t="shared" si="69"/>
        <v>2331.9035924561572</v>
      </c>
      <c r="AG155" s="49">
        <f t="shared" si="70"/>
        <v>973.67084637607741</v>
      </c>
      <c r="AH155" s="49">
        <f t="shared" si="71"/>
        <v>576.353149826856</v>
      </c>
      <c r="AI155" s="49">
        <f t="shared" si="72"/>
        <v>624.39685082936614</v>
      </c>
      <c r="AJ155" s="49">
        <f t="shared" si="73"/>
        <v>755.81659686458977</v>
      </c>
      <c r="AK155" s="49">
        <f t="shared" si="74"/>
        <v>3136.207013580145</v>
      </c>
      <c r="AL155" s="49">
        <f t="shared" si="75"/>
        <v>11063.12845943138</v>
      </c>
      <c r="AM155" s="49">
        <f t="shared" si="76"/>
        <v>4405.0753614272535</v>
      </c>
      <c r="AN155" s="49">
        <f t="shared" si="77"/>
        <v>2586.0886880244752</v>
      </c>
      <c r="AO155" s="49">
        <f t="shared" si="78"/>
        <v>2643.2051341163997</v>
      </c>
      <c r="AP155" s="49">
        <f t="shared" si="79"/>
        <v>3538.0266850862545</v>
      </c>
      <c r="AQ155" s="49">
        <f t="shared" si="80"/>
        <v>12637.247681290815</v>
      </c>
      <c r="AR155" s="49">
        <v>0</v>
      </c>
      <c r="AS155" s="49">
        <v>0</v>
      </c>
      <c r="AT155" s="49">
        <v>0</v>
      </c>
      <c r="AU155" s="49">
        <v>0</v>
      </c>
      <c r="AV155" s="49">
        <v>0</v>
      </c>
      <c r="AW155" s="49">
        <v>0</v>
      </c>
      <c r="AX155" s="49">
        <f>SUMIFS(跨省传输汇总!K:K,跨省传输汇总!$D:$D,Calculation!$C155,跨省传输汇总!$E:$E,Calculation!$D155,跨省传输汇总!$I:$I,"")</f>
        <v>65543</v>
      </c>
      <c r="AY155" s="49">
        <f>SUMIFS(跨省传输汇总!L:L,跨省传输汇总!$D:$D,Calculation!$C155,跨省传输汇总!$E:$E,Calculation!$D155,跨省传输汇总!$I:$I,"")</f>
        <v>26038</v>
      </c>
      <c r="AZ155" s="49">
        <f>SUMIFS(跨省传输汇总!M:M,跨省传输汇总!$D:$D,Calculation!$C155,跨省传输汇总!$E:$E,Calculation!$D155,跨省传输汇总!$I:$I,"")</f>
        <v>13600</v>
      </c>
      <c r="BA155" s="49">
        <f>SUMIFS(跨省传输汇总!N:N,跨省传输汇总!$D:$D,Calculation!$C155,跨省传输汇总!$E:$E,Calculation!$D155,跨省传输汇总!$I:$I,"")</f>
        <v>12990</v>
      </c>
      <c r="BB155" s="49">
        <f>SUMIFS(跨省传输汇总!O:O,跨省传输汇总!$D:$D,Calculation!$C155,跨省传输汇总!$E:$E,Calculation!$D155,跨省传输汇总!$I:$I,"")</f>
        <v>15345</v>
      </c>
      <c r="BC155" s="49">
        <f>SUMIFS(跨省传输汇总!P:P,跨省传输汇总!$D:$D,Calculation!$C155,跨省传输汇总!$E:$E,Calculation!$D155,跨省传输汇总!$I:$I,"")</f>
        <v>62499</v>
      </c>
    </row>
    <row r="156" spans="1:55">
      <c r="A156" s="18" t="s">
        <v>460</v>
      </c>
      <c r="B156" s="18" t="s">
        <v>460</v>
      </c>
      <c r="C156" t="s">
        <v>251</v>
      </c>
      <c r="D156" t="s">
        <v>219</v>
      </c>
      <c r="H156" s="49">
        <f t="shared" si="45"/>
        <v>4562.0943924939393</v>
      </c>
      <c r="I156" s="49">
        <f t="shared" si="46"/>
        <v>4193.9433417168775</v>
      </c>
      <c r="J156" s="49">
        <f t="shared" si="47"/>
        <v>8498.2784294260564</v>
      </c>
      <c r="K156" s="49">
        <f t="shared" si="48"/>
        <v>10667.575184719837</v>
      </c>
      <c r="L156" s="49">
        <f t="shared" si="49"/>
        <v>7167.2527709530095</v>
      </c>
      <c r="M156" s="49">
        <f t="shared" si="50"/>
        <v>4616.9856053370304</v>
      </c>
      <c r="N156" s="49">
        <f t="shared" si="51"/>
        <v>34931.657063694467</v>
      </c>
      <c r="O156" s="49">
        <f t="shared" si="52"/>
        <v>44867.280655725837</v>
      </c>
      <c r="P156" s="49">
        <f t="shared" si="53"/>
        <v>101713.76995219311</v>
      </c>
      <c r="Q156" s="49">
        <f t="shared" si="54"/>
        <v>91027.207704632689</v>
      </c>
      <c r="R156" s="49">
        <f t="shared" si="55"/>
        <v>72084.044615039355</v>
      </c>
      <c r="S156" s="49">
        <f t="shared" si="56"/>
        <v>50631.64886525063</v>
      </c>
      <c r="T156" s="49">
        <f t="shared" si="57"/>
        <v>2580.7468278706592</v>
      </c>
      <c r="U156" s="49">
        <f t="shared" si="58"/>
        <v>2987.1954933926818</v>
      </c>
      <c r="V156" s="49">
        <f t="shared" si="59"/>
        <v>6816.3274902688154</v>
      </c>
      <c r="W156" s="49">
        <f t="shared" si="60"/>
        <v>6109.9885882908948</v>
      </c>
      <c r="X156" s="49">
        <f t="shared" si="61"/>
        <v>5486.8920734568492</v>
      </c>
      <c r="Y156" s="49">
        <f t="shared" si="62"/>
        <v>4578.1874069728538</v>
      </c>
      <c r="Z156" s="49">
        <f t="shared" si="63"/>
        <v>0</v>
      </c>
      <c r="AA156" s="49">
        <f t="shared" si="64"/>
        <v>0.39565503223744125</v>
      </c>
      <c r="AB156" s="49">
        <f t="shared" si="65"/>
        <v>0.44261866819927376</v>
      </c>
      <c r="AC156" s="49">
        <f t="shared" si="66"/>
        <v>0.83016149297430641</v>
      </c>
      <c r="AD156" s="49">
        <f t="shared" si="67"/>
        <v>1.0287922637731592</v>
      </c>
      <c r="AE156" s="49">
        <f t="shared" si="68"/>
        <v>0.77596396728353456</v>
      </c>
      <c r="AF156" s="49">
        <f t="shared" si="69"/>
        <v>1881.4476874153836</v>
      </c>
      <c r="AG156" s="49">
        <f t="shared" si="70"/>
        <v>2453.0611998721361</v>
      </c>
      <c r="AH156" s="49">
        <f t="shared" si="71"/>
        <v>6462.2325557093964</v>
      </c>
      <c r="AI156" s="49">
        <f t="shared" si="72"/>
        <v>6923.5468514057156</v>
      </c>
      <c r="AJ156" s="49">
        <f t="shared" si="73"/>
        <v>5795.5297525887972</v>
      </c>
      <c r="AK156" s="49">
        <f t="shared" si="74"/>
        <v>4015.6135306922915</v>
      </c>
      <c r="AL156" s="49">
        <f t="shared" si="75"/>
        <v>8926.054028525552</v>
      </c>
      <c r="AM156" s="49">
        <f t="shared" si="76"/>
        <v>11098.123654260227</v>
      </c>
      <c r="AN156" s="49">
        <f t="shared" si="77"/>
        <v>28995.948953734423</v>
      </c>
      <c r="AO156" s="49">
        <f t="shared" si="78"/>
        <v>29308.851509457887</v>
      </c>
      <c r="AP156" s="49">
        <f t="shared" si="79"/>
        <v>27129.251995698211</v>
      </c>
      <c r="AQ156" s="49">
        <f t="shared" si="80"/>
        <v>16180.788627779904</v>
      </c>
      <c r="AR156" s="49">
        <v>0</v>
      </c>
      <c r="AS156" s="49">
        <v>0</v>
      </c>
      <c r="AT156" s="49">
        <v>0</v>
      </c>
      <c r="AU156" s="49">
        <v>0</v>
      </c>
      <c r="AV156" s="49">
        <v>0</v>
      </c>
      <c r="AW156" s="49">
        <v>0</v>
      </c>
      <c r="AX156" s="49">
        <f>SUMIFS(跨省传输汇总!K:K,跨省传输汇总!$D:$D,Calculation!$C156,跨省传输汇总!$E:$E,Calculation!$D156,跨省传输汇总!$I:$I,"")</f>
        <v>52882</v>
      </c>
      <c r="AY156" s="49">
        <f>SUMIFS(跨省传输汇总!L:L,跨省传输汇总!$D:$D,Calculation!$C156,跨省传输汇总!$E:$E,Calculation!$D156,跨省传输汇总!$I:$I,"")</f>
        <v>65600</v>
      </c>
      <c r="AZ156" s="49">
        <f>SUMIFS(跨省传输汇总!M:M,跨省传输汇总!$D:$D,Calculation!$C156,跨省传输汇总!$E:$E,Calculation!$D156,跨省传输汇总!$I:$I,"")</f>
        <v>152487</v>
      </c>
      <c r="BA156" s="49">
        <f>SUMIFS(跨省传输汇总!N:N,跨省传输汇总!$D:$D,Calculation!$C156,跨省传输汇总!$E:$E,Calculation!$D156,跨省传输汇总!$I:$I,"")</f>
        <v>144038</v>
      </c>
      <c r="BB156" s="49">
        <f>SUMIFS(跨省传输汇总!O:O,跨省传输汇总!$D:$D,Calculation!$C156,跨省传输汇总!$E:$E,Calculation!$D156,跨省传输汇总!$I:$I,"")</f>
        <v>117664</v>
      </c>
      <c r="BC156" s="49">
        <f>SUMIFS(跨省传输汇总!P:P,跨省传输汇总!$D:$D,Calculation!$C156,跨省传输汇总!$E:$E,Calculation!$D156,跨省传输汇总!$I:$I,"")</f>
        <v>80024</v>
      </c>
    </row>
    <row r="157" spans="1:55">
      <c r="A157" s="18" t="s">
        <v>460</v>
      </c>
      <c r="B157" s="18" t="s">
        <v>460</v>
      </c>
      <c r="C157" t="s">
        <v>251</v>
      </c>
      <c r="D157" t="s">
        <v>218</v>
      </c>
      <c r="H157" s="49">
        <f t="shared" si="45"/>
        <v>82173.342778879756</v>
      </c>
      <c r="I157" s="49">
        <f t="shared" si="46"/>
        <v>96223.317109064476</v>
      </c>
      <c r="J157" s="49">
        <f t="shared" si="47"/>
        <v>105158.91568048626</v>
      </c>
      <c r="K157" s="49">
        <f t="shared" si="48"/>
        <v>144724.06372113933</v>
      </c>
      <c r="L157" s="49">
        <f t="shared" si="49"/>
        <v>81844.247230504232</v>
      </c>
      <c r="M157" s="49">
        <f t="shared" si="50"/>
        <v>89079.424698313262</v>
      </c>
      <c r="N157" s="49">
        <f t="shared" si="51"/>
        <v>629195.88740908669</v>
      </c>
      <c r="O157" s="49">
        <f t="shared" si="52"/>
        <v>1029407.9396384823</v>
      </c>
      <c r="P157" s="49">
        <f t="shared" si="53"/>
        <v>1258620.7720508198</v>
      </c>
      <c r="Q157" s="49">
        <f t="shared" si="54"/>
        <v>1234941.1351768814</v>
      </c>
      <c r="R157" s="49">
        <f t="shared" si="55"/>
        <v>823141.66353358806</v>
      </c>
      <c r="S157" s="49">
        <f t="shared" si="56"/>
        <v>976879.40530503204</v>
      </c>
      <c r="T157" s="49">
        <f t="shared" si="57"/>
        <v>46484.920185132709</v>
      </c>
      <c r="U157" s="49">
        <f t="shared" si="58"/>
        <v>68536.419261644987</v>
      </c>
      <c r="V157" s="49">
        <f t="shared" si="59"/>
        <v>84346.213618723341</v>
      </c>
      <c r="W157" s="49">
        <f t="shared" si="60"/>
        <v>82892.537664403528</v>
      </c>
      <c r="X157" s="49">
        <f t="shared" si="61"/>
        <v>62655.883047275966</v>
      </c>
      <c r="Y157" s="49">
        <f t="shared" si="62"/>
        <v>88330.858104209794</v>
      </c>
      <c r="Z157" s="49">
        <f t="shared" si="63"/>
        <v>0</v>
      </c>
      <c r="AA157" s="49">
        <f t="shared" si="64"/>
        <v>9.0776714253834427</v>
      </c>
      <c r="AB157" s="49">
        <f t="shared" si="65"/>
        <v>5.4770268583586583</v>
      </c>
      <c r="AC157" s="49">
        <f t="shared" si="66"/>
        <v>11.262573052228742</v>
      </c>
      <c r="AD157" s="49">
        <f t="shared" si="67"/>
        <v>11.747978071364242</v>
      </c>
      <c r="AE157" s="49">
        <f t="shared" si="68"/>
        <v>14.971331882069457</v>
      </c>
      <c r="AF157" s="49">
        <f t="shared" si="69"/>
        <v>33889.006328516109</v>
      </c>
      <c r="AG157" s="49">
        <f t="shared" si="70"/>
        <v>56281.562837377336</v>
      </c>
      <c r="AH157" s="49">
        <f t="shared" si="71"/>
        <v>79964.592132036414</v>
      </c>
      <c r="AI157" s="49">
        <f t="shared" si="72"/>
        <v>93929.859255587726</v>
      </c>
      <c r="AJ157" s="49">
        <f t="shared" si="73"/>
        <v>66180.276468685246</v>
      </c>
      <c r="AK157" s="49">
        <f t="shared" si="74"/>
        <v>77476.64248970944</v>
      </c>
      <c r="AL157" s="49">
        <f t="shared" si="75"/>
        <v>160777.84329838483</v>
      </c>
      <c r="AM157" s="49">
        <f t="shared" si="76"/>
        <v>254628.68348200555</v>
      </c>
      <c r="AN157" s="49">
        <f t="shared" si="77"/>
        <v>358800.02949107578</v>
      </c>
      <c r="AO157" s="49">
        <f t="shared" si="78"/>
        <v>397625.14160893578</v>
      </c>
      <c r="AP157" s="49">
        <f t="shared" si="79"/>
        <v>309794.18174187513</v>
      </c>
      <c r="AQ157" s="49">
        <f t="shared" si="80"/>
        <v>312189.69807085337</v>
      </c>
      <c r="AR157" s="49">
        <v>0</v>
      </c>
      <c r="AS157" s="49">
        <v>0</v>
      </c>
      <c r="AT157" s="49">
        <v>0</v>
      </c>
      <c r="AU157" s="49">
        <v>0</v>
      </c>
      <c r="AV157" s="49">
        <v>0</v>
      </c>
      <c r="AW157" s="49">
        <v>0</v>
      </c>
      <c r="AX157" s="49">
        <f>SUMIFS(跨省传输汇总!K:K,跨省传输汇总!$D:$D,Calculation!$C157,跨省传输汇总!$E:$E,Calculation!$D157,跨省传输汇总!$I:$I,"")</f>
        <v>952521</v>
      </c>
      <c r="AY157" s="49">
        <f>SUMIFS(跨省传输汇总!L:L,跨省传输汇总!$D:$D,Calculation!$C157,跨省传输汇总!$E:$E,Calculation!$D157,跨省传输汇总!$I:$I,"")</f>
        <v>1505087</v>
      </c>
      <c r="AZ157" s="49">
        <f>SUMIFS(跨省传输汇总!M:M,跨省传输汇总!$D:$D,Calculation!$C157,跨省传输汇总!$E:$E,Calculation!$D157,跨省传输汇总!$I:$I,"")</f>
        <v>1886896</v>
      </c>
      <c r="BA157" s="49">
        <f>SUMIFS(跨省传输汇总!N:N,跨省传输汇总!$D:$D,Calculation!$C157,跨省传输汇总!$E:$E,Calculation!$D157,跨省传输汇总!$I:$I,"")</f>
        <v>1954124</v>
      </c>
      <c r="BB157" s="49">
        <f>SUMIFS(跨省传输汇总!O:O,跨省传输汇总!$D:$D,Calculation!$C157,跨省传输汇总!$E:$E,Calculation!$D157,跨省传输汇总!$I:$I,"")</f>
        <v>1343628</v>
      </c>
      <c r="BC157" s="49">
        <f>SUMIFS(跨省传输汇总!P:P,跨省传输汇总!$D:$D,Calculation!$C157,跨省传输汇总!$E:$E,Calculation!$D157,跨省传输汇总!$I:$I,"")</f>
        <v>1543971</v>
      </c>
    </row>
    <row r="158" spans="1:55">
      <c r="A158" s="29" t="s">
        <v>460</v>
      </c>
      <c r="B158" s="29" t="s">
        <v>191</v>
      </c>
      <c r="C158" s="13" t="s">
        <v>251</v>
      </c>
      <c r="D158" s="13" t="s">
        <v>415</v>
      </c>
      <c r="H158" s="49">
        <f t="shared" si="45"/>
        <v>6.2113913289883822</v>
      </c>
      <c r="I158" s="49">
        <f t="shared" si="46"/>
        <v>1.0229130101748483</v>
      </c>
      <c r="J158" s="49">
        <f t="shared" si="47"/>
        <v>0</v>
      </c>
      <c r="K158" s="49">
        <f t="shared" si="48"/>
        <v>0</v>
      </c>
      <c r="L158" s="49">
        <f t="shared" si="49"/>
        <v>0</v>
      </c>
      <c r="M158" s="49">
        <f t="shared" si="50"/>
        <v>0</v>
      </c>
      <c r="N158" s="49">
        <f t="shared" si="51"/>
        <v>47.560215358458485</v>
      </c>
      <c r="O158" s="49">
        <f t="shared" si="52"/>
        <v>10.943239184323376</v>
      </c>
      <c r="P158" s="49">
        <f t="shared" si="53"/>
        <v>0</v>
      </c>
      <c r="Q158" s="49">
        <f t="shared" si="54"/>
        <v>0</v>
      </c>
      <c r="R158" s="49">
        <f t="shared" si="55"/>
        <v>0</v>
      </c>
      <c r="S158" s="49">
        <f t="shared" si="56"/>
        <v>0</v>
      </c>
      <c r="T158" s="49">
        <f t="shared" si="57"/>
        <v>3.5137432700481726</v>
      </c>
      <c r="U158" s="49">
        <f t="shared" si="58"/>
        <v>0.72858426668114185</v>
      </c>
      <c r="V158" s="49">
        <f t="shared" si="59"/>
        <v>0</v>
      </c>
      <c r="W158" s="49">
        <f t="shared" si="60"/>
        <v>0</v>
      </c>
      <c r="X158" s="49">
        <f t="shared" si="61"/>
        <v>0</v>
      </c>
      <c r="Y158" s="49">
        <f t="shared" si="62"/>
        <v>0</v>
      </c>
      <c r="Z158" s="49">
        <f t="shared" si="63"/>
        <v>0</v>
      </c>
      <c r="AA158" s="49">
        <f t="shared" si="64"/>
        <v>9.6501227374985678E-5</v>
      </c>
      <c r="AB158" s="49">
        <f t="shared" si="65"/>
        <v>0</v>
      </c>
      <c r="AC158" s="49">
        <f t="shared" si="66"/>
        <v>0</v>
      </c>
      <c r="AD158" s="49">
        <f t="shared" si="67"/>
        <v>0</v>
      </c>
      <c r="AE158" s="49">
        <f t="shared" si="68"/>
        <v>0</v>
      </c>
      <c r="AF158" s="49">
        <f t="shared" si="69"/>
        <v>2.5616321904222161</v>
      </c>
      <c r="AG158" s="49">
        <f t="shared" si="70"/>
        <v>0.59830760972491115</v>
      </c>
      <c r="AH158" s="49">
        <f t="shared" si="71"/>
        <v>0</v>
      </c>
      <c r="AI158" s="49">
        <f t="shared" si="72"/>
        <v>0</v>
      </c>
      <c r="AJ158" s="49">
        <f t="shared" si="73"/>
        <v>0</v>
      </c>
      <c r="AK158" s="49">
        <f t="shared" si="74"/>
        <v>0</v>
      </c>
      <c r="AL158" s="49">
        <f t="shared" si="75"/>
        <v>12.153017852082744</v>
      </c>
      <c r="AM158" s="49">
        <f t="shared" si="76"/>
        <v>2.7068594278683484</v>
      </c>
      <c r="AN158" s="49">
        <f t="shared" si="77"/>
        <v>0</v>
      </c>
      <c r="AO158" s="49">
        <f t="shared" si="78"/>
        <v>0</v>
      </c>
      <c r="AP158" s="49">
        <f t="shared" si="79"/>
        <v>0</v>
      </c>
      <c r="AQ158" s="49">
        <f t="shared" si="80"/>
        <v>0</v>
      </c>
      <c r="AR158" s="49">
        <v>0</v>
      </c>
      <c r="AS158" s="49">
        <v>0</v>
      </c>
      <c r="AT158" s="49">
        <v>0</v>
      </c>
      <c r="AU158" s="49">
        <v>0</v>
      </c>
      <c r="AV158" s="49">
        <v>0</v>
      </c>
      <c r="AW158" s="49">
        <v>0</v>
      </c>
      <c r="AX158" s="49">
        <f>SUMIFS(跨省传输汇总!K:K,跨省传输汇总!$D:$D,Calculation!$C158,跨省传输汇总!$E:$E,Calculation!$D158,跨省传输汇总!$I:$I,"")</f>
        <v>72</v>
      </c>
      <c r="AY158" s="49">
        <f>SUMIFS(跨省传输汇总!L:L,跨省传输汇总!$D:$D,Calculation!$C158,跨省传输汇总!$E:$E,Calculation!$D158,跨省传输汇总!$I:$I,"")</f>
        <v>16</v>
      </c>
      <c r="AZ158" s="49">
        <f>SUMIFS(跨省传输汇总!M:M,跨省传输汇总!$D:$D,Calculation!$C158,跨省传输汇总!$E:$E,Calculation!$D158,跨省传输汇总!$I:$I,"")</f>
        <v>0</v>
      </c>
      <c r="BA158" s="49">
        <f>SUMIFS(跨省传输汇总!N:N,跨省传输汇总!$D:$D,Calculation!$C158,跨省传输汇总!$E:$E,Calculation!$D158,跨省传输汇总!$I:$I,"")</f>
        <v>0</v>
      </c>
      <c r="BB158" s="49">
        <f>SUMIFS(跨省传输汇总!O:O,跨省传输汇总!$D:$D,Calculation!$C158,跨省传输汇总!$E:$E,Calculation!$D158,跨省传输汇总!$I:$I,"")</f>
        <v>0</v>
      </c>
      <c r="BC158" s="49">
        <f>SUMIFS(跨省传输汇总!P:P,跨省传输汇总!$D:$D,Calculation!$C158,跨省传输汇总!$E:$E,Calculation!$D158,跨省传输汇总!$I:$I,"")</f>
        <v>0</v>
      </c>
    </row>
    <row r="159" spans="1:55">
      <c r="A159" s="29" t="s">
        <v>460</v>
      </c>
      <c r="B159" s="29" t="s">
        <v>173</v>
      </c>
      <c r="C159" s="13" t="s">
        <v>251</v>
      </c>
      <c r="D159" s="13" t="s">
        <v>147</v>
      </c>
      <c r="H159" s="49">
        <f t="shared" si="45"/>
        <v>3.7958502566040111</v>
      </c>
      <c r="I159" s="49">
        <f t="shared" si="46"/>
        <v>0.57538856822335205</v>
      </c>
      <c r="J159" s="49">
        <f t="shared" si="47"/>
        <v>6.409084180185828</v>
      </c>
      <c r="K159" s="49">
        <f t="shared" si="48"/>
        <v>3.0364944151787259</v>
      </c>
      <c r="L159" s="49">
        <f t="shared" si="49"/>
        <v>0.12182575419759671</v>
      </c>
      <c r="M159" s="49">
        <f t="shared" si="50"/>
        <v>0.69234013875892686</v>
      </c>
      <c r="N159" s="49">
        <f t="shared" si="51"/>
        <v>29.064576052391299</v>
      </c>
      <c r="O159" s="49">
        <f t="shared" si="52"/>
        <v>6.155572041181899</v>
      </c>
      <c r="P159" s="49">
        <f t="shared" si="53"/>
        <v>76.708726281599127</v>
      </c>
      <c r="Q159" s="49">
        <f t="shared" si="54"/>
        <v>25.910631332634029</v>
      </c>
      <c r="R159" s="49">
        <f t="shared" si="55"/>
        <v>1.2252523221212837</v>
      </c>
      <c r="S159" s="49">
        <f t="shared" si="56"/>
        <v>7.5924695889109213</v>
      </c>
      <c r="T159" s="49">
        <f t="shared" si="57"/>
        <v>2.1472875539183276</v>
      </c>
      <c r="U159" s="49">
        <f t="shared" si="58"/>
        <v>0.40982865000814228</v>
      </c>
      <c r="V159" s="49">
        <f t="shared" si="59"/>
        <v>5.1406196028573827</v>
      </c>
      <c r="W159" s="49">
        <f t="shared" si="60"/>
        <v>1.7391905755420562</v>
      </c>
      <c r="X159" s="49">
        <f t="shared" si="61"/>
        <v>9.3263735270887424E-2</v>
      </c>
      <c r="Y159" s="49">
        <f t="shared" si="62"/>
        <v>0.68652215439960818</v>
      </c>
      <c r="Z159" s="49">
        <f t="shared" si="63"/>
        <v>0</v>
      </c>
      <c r="AA159" s="49">
        <f t="shared" si="64"/>
        <v>5.428194039842944E-5</v>
      </c>
      <c r="AB159" s="49">
        <f t="shared" si="65"/>
        <v>3.3380646771801191E-4</v>
      </c>
      <c r="AC159" s="49">
        <f t="shared" si="66"/>
        <v>2.3630306732908376E-4</v>
      </c>
      <c r="AD159" s="49">
        <f t="shared" si="67"/>
        <v>1.7486950363291391E-5</v>
      </c>
      <c r="AE159" s="49">
        <f t="shared" si="68"/>
        <v>1.1635968718637427E-4</v>
      </c>
      <c r="AF159" s="49">
        <f t="shared" si="69"/>
        <v>1.5654418941469097</v>
      </c>
      <c r="AG159" s="49">
        <f t="shared" si="70"/>
        <v>0.33654803047026255</v>
      </c>
      <c r="AH159" s="49">
        <f t="shared" si="71"/>
        <v>4.8735744286829741</v>
      </c>
      <c r="AI159" s="49">
        <f t="shared" si="72"/>
        <v>1.9707675815245584</v>
      </c>
      <c r="AJ159" s="49">
        <f t="shared" si="73"/>
        <v>9.8509820379874852E-2</v>
      </c>
      <c r="AK159" s="49">
        <f t="shared" si="74"/>
        <v>0.60216138118948681</v>
      </c>
      <c r="AL159" s="49">
        <f t="shared" si="75"/>
        <v>7.4268442429394543</v>
      </c>
      <c r="AM159" s="49">
        <f t="shared" si="76"/>
        <v>1.5226084281759458</v>
      </c>
      <c r="AN159" s="49">
        <f t="shared" si="77"/>
        <v>21.867661700206959</v>
      </c>
      <c r="AO159" s="49">
        <f t="shared" si="78"/>
        <v>8.3426797920533016</v>
      </c>
      <c r="AP159" s="49">
        <f t="shared" si="79"/>
        <v>0.46113088107999406</v>
      </c>
      <c r="AQ159" s="49">
        <f t="shared" si="80"/>
        <v>2.4263903770538695</v>
      </c>
      <c r="AR159" s="49">
        <v>0</v>
      </c>
      <c r="AS159" s="49">
        <v>0</v>
      </c>
      <c r="AT159" s="49">
        <v>0</v>
      </c>
      <c r="AU159" s="49">
        <v>0</v>
      </c>
      <c r="AV159" s="49">
        <v>0</v>
      </c>
      <c r="AW159" s="49">
        <v>0</v>
      </c>
      <c r="AX159" s="49">
        <f>SUMIFS(跨省传输汇总!K:K,跨省传输汇总!$D:$D,Calculation!$C159,跨省传输汇总!$E:$E,Calculation!$D159,跨省传输汇总!$I:$I,"")</f>
        <v>44</v>
      </c>
      <c r="AY159" s="49">
        <f>SUMIFS(跨省传输汇总!L:L,跨省传输汇总!$D:$D,Calculation!$C159,跨省传输汇总!$E:$E,Calculation!$D159,跨省传输汇总!$I:$I,"")</f>
        <v>9</v>
      </c>
      <c r="AZ159" s="49">
        <f>SUMIFS(跨省传输汇总!M:M,跨省传输汇总!$D:$D,Calculation!$C159,跨省传输汇总!$E:$E,Calculation!$D159,跨省传输汇总!$I:$I,"")</f>
        <v>115</v>
      </c>
      <c r="BA159" s="49">
        <f>SUMIFS(跨省传输汇总!N:N,跨省传输汇总!$D:$D,Calculation!$C159,跨省传输汇总!$E:$E,Calculation!$D159,跨省传输汇总!$I:$I,"")</f>
        <v>41</v>
      </c>
      <c r="BB159" s="49">
        <f>SUMIFS(跨省传输汇总!O:O,跨省传输汇总!$D:$D,Calculation!$C159,跨省传输汇总!$E:$E,Calculation!$D159,跨省传输汇总!$I:$I,"")</f>
        <v>2</v>
      </c>
      <c r="BC159" s="49">
        <f>SUMIFS(跨省传输汇总!P:P,跨省传输汇总!$D:$D,Calculation!$C159,跨省传输汇总!$E:$E,Calculation!$D159,跨省传输汇总!$I:$I,"")</f>
        <v>12</v>
      </c>
    </row>
    <row r="160" spans="1:55">
      <c r="A160" s="40" t="s">
        <v>116</v>
      </c>
      <c r="B160" s="40" t="s">
        <v>116</v>
      </c>
      <c r="C160" s="47" t="s">
        <v>222</v>
      </c>
      <c r="D160" s="47" t="s">
        <v>144</v>
      </c>
      <c r="H160" s="49">
        <f t="shared" si="45"/>
        <v>11357.87081616146</v>
      </c>
      <c r="I160" s="49">
        <f t="shared" si="46"/>
        <v>8732.1719792438835</v>
      </c>
      <c r="J160" s="49">
        <f t="shared" si="47"/>
        <v>9939.1761112996264</v>
      </c>
      <c r="K160" s="49">
        <f t="shared" si="48"/>
        <v>7132.1418286537073</v>
      </c>
      <c r="L160" s="49">
        <f t="shared" si="49"/>
        <v>9550.9409190371989</v>
      </c>
      <c r="M160" s="49">
        <f t="shared" si="50"/>
        <v>21129.574527641707</v>
      </c>
      <c r="N160" s="49">
        <f t="shared" si="51"/>
        <v>293472.72657242999</v>
      </c>
      <c r="O160" s="49">
        <f t="shared" si="52"/>
        <v>214549.46553002225</v>
      </c>
      <c r="P160" s="49">
        <f t="shared" si="53"/>
        <v>179526.36851034951</v>
      </c>
      <c r="Q160" s="49">
        <f t="shared" si="54"/>
        <v>118049.24406047516</v>
      </c>
      <c r="R160" s="49">
        <f t="shared" si="55"/>
        <v>156908.31509846827</v>
      </c>
      <c r="S160" s="49">
        <f t="shared" si="56"/>
        <v>408201.52169349196</v>
      </c>
      <c r="T160" s="49">
        <f t="shared" si="57"/>
        <v>4152.3398682740817</v>
      </c>
      <c r="U160" s="49">
        <f t="shared" si="58"/>
        <v>2689.5089696071163</v>
      </c>
      <c r="V160" s="49">
        <f t="shared" si="59"/>
        <v>2691.8601968103158</v>
      </c>
      <c r="W160" s="49">
        <f t="shared" si="60"/>
        <v>1180.4924406047517</v>
      </c>
      <c r="X160" s="49">
        <f t="shared" si="61"/>
        <v>1841.9671772428885</v>
      </c>
      <c r="Y160" s="49">
        <f t="shared" si="62"/>
        <v>1639.3635409377187</v>
      </c>
      <c r="Z160" s="49">
        <f t="shared" si="63"/>
        <v>0</v>
      </c>
      <c r="AA160" s="49">
        <f t="shared" si="64"/>
        <v>0</v>
      </c>
      <c r="AB160" s="49">
        <f t="shared" si="65"/>
        <v>0</v>
      </c>
      <c r="AC160" s="49">
        <f t="shared" si="66"/>
        <v>0</v>
      </c>
      <c r="AD160" s="49">
        <f t="shared" si="67"/>
        <v>0</v>
      </c>
      <c r="AE160" s="49">
        <f t="shared" si="68"/>
        <v>0</v>
      </c>
      <c r="AF160" s="49">
        <f t="shared" si="69"/>
        <v>4518.7227978276778</v>
      </c>
      <c r="AG160" s="49">
        <f t="shared" si="70"/>
        <v>3510.3331356560416</v>
      </c>
      <c r="AH160" s="49">
        <f t="shared" si="71"/>
        <v>3382.080760095012</v>
      </c>
      <c r="AI160" s="49">
        <f t="shared" si="72"/>
        <v>2803.6695464362851</v>
      </c>
      <c r="AJ160" s="49">
        <f t="shared" si="73"/>
        <v>4980.1334792122534</v>
      </c>
      <c r="AK160" s="49">
        <f t="shared" si="74"/>
        <v>18215.150454863542</v>
      </c>
      <c r="AL160" s="49">
        <f t="shared" si="75"/>
        <v>3578.3399453067823</v>
      </c>
      <c r="AM160" s="49">
        <f t="shared" si="76"/>
        <v>6112.5203854707188</v>
      </c>
      <c r="AN160" s="49">
        <f t="shared" si="77"/>
        <v>7868.5144214455377</v>
      </c>
      <c r="AO160" s="49">
        <f t="shared" si="78"/>
        <v>7476.452123830094</v>
      </c>
      <c r="AP160" s="49">
        <f t="shared" si="79"/>
        <v>13780.643326039388</v>
      </c>
      <c r="AQ160" s="49">
        <f t="shared" si="80"/>
        <v>71403.389783065082</v>
      </c>
      <c r="AR160" s="49">
        <v>0</v>
      </c>
      <c r="AS160" s="49">
        <v>0</v>
      </c>
      <c r="AT160" s="49">
        <v>0</v>
      </c>
      <c r="AU160" s="49">
        <v>0</v>
      </c>
      <c r="AV160" s="49">
        <v>0</v>
      </c>
      <c r="AW160" s="49">
        <v>0</v>
      </c>
      <c r="AX160" s="49">
        <f>SUMIFS(跨省传输汇总!K:K,跨省传输汇总!$D:$D,Calculation!$C160,跨省传输汇总!$E:$E,Calculation!$D160,跨省传输汇总!$I:$I,"")</f>
        <v>317080</v>
      </c>
      <c r="AY160" s="49">
        <f>SUMIFS(跨省传输汇总!L:L,跨省传输汇总!$D:$D,Calculation!$C160,跨省传输汇总!$E:$E,Calculation!$D160,跨省传输汇总!$I:$I,"")</f>
        <v>235594</v>
      </c>
      <c r="AZ160" s="49">
        <f>SUMIFS(跨省传输汇总!M:M,跨省传输汇总!$D:$D,Calculation!$C160,跨省传输汇总!$E:$E,Calculation!$D160,跨省传输汇总!$I:$I,"")</f>
        <v>203408</v>
      </c>
      <c r="BA160" s="49">
        <f>SUMIFS(跨省传输汇总!N:N,跨省传输汇总!$D:$D,Calculation!$C160,跨省传输汇总!$E:$E,Calculation!$D160,跨省传输汇总!$I:$I,"")</f>
        <v>136642</v>
      </c>
      <c r="BB160" s="49">
        <f>SUMIFS(跨省传输汇总!O:O,跨省传输汇总!$D:$D,Calculation!$C160,跨省传输汇总!$E:$E,Calculation!$D160,跨省传输汇总!$I:$I,"")</f>
        <v>187062</v>
      </c>
      <c r="BC160" s="49">
        <f>SUMIFS(跨省传输汇总!P:P,跨省传输汇总!$D:$D,Calculation!$C160,跨省传输汇总!$E:$E,Calculation!$D160,跨省传输汇总!$I:$I,"")</f>
        <v>520589</v>
      </c>
    </row>
    <row r="161" spans="1:55">
      <c r="A161" s="41" t="s">
        <v>116</v>
      </c>
      <c r="B161" s="41" t="s">
        <v>399</v>
      </c>
      <c r="C161" s="31" t="s">
        <v>222</v>
      </c>
      <c r="D161" s="31" t="s">
        <v>431</v>
      </c>
      <c r="H161" s="49">
        <f t="shared" si="45"/>
        <v>3797.9805877595036</v>
      </c>
      <c r="I161" s="49">
        <f t="shared" si="46"/>
        <v>2779.5774647887324</v>
      </c>
      <c r="J161" s="49">
        <f t="shared" si="47"/>
        <v>1557.6138445877164</v>
      </c>
      <c r="K161" s="49">
        <f t="shared" si="48"/>
        <v>2358.8336933045357</v>
      </c>
      <c r="L161" s="49">
        <f t="shared" si="49"/>
        <v>2412.4215900802333</v>
      </c>
      <c r="M161" s="49">
        <f t="shared" si="50"/>
        <v>6097.2652204338701</v>
      </c>
      <c r="N161" s="49">
        <f t="shared" si="51"/>
        <v>98134.917767592342</v>
      </c>
      <c r="O161" s="49">
        <f t="shared" si="52"/>
        <v>68294.218309859149</v>
      </c>
      <c r="P161" s="49">
        <f t="shared" si="53"/>
        <v>28134.400067865627</v>
      </c>
      <c r="Q161" s="49">
        <f t="shared" si="54"/>
        <v>39042.764578833696</v>
      </c>
      <c r="R161" s="49">
        <f t="shared" si="55"/>
        <v>39632.640408460975</v>
      </c>
      <c r="S161" s="49">
        <f t="shared" si="56"/>
        <v>117792.85654303709</v>
      </c>
      <c r="T161" s="49">
        <f t="shared" si="57"/>
        <v>1388.5090320841196</v>
      </c>
      <c r="U161" s="49">
        <f t="shared" si="58"/>
        <v>856.1098591549295</v>
      </c>
      <c r="V161" s="49">
        <f t="shared" si="59"/>
        <v>421.85374957583986</v>
      </c>
      <c r="W161" s="49">
        <f t="shared" si="60"/>
        <v>390.42764578833692</v>
      </c>
      <c r="X161" s="49">
        <f t="shared" si="61"/>
        <v>465.25273522975931</v>
      </c>
      <c r="Y161" s="49">
        <f t="shared" si="62"/>
        <v>473.0636808957313</v>
      </c>
      <c r="Z161" s="49">
        <f t="shared" si="63"/>
        <v>0</v>
      </c>
      <c r="AA161" s="49">
        <f t="shared" si="64"/>
        <v>0</v>
      </c>
      <c r="AB161" s="49">
        <f t="shared" si="65"/>
        <v>0</v>
      </c>
      <c r="AC161" s="49">
        <f t="shared" si="66"/>
        <v>0</v>
      </c>
      <c r="AD161" s="49">
        <f t="shared" si="67"/>
        <v>0</v>
      </c>
      <c r="AE161" s="49">
        <f t="shared" si="68"/>
        <v>0</v>
      </c>
      <c r="AF161" s="49">
        <f t="shared" si="69"/>
        <v>1511.0245349150714</v>
      </c>
      <c r="AG161" s="49">
        <f t="shared" si="70"/>
        <v>1117.3901408450704</v>
      </c>
      <c r="AH161" s="49">
        <f t="shared" si="71"/>
        <v>530.02137767220904</v>
      </c>
      <c r="AI161" s="49">
        <f t="shared" si="72"/>
        <v>927.26565874730022</v>
      </c>
      <c r="AJ161" s="49">
        <f t="shared" si="73"/>
        <v>1257.9055433989788</v>
      </c>
      <c r="AK161" s="49">
        <f t="shared" si="74"/>
        <v>5256.263121063681</v>
      </c>
      <c r="AL161" s="49">
        <f t="shared" si="75"/>
        <v>1196.5680776489619</v>
      </c>
      <c r="AM161" s="49">
        <f t="shared" si="76"/>
        <v>1945.7042253521126</v>
      </c>
      <c r="AN161" s="49">
        <f t="shared" si="77"/>
        <v>1233.1109602986087</v>
      </c>
      <c r="AO161" s="49">
        <f t="shared" si="78"/>
        <v>2472.7084233261339</v>
      </c>
      <c r="AP161" s="49">
        <f t="shared" si="79"/>
        <v>3480.779722830051</v>
      </c>
      <c r="AQ161" s="49">
        <f t="shared" si="80"/>
        <v>20604.551434569628</v>
      </c>
      <c r="AR161" s="49">
        <v>0</v>
      </c>
      <c r="AS161" s="49">
        <v>0</v>
      </c>
      <c r="AT161" s="49">
        <v>0</v>
      </c>
      <c r="AU161" s="49">
        <v>0</v>
      </c>
      <c r="AV161" s="49">
        <v>0</v>
      </c>
      <c r="AW161" s="49">
        <v>0</v>
      </c>
      <c r="AX161" s="49">
        <f>SUMIFS(跨省传输汇总!K:K,跨省传输汇总!$D:$D,Calculation!$C161,跨省传输汇总!$E:$E,Calculation!$D161,跨省传输汇总!$I:$I,"")</f>
        <v>106029</v>
      </c>
      <c r="AY161" s="49">
        <f>SUMIFS(跨省传输汇总!L:L,跨省传输汇总!$D:$D,Calculation!$C161,跨省传输汇总!$E:$E,Calculation!$D161,跨省传输汇总!$I:$I,"")</f>
        <v>74993</v>
      </c>
      <c r="AZ161" s="49">
        <f>SUMIFS(跨省传输汇总!M:M,跨省传输汇总!$D:$D,Calculation!$C161,跨省传输汇总!$E:$E,Calculation!$D161,跨省传输汇总!$I:$I,"")</f>
        <v>31877</v>
      </c>
      <c r="BA161" s="49">
        <f>SUMIFS(跨省传输汇总!N:N,跨省传输汇总!$D:$D,Calculation!$C161,跨省传输汇总!$E:$E,Calculation!$D161,跨省传输汇总!$I:$I,"")</f>
        <v>45192</v>
      </c>
      <c r="BB161" s="49">
        <f>SUMIFS(跨省传输汇总!O:O,跨省传输汇总!$D:$D,Calculation!$C161,跨省传输汇总!$E:$E,Calculation!$D161,跨省传输汇总!$I:$I,"")</f>
        <v>47249</v>
      </c>
      <c r="BC161" s="49">
        <f>SUMIFS(跨省传输汇总!P:P,跨省传输汇总!$D:$D,Calculation!$C161,跨省传输汇总!$E:$E,Calculation!$D161,跨省传输汇总!$I:$I,"")</f>
        <v>150224</v>
      </c>
    </row>
    <row r="162" spans="1:55">
      <c r="A162" s="29" t="s">
        <v>116</v>
      </c>
      <c r="B162" s="29" t="s">
        <v>191</v>
      </c>
      <c r="C162" s="13" t="s">
        <v>222</v>
      </c>
      <c r="D162" s="13" t="s">
        <v>146</v>
      </c>
      <c r="H162" s="49">
        <f t="shared" si="45"/>
        <v>0</v>
      </c>
      <c r="I162" s="49">
        <f t="shared" si="46"/>
        <v>0</v>
      </c>
      <c r="J162" s="49">
        <f t="shared" si="47"/>
        <v>0</v>
      </c>
      <c r="K162" s="49">
        <f t="shared" si="48"/>
        <v>0</v>
      </c>
      <c r="L162" s="49">
        <f t="shared" si="49"/>
        <v>3.4208606856309265</v>
      </c>
      <c r="M162" s="49">
        <f t="shared" si="50"/>
        <v>6.9405178446466058</v>
      </c>
      <c r="N162" s="49">
        <f t="shared" si="51"/>
        <v>0</v>
      </c>
      <c r="O162" s="49">
        <f t="shared" si="52"/>
        <v>0</v>
      </c>
      <c r="P162" s="49">
        <f t="shared" si="53"/>
        <v>0</v>
      </c>
      <c r="Q162" s="49">
        <f t="shared" si="54"/>
        <v>0</v>
      </c>
      <c r="R162" s="49">
        <f t="shared" si="55"/>
        <v>56.199854121079504</v>
      </c>
      <c r="S162" s="49">
        <f t="shared" si="56"/>
        <v>134.08362491252623</v>
      </c>
      <c r="T162" s="49">
        <f t="shared" si="57"/>
        <v>0</v>
      </c>
      <c r="U162" s="49">
        <f t="shared" si="58"/>
        <v>0</v>
      </c>
      <c r="V162" s="49">
        <f t="shared" si="59"/>
        <v>0</v>
      </c>
      <c r="W162" s="49">
        <f t="shared" si="60"/>
        <v>0</v>
      </c>
      <c r="X162" s="49">
        <f t="shared" si="61"/>
        <v>0.65973741794310725</v>
      </c>
      <c r="Y162" s="49">
        <f t="shared" si="62"/>
        <v>0.53848845346396079</v>
      </c>
      <c r="Z162" s="49">
        <f t="shared" si="63"/>
        <v>0</v>
      </c>
      <c r="AA162" s="49">
        <f t="shared" si="64"/>
        <v>0</v>
      </c>
      <c r="AB162" s="49">
        <f t="shared" si="65"/>
        <v>0</v>
      </c>
      <c r="AC162" s="49">
        <f t="shared" si="66"/>
        <v>0</v>
      </c>
      <c r="AD162" s="49">
        <f t="shared" si="67"/>
        <v>0</v>
      </c>
      <c r="AE162" s="49">
        <f t="shared" si="68"/>
        <v>0</v>
      </c>
      <c r="AF162" s="49">
        <f t="shared" si="69"/>
        <v>0</v>
      </c>
      <c r="AG162" s="49">
        <f t="shared" si="70"/>
        <v>0</v>
      </c>
      <c r="AH162" s="49">
        <f t="shared" si="71"/>
        <v>0</v>
      </c>
      <c r="AI162" s="49">
        <f t="shared" si="72"/>
        <v>0</v>
      </c>
      <c r="AJ162" s="49">
        <f t="shared" si="73"/>
        <v>1.7837345003646974</v>
      </c>
      <c r="AK162" s="49">
        <f t="shared" si="74"/>
        <v>5.9832050384884532</v>
      </c>
      <c r="AL162" s="49">
        <f t="shared" si="75"/>
        <v>0</v>
      </c>
      <c r="AM162" s="49">
        <f t="shared" si="76"/>
        <v>0</v>
      </c>
      <c r="AN162" s="49">
        <f t="shared" si="77"/>
        <v>0</v>
      </c>
      <c r="AO162" s="49">
        <f t="shared" si="78"/>
        <v>0</v>
      </c>
      <c r="AP162" s="49">
        <f t="shared" si="79"/>
        <v>4.9358132749817649</v>
      </c>
      <c r="AQ162" s="49">
        <f t="shared" si="80"/>
        <v>23.454163750874738</v>
      </c>
      <c r="AR162" s="49">
        <v>0</v>
      </c>
      <c r="AS162" s="49">
        <v>0</v>
      </c>
      <c r="AT162" s="49">
        <v>0</v>
      </c>
      <c r="AU162" s="49">
        <v>0</v>
      </c>
      <c r="AV162" s="49">
        <v>0</v>
      </c>
      <c r="AW162" s="49">
        <v>0</v>
      </c>
      <c r="AX162" s="49">
        <f>SUMIFS(跨省传输汇总!K:K,跨省传输汇总!$D:$D,Calculation!$C162,跨省传输汇总!$E:$E,Calculation!$D162,跨省传输汇总!$I:$I,"")</f>
        <v>0</v>
      </c>
      <c r="AY162" s="49">
        <f>SUMIFS(跨省传输汇总!L:L,跨省传输汇总!$D:$D,Calculation!$C162,跨省传输汇总!$E:$E,Calculation!$D162,跨省传输汇总!$I:$I,"")</f>
        <v>0</v>
      </c>
      <c r="AZ162" s="49">
        <f>SUMIFS(跨省传输汇总!M:M,跨省传输汇总!$D:$D,Calculation!$C162,跨省传输汇总!$E:$E,Calculation!$D162,跨省传输汇总!$I:$I,"")</f>
        <v>0</v>
      </c>
      <c r="BA162" s="49">
        <f>SUMIFS(跨省传输汇总!N:N,跨省传输汇总!$D:$D,Calculation!$C162,跨省传输汇总!$E:$E,Calculation!$D162,跨省传输汇总!$I:$I,"")</f>
        <v>0</v>
      </c>
      <c r="BB162" s="49">
        <f>SUMIFS(跨省传输汇总!O:O,跨省传输汇总!$D:$D,Calculation!$C162,跨省传输汇总!$E:$E,Calculation!$D162,跨省传输汇总!$I:$I,"")</f>
        <v>67</v>
      </c>
      <c r="BC162" s="49">
        <f>SUMIFS(跨省传输汇总!P:P,跨省传输汇总!$D:$D,Calculation!$C162,跨省传输汇总!$E:$E,Calculation!$D162,跨省传输汇总!$I:$I,"")</f>
        <v>171</v>
      </c>
    </row>
    <row r="163" spans="1:55">
      <c r="A163" s="29" t="s">
        <v>116</v>
      </c>
      <c r="B163" s="29" t="s">
        <v>191</v>
      </c>
      <c r="C163" s="13" t="s">
        <v>222</v>
      </c>
      <c r="D163" s="13" t="s">
        <v>224</v>
      </c>
      <c r="H163" s="49">
        <f t="shared" si="45"/>
        <v>1.0746061703193003E-2</v>
      </c>
      <c r="I163" s="49">
        <f t="shared" si="46"/>
        <v>7.4128984432913266E-3</v>
      </c>
      <c r="J163" s="49">
        <f t="shared" si="47"/>
        <v>9.7726501526976581E-2</v>
      </c>
      <c r="K163" s="49">
        <f t="shared" si="48"/>
        <v>2.0878329733621311E-2</v>
      </c>
      <c r="L163" s="49">
        <f t="shared" si="49"/>
        <v>1.0211524434719184E-2</v>
      </c>
      <c r="M163" s="49">
        <f t="shared" si="50"/>
        <v>0</v>
      </c>
      <c r="N163" s="49">
        <f t="shared" si="51"/>
        <v>0.2776643685244386</v>
      </c>
      <c r="O163" s="49">
        <f t="shared" si="52"/>
        <v>0.1821349147516679</v>
      </c>
      <c r="P163" s="49">
        <f t="shared" si="53"/>
        <v>1.7651849338310146</v>
      </c>
      <c r="Q163" s="49">
        <f t="shared" si="54"/>
        <v>0.34557235421166305</v>
      </c>
      <c r="R163" s="49">
        <f t="shared" si="55"/>
        <v>0.16776075857038658</v>
      </c>
      <c r="S163" s="49">
        <f t="shared" si="56"/>
        <v>0</v>
      </c>
      <c r="T163" s="49">
        <f t="shared" si="57"/>
        <v>3.9286677194469042E-3</v>
      </c>
      <c r="U163" s="49">
        <f t="shared" si="58"/>
        <v>2.2831727205337286E-3</v>
      </c>
      <c r="V163" s="49">
        <f t="shared" si="59"/>
        <v>2.6467594163556159E-2</v>
      </c>
      <c r="W163" s="49">
        <f t="shared" si="60"/>
        <v>3.4557235421166311E-3</v>
      </c>
      <c r="X163" s="49">
        <f t="shared" si="61"/>
        <v>1.9693654266958426E-3</v>
      </c>
      <c r="Y163" s="49">
        <f t="shared" si="62"/>
        <v>0</v>
      </c>
      <c r="Z163" s="49">
        <f t="shared" si="63"/>
        <v>0</v>
      </c>
      <c r="AA163" s="49">
        <f t="shared" si="64"/>
        <v>0</v>
      </c>
      <c r="AB163" s="49">
        <f t="shared" si="65"/>
        <v>0</v>
      </c>
      <c r="AC163" s="49">
        <f t="shared" si="66"/>
        <v>0</v>
      </c>
      <c r="AD163" s="49">
        <f t="shared" si="67"/>
        <v>0</v>
      </c>
      <c r="AE163" s="49">
        <f t="shared" si="68"/>
        <v>0</v>
      </c>
      <c r="AF163" s="49">
        <f t="shared" si="69"/>
        <v>4.2753148711628082E-3</v>
      </c>
      <c r="AG163" s="49">
        <f t="shared" si="70"/>
        <v>2.9799851742031138E-3</v>
      </c>
      <c r="AH163" s="49">
        <f t="shared" si="71"/>
        <v>3.3254156769596199E-2</v>
      </c>
      <c r="AI163" s="49">
        <f t="shared" si="72"/>
        <v>8.2073434125269976E-3</v>
      </c>
      <c r="AJ163" s="49">
        <f t="shared" si="73"/>
        <v>5.3245805981035742E-3</v>
      </c>
      <c r="AK163" s="49">
        <f t="shared" si="74"/>
        <v>0</v>
      </c>
      <c r="AL163" s="49">
        <f t="shared" si="75"/>
        <v>3.3855871817586561E-3</v>
      </c>
      <c r="AM163" s="49">
        <f t="shared" si="76"/>
        <v>5.1890289103039286E-3</v>
      </c>
      <c r="AN163" s="49">
        <f t="shared" si="77"/>
        <v>7.7366813708856466E-2</v>
      </c>
      <c r="AO163" s="49">
        <f t="shared" si="78"/>
        <v>2.1886249100071996E-2</v>
      </c>
      <c r="AP163" s="49">
        <f t="shared" si="79"/>
        <v>1.4733770970094824E-2</v>
      </c>
      <c r="AQ163" s="49">
        <f t="shared" si="80"/>
        <v>0</v>
      </c>
      <c r="AR163" s="49">
        <v>0</v>
      </c>
      <c r="AS163" s="49">
        <v>0</v>
      </c>
      <c r="AT163" s="49">
        <v>0</v>
      </c>
      <c r="AU163" s="49">
        <v>0</v>
      </c>
      <c r="AV163" s="49">
        <v>0</v>
      </c>
      <c r="AW163" s="49">
        <v>0</v>
      </c>
      <c r="AX163" s="49">
        <f>SUMIFS(跨省传输汇总!K:K,跨省传输汇总!$D:$D,Calculation!$C163,跨省传输汇总!$E:$E,Calculation!$D163,跨省传输汇总!$I:$I,"")</f>
        <v>0.3</v>
      </c>
      <c r="AY163" s="49">
        <f>SUMIFS(跨省传输汇总!L:L,跨省传输汇总!$D:$D,Calculation!$C163,跨省传输汇总!$E:$E,Calculation!$D163,跨省传输汇总!$I:$I,"")</f>
        <v>0.2</v>
      </c>
      <c r="AZ163" s="49">
        <f>SUMIFS(跨省传输汇总!M:M,跨省传输汇总!$D:$D,Calculation!$C163,跨省传输汇总!$E:$E,Calculation!$D163,跨省传输汇总!$I:$I,"")</f>
        <v>2</v>
      </c>
      <c r="BA163" s="49">
        <f>SUMIFS(跨省传输汇总!N:N,跨省传输汇总!$D:$D,Calculation!$C163,跨省传输汇总!$E:$E,Calculation!$D163,跨省传输汇总!$I:$I,"")</f>
        <v>0.4</v>
      </c>
      <c r="BB163" s="49">
        <f>SUMIFS(跨省传输汇总!O:O,跨省传输汇总!$D:$D,Calculation!$C163,跨省传输汇总!$E:$E,Calculation!$D163,跨省传输汇总!$I:$I,"")</f>
        <v>0.2</v>
      </c>
      <c r="BC163" s="49">
        <f>SUMIFS(跨省传输汇总!P:P,跨省传输汇总!$D:$D,Calculation!$C163,跨省传输汇总!$E:$E,Calculation!$D163,跨省传输汇总!$I:$I,"")</f>
        <v>0</v>
      </c>
    </row>
    <row r="164" spans="1:55">
      <c r="A164" s="29" t="s">
        <v>116</v>
      </c>
      <c r="B164" s="29" t="s">
        <v>191</v>
      </c>
      <c r="C164" s="13" t="s">
        <v>222</v>
      </c>
      <c r="D164" s="13" t="s">
        <v>430</v>
      </c>
      <c r="H164" s="49">
        <f t="shared" si="45"/>
        <v>0</v>
      </c>
      <c r="I164" s="49">
        <f t="shared" si="46"/>
        <v>0</v>
      </c>
      <c r="J164" s="49">
        <f t="shared" si="47"/>
        <v>0</v>
      </c>
      <c r="K164" s="49">
        <f t="shared" si="48"/>
        <v>0</v>
      </c>
      <c r="L164" s="49">
        <f t="shared" si="49"/>
        <v>0</v>
      </c>
      <c r="M164" s="49">
        <f t="shared" si="50"/>
        <v>0</v>
      </c>
      <c r="N164" s="49">
        <f t="shared" si="51"/>
        <v>0</v>
      </c>
      <c r="O164" s="49">
        <f t="shared" si="52"/>
        <v>0</v>
      </c>
      <c r="P164" s="49">
        <f t="shared" si="53"/>
        <v>0</v>
      </c>
      <c r="Q164" s="49">
        <f t="shared" si="54"/>
        <v>0</v>
      </c>
      <c r="R164" s="49">
        <f t="shared" si="55"/>
        <v>0</v>
      </c>
      <c r="S164" s="49">
        <f t="shared" si="56"/>
        <v>0</v>
      </c>
      <c r="T164" s="49">
        <f t="shared" si="57"/>
        <v>0</v>
      </c>
      <c r="U164" s="49">
        <f t="shared" si="58"/>
        <v>0</v>
      </c>
      <c r="V164" s="49">
        <f t="shared" si="59"/>
        <v>0</v>
      </c>
      <c r="W164" s="49">
        <f t="shared" si="60"/>
        <v>0</v>
      </c>
      <c r="X164" s="49">
        <f t="shared" si="61"/>
        <v>0</v>
      </c>
      <c r="Y164" s="49">
        <f t="shared" si="62"/>
        <v>0</v>
      </c>
      <c r="Z164" s="49">
        <f t="shared" si="63"/>
        <v>0</v>
      </c>
      <c r="AA164" s="49">
        <f t="shared" si="64"/>
        <v>0</v>
      </c>
      <c r="AB164" s="49">
        <f t="shared" si="65"/>
        <v>0</v>
      </c>
      <c r="AC164" s="49">
        <f t="shared" si="66"/>
        <v>0</v>
      </c>
      <c r="AD164" s="49">
        <f t="shared" si="67"/>
        <v>0</v>
      </c>
      <c r="AE164" s="49">
        <f t="shared" si="68"/>
        <v>0</v>
      </c>
      <c r="AF164" s="49">
        <f t="shared" si="69"/>
        <v>0</v>
      </c>
      <c r="AG164" s="49">
        <f t="shared" si="70"/>
        <v>0</v>
      </c>
      <c r="AH164" s="49">
        <f t="shared" si="71"/>
        <v>0</v>
      </c>
      <c r="AI164" s="49">
        <f t="shared" si="72"/>
        <v>0</v>
      </c>
      <c r="AJ164" s="49">
        <f t="shared" si="73"/>
        <v>0</v>
      </c>
      <c r="AK164" s="49">
        <f t="shared" si="74"/>
        <v>0</v>
      </c>
      <c r="AL164" s="49">
        <f t="shared" si="75"/>
        <v>0</v>
      </c>
      <c r="AM164" s="49">
        <f t="shared" si="76"/>
        <v>0</v>
      </c>
      <c r="AN164" s="49">
        <f t="shared" si="77"/>
        <v>0</v>
      </c>
      <c r="AO164" s="49">
        <f t="shared" si="78"/>
        <v>0</v>
      </c>
      <c r="AP164" s="49">
        <f t="shared" si="79"/>
        <v>0</v>
      </c>
      <c r="AQ164" s="49">
        <f t="shared" si="80"/>
        <v>0</v>
      </c>
      <c r="AR164" s="49">
        <v>0</v>
      </c>
      <c r="AS164" s="49">
        <v>0</v>
      </c>
      <c r="AT164" s="49">
        <v>0</v>
      </c>
      <c r="AU164" s="49">
        <v>0</v>
      </c>
      <c r="AV164" s="49">
        <v>0</v>
      </c>
      <c r="AW164" s="49">
        <v>0</v>
      </c>
      <c r="AX164" s="49">
        <f>SUMIFS(跨省传输汇总!K:K,跨省传输汇总!$D:$D,Calculation!$C164,跨省传输汇总!$E:$E,Calculation!$D164,跨省传输汇总!$I:$I,"")</f>
        <v>0</v>
      </c>
      <c r="AY164" s="49">
        <f>SUMIFS(跨省传输汇总!L:L,跨省传输汇总!$D:$D,Calculation!$C164,跨省传输汇总!$E:$E,Calculation!$D164,跨省传输汇总!$I:$I,"")</f>
        <v>0</v>
      </c>
      <c r="AZ164" s="49">
        <f>SUMIFS(跨省传输汇总!M:M,跨省传输汇总!$D:$D,Calculation!$C164,跨省传输汇总!$E:$E,Calculation!$D164,跨省传输汇总!$I:$I,"")</f>
        <v>0</v>
      </c>
      <c r="BA164" s="49">
        <f>SUMIFS(跨省传输汇总!N:N,跨省传输汇总!$D:$D,Calculation!$C164,跨省传输汇总!$E:$E,Calculation!$D164,跨省传输汇总!$I:$I,"")</f>
        <v>0</v>
      </c>
      <c r="BB164" s="49">
        <f>SUMIFS(跨省传输汇总!O:O,跨省传输汇总!$D:$D,Calculation!$C164,跨省传输汇总!$E:$E,Calculation!$D164,跨省传输汇总!$I:$I,"")</f>
        <v>0</v>
      </c>
      <c r="BC164" s="49">
        <f>SUMIFS(跨省传输汇总!P:P,跨省传输汇总!$D:$D,Calculation!$C164,跨省传输汇总!$E:$E,Calculation!$D164,跨省传输汇总!$I:$I,"")</f>
        <v>0</v>
      </c>
    </row>
    <row r="165" spans="1:55">
      <c r="A165" s="29" t="s">
        <v>116</v>
      </c>
      <c r="B165" s="29" t="s">
        <v>460</v>
      </c>
      <c r="C165" s="13" t="s">
        <v>144</v>
      </c>
      <c r="D165" s="13" t="s">
        <v>219</v>
      </c>
      <c r="H165" s="49">
        <f t="shared" si="45"/>
        <v>0</v>
      </c>
      <c r="I165" s="49">
        <f t="shared" si="46"/>
        <v>0</v>
      </c>
      <c r="J165" s="49">
        <f t="shared" si="47"/>
        <v>0</v>
      </c>
      <c r="K165" s="49">
        <f t="shared" si="48"/>
        <v>0</v>
      </c>
      <c r="L165" s="49">
        <f t="shared" si="49"/>
        <v>0</v>
      </c>
      <c r="M165" s="49">
        <f t="shared" si="50"/>
        <v>0</v>
      </c>
      <c r="N165" s="49">
        <f t="shared" si="51"/>
        <v>0</v>
      </c>
      <c r="O165" s="49">
        <f t="shared" si="52"/>
        <v>0</v>
      </c>
      <c r="P165" s="49">
        <f t="shared" si="53"/>
        <v>0</v>
      </c>
      <c r="Q165" s="49">
        <f t="shared" si="54"/>
        <v>0</v>
      </c>
      <c r="R165" s="49">
        <f t="shared" si="55"/>
        <v>0</v>
      </c>
      <c r="S165" s="49">
        <f t="shared" si="56"/>
        <v>0</v>
      </c>
      <c r="T165" s="49">
        <f t="shared" si="57"/>
        <v>0</v>
      </c>
      <c r="U165" s="49">
        <f t="shared" si="58"/>
        <v>0</v>
      </c>
      <c r="V165" s="49">
        <f t="shared" si="59"/>
        <v>0</v>
      </c>
      <c r="W165" s="49">
        <f t="shared" si="60"/>
        <v>0</v>
      </c>
      <c r="X165" s="49">
        <f t="shared" si="61"/>
        <v>0</v>
      </c>
      <c r="Y165" s="49">
        <f t="shared" si="62"/>
        <v>0</v>
      </c>
      <c r="Z165" s="49">
        <f t="shared" si="63"/>
        <v>0</v>
      </c>
      <c r="AA165" s="49">
        <f t="shared" si="64"/>
        <v>0</v>
      </c>
      <c r="AB165" s="49">
        <f t="shared" si="65"/>
        <v>0</v>
      </c>
      <c r="AC165" s="49">
        <f t="shared" si="66"/>
        <v>0</v>
      </c>
      <c r="AD165" s="49">
        <f t="shared" si="67"/>
        <v>0</v>
      </c>
      <c r="AE165" s="49">
        <f t="shared" si="68"/>
        <v>0</v>
      </c>
      <c r="AF165" s="49">
        <f t="shared" si="69"/>
        <v>0</v>
      </c>
      <c r="AG165" s="49">
        <f t="shared" si="70"/>
        <v>0</v>
      </c>
      <c r="AH165" s="49">
        <f t="shared" si="71"/>
        <v>0</v>
      </c>
      <c r="AI165" s="49">
        <f t="shared" si="72"/>
        <v>0</v>
      </c>
      <c r="AJ165" s="49">
        <f t="shared" si="73"/>
        <v>0</v>
      </c>
      <c r="AK165" s="49">
        <f t="shared" si="74"/>
        <v>0</v>
      </c>
      <c r="AL165" s="49">
        <f t="shared" si="75"/>
        <v>0</v>
      </c>
      <c r="AM165" s="49">
        <f t="shared" si="76"/>
        <v>0</v>
      </c>
      <c r="AN165" s="49">
        <f t="shared" si="77"/>
        <v>0</v>
      </c>
      <c r="AO165" s="49">
        <f t="shared" si="78"/>
        <v>0</v>
      </c>
      <c r="AP165" s="49">
        <f t="shared" si="79"/>
        <v>0</v>
      </c>
      <c r="AQ165" s="49">
        <f t="shared" si="80"/>
        <v>0</v>
      </c>
      <c r="AR165" s="49">
        <v>0</v>
      </c>
      <c r="AS165" s="49">
        <v>0</v>
      </c>
      <c r="AT165" s="49">
        <v>0</v>
      </c>
      <c r="AU165" s="49">
        <v>0</v>
      </c>
      <c r="AV165" s="49">
        <v>0</v>
      </c>
      <c r="AW165" s="49">
        <v>0</v>
      </c>
      <c r="AX165" s="49">
        <f>SUMIFS(跨省传输汇总!K:K,跨省传输汇总!$D:$D,Calculation!$C165,跨省传输汇总!$E:$E,Calculation!$D165,跨省传输汇总!$I:$I,"")</f>
        <v>0</v>
      </c>
      <c r="AY165" s="49">
        <f>SUMIFS(跨省传输汇总!L:L,跨省传输汇总!$D:$D,Calculation!$C165,跨省传输汇总!$E:$E,Calculation!$D165,跨省传输汇总!$I:$I,"")</f>
        <v>0</v>
      </c>
      <c r="AZ165" s="49">
        <f>SUMIFS(跨省传输汇总!M:M,跨省传输汇总!$D:$D,Calculation!$C165,跨省传输汇总!$E:$E,Calculation!$D165,跨省传输汇总!$I:$I,"")</f>
        <v>0</v>
      </c>
      <c r="BA165" s="49">
        <f>SUMIFS(跨省传输汇总!N:N,跨省传输汇总!$D:$D,Calculation!$C165,跨省传输汇总!$E:$E,Calculation!$D165,跨省传输汇总!$I:$I,"")</f>
        <v>0</v>
      </c>
      <c r="BB165" s="49">
        <f>SUMIFS(跨省传输汇总!O:O,跨省传输汇总!$D:$D,Calculation!$C165,跨省传输汇总!$E:$E,Calculation!$D165,跨省传输汇总!$I:$I,"")</f>
        <v>0</v>
      </c>
      <c r="BC165" s="49">
        <f>SUMIFS(跨省传输汇总!P:P,跨省传输汇总!$D:$D,Calculation!$C165,跨省传输汇总!$E:$E,Calculation!$D165,跨省传输汇总!$I:$I,"")</f>
        <v>0</v>
      </c>
    </row>
    <row r="166" spans="1:55">
      <c r="A166" s="29" t="s">
        <v>116</v>
      </c>
      <c r="B166" s="29" t="s">
        <v>460</v>
      </c>
      <c r="C166" s="13" t="s">
        <v>144</v>
      </c>
      <c r="D166" s="13" t="s">
        <v>218</v>
      </c>
      <c r="H166" s="49">
        <f t="shared" si="45"/>
        <v>0</v>
      </c>
      <c r="I166" s="49">
        <f t="shared" si="46"/>
        <v>0</v>
      </c>
      <c r="J166" s="49">
        <f t="shared" si="47"/>
        <v>0</v>
      </c>
      <c r="K166" s="49">
        <f t="shared" si="48"/>
        <v>0</v>
      </c>
      <c r="L166" s="49">
        <f t="shared" si="49"/>
        <v>0</v>
      </c>
      <c r="M166" s="49">
        <f t="shared" si="50"/>
        <v>0</v>
      </c>
      <c r="N166" s="49">
        <f t="shared" si="51"/>
        <v>0</v>
      </c>
      <c r="O166" s="49">
        <f t="shared" si="52"/>
        <v>0</v>
      </c>
      <c r="P166" s="49">
        <f t="shared" si="53"/>
        <v>0</v>
      </c>
      <c r="Q166" s="49">
        <f t="shared" si="54"/>
        <v>0</v>
      </c>
      <c r="R166" s="49">
        <f t="shared" si="55"/>
        <v>0</v>
      </c>
      <c r="S166" s="49">
        <f t="shared" si="56"/>
        <v>0</v>
      </c>
      <c r="T166" s="49">
        <f t="shared" si="57"/>
        <v>0</v>
      </c>
      <c r="U166" s="49">
        <f t="shared" si="58"/>
        <v>0</v>
      </c>
      <c r="V166" s="49">
        <f t="shared" si="59"/>
        <v>0</v>
      </c>
      <c r="W166" s="49">
        <f t="shared" si="60"/>
        <v>0</v>
      </c>
      <c r="X166" s="49">
        <f t="shared" si="61"/>
        <v>0</v>
      </c>
      <c r="Y166" s="49">
        <f t="shared" si="62"/>
        <v>0</v>
      </c>
      <c r="Z166" s="49">
        <f t="shared" si="63"/>
        <v>0</v>
      </c>
      <c r="AA166" s="49">
        <f t="shared" si="64"/>
        <v>0</v>
      </c>
      <c r="AB166" s="49">
        <f t="shared" si="65"/>
        <v>0</v>
      </c>
      <c r="AC166" s="49">
        <f t="shared" si="66"/>
        <v>0</v>
      </c>
      <c r="AD166" s="49">
        <f t="shared" si="67"/>
        <v>0</v>
      </c>
      <c r="AE166" s="49">
        <f t="shared" si="68"/>
        <v>0</v>
      </c>
      <c r="AF166" s="49">
        <f t="shared" si="69"/>
        <v>0</v>
      </c>
      <c r="AG166" s="49">
        <f t="shared" si="70"/>
        <v>0</v>
      </c>
      <c r="AH166" s="49">
        <f t="shared" si="71"/>
        <v>0</v>
      </c>
      <c r="AI166" s="49">
        <f t="shared" si="72"/>
        <v>0</v>
      </c>
      <c r="AJ166" s="49">
        <f t="shared" si="73"/>
        <v>0</v>
      </c>
      <c r="AK166" s="49">
        <f t="shared" si="74"/>
        <v>0</v>
      </c>
      <c r="AL166" s="49">
        <f t="shared" si="75"/>
        <v>0</v>
      </c>
      <c r="AM166" s="49">
        <f t="shared" si="76"/>
        <v>0</v>
      </c>
      <c r="AN166" s="49">
        <f t="shared" si="77"/>
        <v>0</v>
      </c>
      <c r="AO166" s="49">
        <f t="shared" si="78"/>
        <v>0</v>
      </c>
      <c r="AP166" s="49">
        <f t="shared" si="79"/>
        <v>0</v>
      </c>
      <c r="AQ166" s="49">
        <f t="shared" si="80"/>
        <v>0</v>
      </c>
      <c r="AR166" s="49">
        <v>0</v>
      </c>
      <c r="AS166" s="49">
        <v>0</v>
      </c>
      <c r="AT166" s="49">
        <v>0</v>
      </c>
      <c r="AU166" s="49">
        <v>0</v>
      </c>
      <c r="AV166" s="49">
        <v>0</v>
      </c>
      <c r="AW166" s="49">
        <v>0</v>
      </c>
      <c r="AX166" s="49">
        <f>SUMIFS(跨省传输汇总!K:K,跨省传输汇总!$D:$D,Calculation!$C166,跨省传输汇总!$E:$E,Calculation!$D166,跨省传输汇总!$I:$I,"")</f>
        <v>0</v>
      </c>
      <c r="AY166" s="49">
        <f>SUMIFS(跨省传输汇总!L:L,跨省传输汇总!$D:$D,Calculation!$C166,跨省传输汇总!$E:$E,Calculation!$D166,跨省传输汇总!$I:$I,"")</f>
        <v>0</v>
      </c>
      <c r="AZ166" s="49">
        <f>SUMIFS(跨省传输汇总!M:M,跨省传输汇总!$D:$D,Calculation!$C166,跨省传输汇总!$E:$E,Calculation!$D166,跨省传输汇总!$I:$I,"")</f>
        <v>0</v>
      </c>
      <c r="BA166" s="49">
        <f>SUMIFS(跨省传输汇总!N:N,跨省传输汇总!$D:$D,Calculation!$C166,跨省传输汇总!$E:$E,Calculation!$D166,跨省传输汇总!$I:$I,"")</f>
        <v>0</v>
      </c>
      <c r="BB166" s="49">
        <f>SUMIFS(跨省传输汇总!O:O,跨省传输汇总!$D:$D,Calculation!$C166,跨省传输汇总!$E:$E,Calculation!$D166,跨省传输汇总!$I:$I,"")</f>
        <v>0</v>
      </c>
      <c r="BC166" s="49">
        <f>SUMIFS(跨省传输汇总!P:P,跨省传输汇总!$D:$D,Calculation!$C166,跨省传输汇总!$E:$E,Calculation!$D166,跨省传输汇总!$I:$I,"")</f>
        <v>0</v>
      </c>
    </row>
    <row r="167" spans="1:55">
      <c r="A167" s="40" t="s">
        <v>116</v>
      </c>
      <c r="B167" s="40" t="s">
        <v>116</v>
      </c>
      <c r="C167" s="47" t="s">
        <v>144</v>
      </c>
      <c r="D167" s="31" t="s">
        <v>222</v>
      </c>
      <c r="H167" s="49">
        <f t="shared" si="45"/>
        <v>140709.52744016403</v>
      </c>
      <c r="I167" s="49">
        <f t="shared" si="46"/>
        <v>203025.41729168766</v>
      </c>
      <c r="J167" s="49">
        <f t="shared" si="47"/>
        <v>214147.27785304509</v>
      </c>
      <c r="K167" s="49">
        <f t="shared" si="48"/>
        <v>197885.13937543723</v>
      </c>
      <c r="L167" s="49">
        <f t="shared" si="49"/>
        <v>247569.84754843972</v>
      </c>
      <c r="M167" s="49">
        <f t="shared" si="50"/>
        <v>273437.46010917187</v>
      </c>
      <c r="N167" s="49">
        <f t="shared" si="51"/>
        <v>144934.41241588417</v>
      </c>
      <c r="O167" s="49">
        <f t="shared" si="52"/>
        <v>196986.80249507434</v>
      </c>
      <c r="P167" s="49">
        <f t="shared" si="53"/>
        <v>261712.30616341013</v>
      </c>
      <c r="Q167" s="49">
        <f t="shared" si="54"/>
        <v>322715.7854398652</v>
      </c>
      <c r="R167" s="49">
        <f t="shared" si="55"/>
        <v>255358.68125573994</v>
      </c>
      <c r="S167" s="49">
        <f t="shared" si="56"/>
        <v>337243.13965171092</v>
      </c>
      <c r="T167" s="49">
        <f t="shared" si="57"/>
        <v>4373.0210642723678</v>
      </c>
      <c r="U167" s="49">
        <f t="shared" si="58"/>
        <v>5774.1105069984751</v>
      </c>
      <c r="V167" s="49">
        <f t="shared" si="59"/>
        <v>6985.1221311393047</v>
      </c>
      <c r="W167" s="49">
        <f t="shared" si="60"/>
        <v>7620.0100337022195</v>
      </c>
      <c r="X167" s="49">
        <f t="shared" si="61"/>
        <v>6488.2423549552796</v>
      </c>
      <c r="Y167" s="49">
        <f t="shared" si="62"/>
        <v>9547.0513902932707</v>
      </c>
      <c r="Z167" s="49">
        <f t="shared" si="63"/>
        <v>0</v>
      </c>
      <c r="AA167" s="49">
        <f t="shared" si="64"/>
        <v>0</v>
      </c>
      <c r="AB167" s="49">
        <f t="shared" si="65"/>
        <v>0</v>
      </c>
      <c r="AC167" s="49">
        <f t="shared" si="66"/>
        <v>0</v>
      </c>
      <c r="AD167" s="49">
        <f t="shared" si="67"/>
        <v>0</v>
      </c>
      <c r="AE167" s="49">
        <f t="shared" si="68"/>
        <v>0</v>
      </c>
      <c r="AF167" s="49">
        <f t="shared" si="69"/>
        <v>14368.497782609207</v>
      </c>
      <c r="AG167" s="49">
        <f t="shared" si="70"/>
        <v>21324.603063752493</v>
      </c>
      <c r="AH167" s="49">
        <f t="shared" si="71"/>
        <v>22425.918421026188</v>
      </c>
      <c r="AI167" s="49">
        <f t="shared" si="72"/>
        <v>24627.681331495263</v>
      </c>
      <c r="AJ167" s="49">
        <f t="shared" si="73"/>
        <v>26184.692361069519</v>
      </c>
      <c r="AK167" s="49">
        <f t="shared" si="74"/>
        <v>34059.750905911125</v>
      </c>
      <c r="AL167" s="49">
        <f t="shared" si="75"/>
        <v>7090.5412970701964</v>
      </c>
      <c r="AM167" s="49">
        <f t="shared" si="76"/>
        <v>14800.066642487067</v>
      </c>
      <c r="AN167" s="49">
        <f t="shared" si="77"/>
        <v>22977.375431379292</v>
      </c>
      <c r="AO167" s="49">
        <f t="shared" si="78"/>
        <v>27231.383819500097</v>
      </c>
      <c r="AP167" s="49">
        <f t="shared" si="79"/>
        <v>29660.536479795563</v>
      </c>
      <c r="AQ167" s="49">
        <f t="shared" si="80"/>
        <v>50831.59794291282</v>
      </c>
      <c r="AR167" s="49">
        <v>0</v>
      </c>
      <c r="AS167" s="49">
        <v>0</v>
      </c>
      <c r="AT167" s="49">
        <v>0</v>
      </c>
      <c r="AU167" s="49">
        <v>0</v>
      </c>
      <c r="AV167" s="49">
        <v>0</v>
      </c>
      <c r="AW167" s="49">
        <v>0</v>
      </c>
      <c r="AX167" s="49">
        <f>SUMIFS(跨省传输汇总!K:K,跨省传输汇总!$D:$D,Calculation!$C167,跨省传输汇总!$E:$E,Calculation!$D167,跨省传输汇总!$I:$I,"")</f>
        <v>311476</v>
      </c>
      <c r="AY167" s="49">
        <f>SUMIFS(跨省传输汇总!L:L,跨省传输汇总!$D:$D,Calculation!$C167,跨省传输汇总!$E:$E,Calculation!$D167,跨省传输汇总!$I:$I,"")</f>
        <v>441911</v>
      </c>
      <c r="AZ167" s="49">
        <f>SUMIFS(跨省传输汇总!M:M,跨省传输汇总!$D:$D,Calculation!$C167,跨省传输汇总!$E:$E,Calculation!$D167,跨省传输汇总!$I:$I,"")</f>
        <v>528248</v>
      </c>
      <c r="BA167" s="49">
        <f>SUMIFS(跨省传输汇总!N:N,跨省传输汇总!$D:$D,Calculation!$C167,跨省传输汇总!$E:$E,Calculation!$D167,跨省传输汇总!$I:$I,"")</f>
        <v>580080</v>
      </c>
      <c r="BB167" s="49">
        <f>SUMIFS(跨省传输汇总!O:O,跨省传输汇总!$D:$D,Calculation!$C167,跨省传输汇总!$E:$E,Calculation!$D167,跨省传输汇总!$I:$I,"")</f>
        <v>565262</v>
      </c>
      <c r="BC167" s="49">
        <f>SUMIFS(跨省传输汇总!P:P,跨省传输汇总!$D:$D,Calculation!$C167,跨省传输汇总!$E:$E,Calculation!$D167,跨省传输汇总!$I:$I,"")</f>
        <v>705119</v>
      </c>
    </row>
    <row r="168" spans="1:55">
      <c r="A168" s="18" t="s">
        <v>116</v>
      </c>
      <c r="B168" s="18" t="s">
        <v>116</v>
      </c>
      <c r="C168" t="s">
        <v>144</v>
      </c>
      <c r="D168" t="s">
        <v>433</v>
      </c>
      <c r="H168" s="49">
        <f t="shared" si="45"/>
        <v>570583.37696571089</v>
      </c>
      <c r="I168" s="49">
        <f t="shared" si="46"/>
        <v>547214.9960726311</v>
      </c>
      <c r="J168" s="49">
        <f t="shared" si="47"/>
        <v>366709.4977124104</v>
      </c>
      <c r="K168" s="49">
        <f t="shared" si="48"/>
        <v>250262.88778893993</v>
      </c>
      <c r="L168" s="49">
        <f t="shared" si="49"/>
        <v>436754.74499030958</v>
      </c>
      <c r="M168" s="49">
        <f t="shared" si="50"/>
        <v>411532.2597735647</v>
      </c>
      <c r="N168" s="49">
        <f t="shared" si="51"/>
        <v>587715.47299782361</v>
      </c>
      <c r="O168" s="49">
        <f t="shared" si="52"/>
        <v>530939.10009717604</v>
      </c>
      <c r="P168" s="49">
        <f t="shared" si="53"/>
        <v>448160.67381533619</v>
      </c>
      <c r="Q168" s="49">
        <f t="shared" si="54"/>
        <v>408134.66162321385</v>
      </c>
      <c r="R168" s="49">
        <f t="shared" si="55"/>
        <v>450495.55435498088</v>
      </c>
      <c r="S168" s="49">
        <f t="shared" si="56"/>
        <v>507561.88014103472</v>
      </c>
      <c r="T168" s="49">
        <f t="shared" si="57"/>
        <v>17732.794443899849</v>
      </c>
      <c r="U168" s="49">
        <f t="shared" si="58"/>
        <v>15562.976796499233</v>
      </c>
      <c r="V168" s="49">
        <f t="shared" si="59"/>
        <v>11961.443796300457</v>
      </c>
      <c r="W168" s="49">
        <f t="shared" si="60"/>
        <v>9636.9324247080094</v>
      </c>
      <c r="X168" s="49">
        <f t="shared" si="61"/>
        <v>11446.348023538534</v>
      </c>
      <c r="Y168" s="49">
        <f t="shared" si="62"/>
        <v>14368.622467649797</v>
      </c>
      <c r="Z168" s="49">
        <f t="shared" si="63"/>
        <v>0</v>
      </c>
      <c r="AA168" s="49">
        <f t="shared" si="64"/>
        <v>0</v>
      </c>
      <c r="AB168" s="49">
        <f t="shared" si="65"/>
        <v>0</v>
      </c>
      <c r="AC168" s="49">
        <f t="shared" si="66"/>
        <v>0</v>
      </c>
      <c r="AD168" s="49">
        <f t="shared" si="67"/>
        <v>0</v>
      </c>
      <c r="AE168" s="49">
        <f t="shared" si="68"/>
        <v>0</v>
      </c>
      <c r="AF168" s="49">
        <f t="shared" si="69"/>
        <v>58264.896029956646</v>
      </c>
      <c r="AG168" s="49">
        <f t="shared" si="70"/>
        <v>57476.264486710163</v>
      </c>
      <c r="AH168" s="49">
        <f t="shared" si="71"/>
        <v>38402.530082859361</v>
      </c>
      <c r="AI168" s="49">
        <f t="shared" si="72"/>
        <v>31146.323918100185</v>
      </c>
      <c r="AJ168" s="49">
        <f t="shared" si="73"/>
        <v>46194.190237851944</v>
      </c>
      <c r="AK168" s="49">
        <f t="shared" si="74"/>
        <v>51261.031506210085</v>
      </c>
      <c r="AL168" s="49">
        <f t="shared" si="75"/>
        <v>28752.459562609041</v>
      </c>
      <c r="AM168" s="49">
        <f t="shared" si="76"/>
        <v>39890.662546983593</v>
      </c>
      <c r="AN168" s="49">
        <f t="shared" si="77"/>
        <v>39346.854593093609</v>
      </c>
      <c r="AO168" s="49">
        <f t="shared" si="78"/>
        <v>34439.19424503803</v>
      </c>
      <c r="AP168" s="49">
        <f t="shared" si="79"/>
        <v>52326.162393319013</v>
      </c>
      <c r="AQ168" s="49">
        <f t="shared" si="80"/>
        <v>76503.206111540814</v>
      </c>
      <c r="AR168" s="49">
        <v>0</v>
      </c>
      <c r="AS168" s="49">
        <v>0</v>
      </c>
      <c r="AT168" s="49">
        <v>0</v>
      </c>
      <c r="AU168" s="49">
        <v>0</v>
      </c>
      <c r="AV168" s="49">
        <v>0</v>
      </c>
      <c r="AW168" s="49">
        <v>0</v>
      </c>
      <c r="AX168" s="49">
        <f>SUMIFS(跨省传输汇总!K:K,跨省传输汇总!$D:$D,Calculation!$C168,跨省传输汇总!$E:$E,Calculation!$D168,跨省传输汇总!$I:$I,"")</f>
        <v>1263049</v>
      </c>
      <c r="AY168" s="49">
        <f>SUMIFS(跨省传输汇总!L:L,跨省传输汇总!$D:$D,Calculation!$C168,跨省传输汇总!$E:$E,Calculation!$D168,跨省传输汇总!$I:$I,"")</f>
        <v>1191084</v>
      </c>
      <c r="AZ168" s="49">
        <f>SUMIFS(跨省传输汇总!M:M,跨省传输汇总!$D:$D,Calculation!$C168,跨省传输汇总!$E:$E,Calculation!$D168,跨省传输汇总!$I:$I,"")</f>
        <v>904581</v>
      </c>
      <c r="BA168" s="49">
        <f>SUMIFS(跨省传输汇总!N:N,跨省传输汇总!$D:$D,Calculation!$C168,跨省传输汇总!$E:$E,Calculation!$D168,跨省传输汇总!$I:$I,"")</f>
        <v>733620</v>
      </c>
      <c r="BB168" s="49">
        <f>SUMIFS(跨省传输汇总!O:O,跨省传输汇总!$D:$D,Calculation!$C168,跨省传输汇总!$E:$E,Calculation!$D168,跨省传输汇总!$I:$I,"")</f>
        <v>997217</v>
      </c>
      <c r="BC168" s="49">
        <f>SUMIFS(跨省传输汇总!P:P,跨省传输汇总!$D:$D,Calculation!$C168,跨省传输汇总!$E:$E,Calculation!$D168,跨省传输汇总!$I:$I,"")</f>
        <v>1061227</v>
      </c>
    </row>
    <row r="169" spans="1:55">
      <c r="A169" s="18" t="s">
        <v>116</v>
      </c>
      <c r="B169" s="18" t="s">
        <v>116</v>
      </c>
      <c r="C169" t="s">
        <v>144</v>
      </c>
      <c r="D169" t="s">
        <v>220</v>
      </c>
      <c r="H169" s="49">
        <f t="shared" si="45"/>
        <v>450099.63566172105</v>
      </c>
      <c r="I169" s="49">
        <f t="shared" si="46"/>
        <v>504594.96192250744</v>
      </c>
      <c r="J169" s="49">
        <f t="shared" si="47"/>
        <v>521553.6666317528</v>
      </c>
      <c r="K169" s="49">
        <f t="shared" si="48"/>
        <v>456329.10807132407</v>
      </c>
      <c r="L169" s="49">
        <f t="shared" si="49"/>
        <v>664429.64059630863</v>
      </c>
      <c r="M169" s="49">
        <f t="shared" si="50"/>
        <v>392284.73574562237</v>
      </c>
      <c r="N169" s="49">
        <f t="shared" si="51"/>
        <v>463614.13764946297</v>
      </c>
      <c r="O169" s="49">
        <f t="shared" si="52"/>
        <v>489586.71988065488</v>
      </c>
      <c r="P169" s="49">
        <f t="shared" si="53"/>
        <v>637397.84250653512</v>
      </c>
      <c r="Q169" s="49">
        <f t="shared" si="54"/>
        <v>744192.34812227578</v>
      </c>
      <c r="R169" s="49">
        <f t="shared" si="55"/>
        <v>685333.36547255132</v>
      </c>
      <c r="S169" s="49">
        <f t="shared" si="56"/>
        <v>483823.01337744866</v>
      </c>
      <c r="T169" s="49">
        <f t="shared" si="57"/>
        <v>13988.357601492417</v>
      </c>
      <c r="U169" s="49">
        <f t="shared" si="58"/>
        <v>14350.848826131365</v>
      </c>
      <c r="V169" s="49">
        <f t="shared" si="59"/>
        <v>17012.198781561605</v>
      </c>
      <c r="W169" s="49">
        <f t="shared" si="60"/>
        <v>17571.973282827978</v>
      </c>
      <c r="X169" s="49">
        <f t="shared" si="61"/>
        <v>17413.188959375169</v>
      </c>
      <c r="Y169" s="49">
        <f t="shared" si="62"/>
        <v>13696.596400126702</v>
      </c>
      <c r="Z169" s="49">
        <f t="shared" si="63"/>
        <v>0</v>
      </c>
      <c r="AA169" s="49">
        <f t="shared" si="64"/>
        <v>0</v>
      </c>
      <c r="AB169" s="49">
        <f t="shared" si="65"/>
        <v>0</v>
      </c>
      <c r="AC169" s="49">
        <f t="shared" si="66"/>
        <v>0</v>
      </c>
      <c r="AD169" s="49">
        <f t="shared" si="67"/>
        <v>0</v>
      </c>
      <c r="AE169" s="49">
        <f t="shared" si="68"/>
        <v>0</v>
      </c>
      <c r="AF169" s="49">
        <f t="shared" si="69"/>
        <v>45961.746404903657</v>
      </c>
      <c r="AG169" s="49">
        <f t="shared" si="70"/>
        <v>52999.705231524858</v>
      </c>
      <c r="AH169" s="49">
        <f t="shared" si="71"/>
        <v>54618.111877645155</v>
      </c>
      <c r="AI169" s="49">
        <f t="shared" si="72"/>
        <v>56792.176973654052</v>
      </c>
      <c r="AJ169" s="49">
        <f t="shared" si="73"/>
        <v>70274.655443192649</v>
      </c>
      <c r="AK169" s="49">
        <f t="shared" si="74"/>
        <v>48863.533103154725</v>
      </c>
      <c r="AL169" s="49">
        <f t="shared" si="75"/>
        <v>22681.122682419846</v>
      </c>
      <c r="AM169" s="49">
        <f t="shared" si="76"/>
        <v>36783.764139181476</v>
      </c>
      <c r="AN169" s="49">
        <f t="shared" si="77"/>
        <v>55961.180202505282</v>
      </c>
      <c r="AO169" s="49">
        <f t="shared" si="78"/>
        <v>62796.393549918161</v>
      </c>
      <c r="AP169" s="49">
        <f t="shared" si="79"/>
        <v>79603.149528572205</v>
      </c>
      <c r="AQ169" s="49">
        <f t="shared" si="80"/>
        <v>72925.121373647577</v>
      </c>
      <c r="AR169" s="49">
        <v>0</v>
      </c>
      <c r="AS169" s="49">
        <v>0</v>
      </c>
      <c r="AT169" s="49">
        <v>0</v>
      </c>
      <c r="AU169" s="49">
        <v>0</v>
      </c>
      <c r="AV169" s="49">
        <v>0</v>
      </c>
      <c r="AW169" s="49">
        <v>0</v>
      </c>
      <c r="AX169" s="49">
        <f>SUMIFS(跨省传输汇总!K:K,跨省传输汇总!$D:$D,Calculation!$C169,跨省传输汇总!$E:$E,Calculation!$D169,跨省传输汇总!$I:$I,"")</f>
        <v>996345</v>
      </c>
      <c r="AY169" s="49">
        <f>SUMIFS(跨省传输汇总!L:L,跨省传输汇总!$D:$D,Calculation!$C169,跨省传输汇总!$E:$E,Calculation!$D169,跨省传输汇总!$I:$I,"")</f>
        <v>1098316</v>
      </c>
      <c r="AZ169" s="49">
        <f>SUMIFS(跨省传输汇总!M:M,跨省传输汇总!$D:$D,Calculation!$C169,跨省传输汇总!$E:$E,Calculation!$D169,跨省传输汇总!$I:$I,"")</f>
        <v>1286543</v>
      </c>
      <c r="BA169" s="49">
        <f>SUMIFS(跨省传输汇总!N:N,跨省传输汇总!$D:$D,Calculation!$C169,跨省传输汇总!$E:$E,Calculation!$D169,跨省传输汇总!$I:$I,"")</f>
        <v>1337682</v>
      </c>
      <c r="BB169" s="49">
        <f>SUMIFS(跨省传输汇总!O:O,跨省传输汇总!$D:$D,Calculation!$C169,跨省传输汇总!$E:$E,Calculation!$D169,跨省传输汇总!$I:$I,"")</f>
        <v>1517054</v>
      </c>
      <c r="BC169" s="49">
        <f>SUMIFS(跨省传输汇总!P:P,跨省传输汇总!$D:$D,Calculation!$C169,跨省传输汇总!$E:$E,Calculation!$D169,跨省传输汇总!$I:$I,"")</f>
        <v>1011593</v>
      </c>
    </row>
    <row r="170" spans="1:55">
      <c r="A170" s="29" t="s">
        <v>116</v>
      </c>
      <c r="B170" s="29" t="s">
        <v>399</v>
      </c>
      <c r="C170" s="13" t="s">
        <v>144</v>
      </c>
      <c r="D170" s="13" t="s">
        <v>431</v>
      </c>
      <c r="H170" s="49">
        <f t="shared" ref="H170:H233" si="87">AX170*VLOOKUP($C170,$A$69:$AW$99,COLUMN(H$1),FALSE)/VLOOKUP($C170,$A$69:$AW$99,COLUMN(B$1),FALSE)</f>
        <v>113409.3240143335</v>
      </c>
      <c r="I170" s="49">
        <f t="shared" ref="I170:I233" si="88">AY170*VLOOKUP($C170,$A$69:$AW$99,COLUMN(I$1),FALSE)/VLOOKUP($C170,$A$69:$AW$99,COLUMN(C$1),FALSE)</f>
        <v>184336.42573001896</v>
      </c>
      <c r="J170" s="49">
        <f t="shared" ref="J170:J233" si="89">AZ170*VLOOKUP($C170,$A$69:$AW$99,COLUMN(J$1),FALSE)/VLOOKUP($C170,$A$69:$AW$99,COLUMN(D$1),FALSE)</f>
        <v>165326.37834265531</v>
      </c>
      <c r="K170" s="49">
        <f t="shared" ref="K170:K233" si="90">BA170*VLOOKUP($C170,$A$69:$AW$99,COLUMN(K$1),FALSE)/VLOOKUP($C170,$A$69:$AW$99,COLUMN(E$1),FALSE)</f>
        <v>87974.081054532799</v>
      </c>
      <c r="L170" s="49">
        <f t="shared" ref="L170:L233" si="91">BB170*VLOOKUP($C170,$A$69:$AW$99,COLUMN(L$1),FALSE)/VLOOKUP($C170,$A$69:$AW$99,COLUMN(F$1),FALSE)</f>
        <v>205883.51786475233</v>
      </c>
      <c r="M170" s="49">
        <f t="shared" ref="M170:M233" si="92">BC170*VLOOKUP($C170,$A$69:$AW$99,COLUMN(M$1),FALSE)/VLOOKUP($C170,$A$69:$AW$99,COLUMN(G$1),FALSE)</f>
        <v>142709.4899156825</v>
      </c>
      <c r="N170" s="49">
        <f t="shared" ref="N170:N233" si="93">AX170*VLOOKUP($C170,$A$69:$AW$99,COLUMN(N$1),FALSE)/VLOOKUP($C170,$A$69:$AW$99,COLUMN(B$1),FALSE)</f>
        <v>116814.50458633484</v>
      </c>
      <c r="O170" s="49">
        <f t="shared" ref="O170:O233" si="94">AY170*VLOOKUP($C170,$A$69:$AW$99,COLUMN(O$1),FALSE)/VLOOKUP($C170,$A$69:$AW$99,COLUMN(C$1),FALSE)</f>
        <v>178853.6803535184</v>
      </c>
      <c r="P170" s="49">
        <f t="shared" ref="P170:P233" si="95">AZ170*VLOOKUP($C170,$A$69:$AW$99,COLUMN(P$1),FALSE)/VLOOKUP($C170,$A$69:$AW$99,COLUMN(D$1),FALSE)</f>
        <v>202047.61965451032</v>
      </c>
      <c r="Q170" s="49">
        <f t="shared" ref="Q170:Q233" si="96">BA170*VLOOKUP($C170,$A$69:$AW$99,COLUMN(Q$1),FALSE)/VLOOKUP($C170,$A$69:$AW$99,COLUMN(E$1),FALSE)</f>
        <v>143470.22093457886</v>
      </c>
      <c r="R170" s="49">
        <f t="shared" ref="R170:R233" si="97">BB170*VLOOKUP($C170,$A$69:$AW$99,COLUMN(R$1),FALSE)/VLOOKUP($C170,$A$69:$AW$99,COLUMN(F$1),FALSE)</f>
        <v>212360.85143183291</v>
      </c>
      <c r="S170" s="49">
        <f t="shared" ref="S170:S233" si="98">BC170*VLOOKUP($C170,$A$69:$AW$99,COLUMN(S$1),FALSE)/VLOOKUP($C170,$A$69:$AW$99,COLUMN(G$1),FALSE)</f>
        <v>176010.25264805919</v>
      </c>
      <c r="T170" s="49">
        <f t="shared" ref="T170:T233" si="99">AX170*VLOOKUP($C170,$A$69:$AW$99,COLUMN(T$1),FALSE)/VLOOKUP($C170,$A$69:$AW$99,COLUMN(B$1),FALSE)</f>
        <v>3524.5755694152749</v>
      </c>
      <c r="U170" s="49">
        <f t="shared" ref="U170:U233" si="100">AY170*VLOOKUP($C170,$A$69:$AW$99,COLUMN(U$1),FALSE)/VLOOKUP($C170,$A$69:$AW$99,COLUMN(C$1),FALSE)</f>
        <v>5242.5893606269419</v>
      </c>
      <c r="V170" s="49">
        <f t="shared" ref="V170:V233" si="101">AZ170*VLOOKUP($C170,$A$69:$AW$99,COLUMN(V$1),FALSE)/VLOOKUP($C170,$A$69:$AW$99,COLUMN(D$1),FALSE)</f>
        <v>5392.6669337112498</v>
      </c>
      <c r="W170" s="49">
        <f t="shared" ref="W170:W233" si="102">BA170*VLOOKUP($C170,$A$69:$AW$99,COLUMN(W$1),FALSE)/VLOOKUP($C170,$A$69:$AW$99,COLUMN(E$1),FALSE)</f>
        <v>3387.6388214752524</v>
      </c>
      <c r="X170" s="49">
        <f t="shared" ref="X170:X233" si="103">BB170*VLOOKUP($C170,$A$69:$AW$99,COLUMN(X$1),FALSE)/VLOOKUP($C170,$A$69:$AW$99,COLUMN(F$1),FALSE)</f>
        <v>5395.7385118796019</v>
      </c>
      <c r="Y170" s="49">
        <f t="shared" ref="Y170:Y233" si="104">BC170*VLOOKUP($C170,$A$69:$AW$99,COLUMN(Y$1),FALSE)/VLOOKUP($C170,$A$69:$AW$99,COLUMN(G$1),FALSE)</f>
        <v>4982.6926916436032</v>
      </c>
      <c r="Z170" s="49">
        <f t="shared" ref="Z170:Z233" si="105">AX170*VLOOKUP($C170,$A$69:$AW$99,COLUMN(Z$1),FALSE)/VLOOKUP($C170,$A$69:$AW$99,COLUMN(B$1),FALSE)</f>
        <v>0</v>
      </c>
      <c r="AA170" s="49">
        <f t="shared" ref="AA170:AA233" si="106">AY170*VLOOKUP($C170,$A$69:$AW$99,COLUMN(AA$1),FALSE)/VLOOKUP($C170,$A$69:$AW$99,COLUMN(C$1),FALSE)</f>
        <v>0</v>
      </c>
      <c r="AB170" s="49">
        <f t="shared" ref="AB170:AB233" si="107">AZ170*VLOOKUP($C170,$A$69:$AW$99,COLUMN(AB$1),FALSE)/VLOOKUP($C170,$A$69:$AW$99,COLUMN(D$1),FALSE)</f>
        <v>0</v>
      </c>
      <c r="AC170" s="49">
        <f t="shared" ref="AC170:AC233" si="108">BA170*VLOOKUP($C170,$A$69:$AW$99,COLUMN(AC$1),FALSE)/VLOOKUP($C170,$A$69:$AW$99,COLUMN(E$1),FALSE)</f>
        <v>0</v>
      </c>
      <c r="AD170" s="49">
        <f t="shared" ref="AD170:AD233" si="109">BB170*VLOOKUP($C170,$A$69:$AW$99,COLUMN(AD$1),FALSE)/VLOOKUP($C170,$A$69:$AW$99,COLUMN(F$1),FALSE)</f>
        <v>0</v>
      </c>
      <c r="AE170" s="49">
        <f t="shared" ref="AE170:AE233" si="110">BC170*VLOOKUP($C170,$A$69:$AW$99,COLUMN(AE$1),FALSE)/VLOOKUP($C170,$A$69:$AW$99,COLUMN(G$1),FALSE)</f>
        <v>0</v>
      </c>
      <c r="AF170" s="49">
        <f t="shared" ref="AF170:AF233" si="111">AX170*VLOOKUP($C170,$A$69:$AW$99,COLUMN(AF$1),FALSE)/VLOOKUP($C170,$A$69:$AW$99,COLUMN(B$1),FALSE)</f>
        <v>11580.748299507333</v>
      </c>
      <c r="AG170" s="49">
        <f t="shared" ref="AG170:AG233" si="112">AY170*VLOOKUP($C170,$A$69:$AW$99,COLUMN(AG$1),FALSE)/VLOOKUP($C170,$A$69:$AW$99,COLUMN(C$1),FALSE)</f>
        <v>19361.620635095169</v>
      </c>
      <c r="AH170" s="49">
        <f t="shared" ref="AH170:AH233" si="113">AZ170*VLOOKUP($C170,$A$69:$AW$99,COLUMN(AH$1),FALSE)/VLOOKUP($C170,$A$69:$AW$99,COLUMN(D$1),FALSE)</f>
        <v>17313.299102967696</v>
      </c>
      <c r="AI170" s="49">
        <f t="shared" ref="AI170:AI233" si="114">BA170*VLOOKUP($C170,$A$69:$AW$99,COLUMN(AI$1),FALSE)/VLOOKUP($C170,$A$69:$AW$99,COLUMN(E$1),FALSE)</f>
        <v>10948.763714548542</v>
      </c>
      <c r="AJ170" s="49">
        <f t="shared" ref="AJ170:AJ233" si="115">BB170*VLOOKUP($C170,$A$69:$AW$99,COLUMN(AJ$1),FALSE)/VLOOKUP($C170,$A$69:$AW$99,COLUMN(F$1),FALSE)</f>
        <v>21775.658994371253</v>
      </c>
      <c r="AK170" s="49">
        <f t="shared" ref="AK170:AK233" si="116">BC170*VLOOKUP($C170,$A$69:$AW$99,COLUMN(AK$1),FALSE)/VLOOKUP($C170,$A$69:$AW$99,COLUMN(G$1),FALSE)</f>
        <v>17776.092845863666</v>
      </c>
      <c r="AL170" s="49">
        <f t="shared" ref="AL170:AL233" si="117">AX170*VLOOKUP($C170,$A$69:$AW$99,COLUMN(AL$1),FALSE)/VLOOKUP($C170,$A$69:$AW$99,COLUMN(B$1),FALSE)</f>
        <v>5714.8475304090534</v>
      </c>
      <c r="AM170" s="49">
        <f t="shared" ref="AM170:AM233" si="118">AY170*VLOOKUP($C170,$A$69:$AW$99,COLUMN(AM$1),FALSE)/VLOOKUP($C170,$A$69:$AW$99,COLUMN(C$1),FALSE)</f>
        <v>13437.683920740536</v>
      </c>
      <c r="AN170" s="49">
        <f t="shared" ref="AN170:AN233" si="119">AZ170*VLOOKUP($C170,$A$69:$AW$99,COLUMN(AN$1),FALSE)/VLOOKUP($C170,$A$69:$AW$99,COLUMN(D$1),FALSE)</f>
        <v>17739.035966155428</v>
      </c>
      <c r="AO170" s="49">
        <f t="shared" ref="AO170:AO233" si="120">BA170*VLOOKUP($C170,$A$69:$AW$99,COLUMN(AO$1),FALSE)/VLOOKUP($C170,$A$69:$AW$99,COLUMN(E$1),FALSE)</f>
        <v>12106.295474864539</v>
      </c>
      <c r="AP170" s="49">
        <f t="shared" ref="AP170:AP233" si="121">BB170*VLOOKUP($C170,$A$69:$AW$99,COLUMN(AP$1),FALSE)/VLOOKUP($C170,$A$69:$AW$99,COLUMN(F$1),FALSE)</f>
        <v>24666.233197163896</v>
      </c>
      <c r="AQ170" s="49">
        <f t="shared" ref="AQ170:AQ233" si="122">BC170*VLOOKUP($C170,$A$69:$AW$99,COLUMN(AQ$1),FALSE)/VLOOKUP($C170,$A$69:$AW$99,COLUMN(G$1),FALSE)</f>
        <v>26529.471898751079</v>
      </c>
      <c r="AR170" s="49">
        <v>0</v>
      </c>
      <c r="AS170" s="49">
        <v>0</v>
      </c>
      <c r="AT170" s="49">
        <v>0</v>
      </c>
      <c r="AU170" s="49">
        <v>0</v>
      </c>
      <c r="AV170" s="49">
        <v>0</v>
      </c>
      <c r="AW170" s="49">
        <v>0</v>
      </c>
      <c r="AX170" s="49">
        <f>SUMIFS(跨省传输汇总!K:K,跨省传输汇总!$D:$D,Calculation!$C170,跨省传输汇总!$E:$E,Calculation!$D170,跨省传输汇总!$I:$I,"")</f>
        <v>251044</v>
      </c>
      <c r="AY170" s="49">
        <f>SUMIFS(跨省传输汇总!L:L,跨省传输汇总!$D:$D,Calculation!$C170,跨省传输汇总!$E:$E,Calculation!$D170,跨省传输汇总!$I:$I,"")</f>
        <v>401232</v>
      </c>
      <c r="AZ170" s="49">
        <f>SUMIFS(跨省传输汇总!M:M,跨省传输汇总!$D:$D,Calculation!$C170,跨省传输汇总!$E:$E,Calculation!$D170,跨省传输汇总!$I:$I,"")</f>
        <v>407819</v>
      </c>
      <c r="BA170" s="49">
        <f>SUMIFS(跨省传输汇总!N:N,跨省传输汇总!$D:$D,Calculation!$C170,跨省传输汇总!$E:$E,Calculation!$D170,跨省传输汇总!$I:$I,"")</f>
        <v>257887</v>
      </c>
      <c r="BB170" s="49">
        <f>SUMIFS(跨省传输汇总!O:O,跨省传输汇总!$D:$D,Calculation!$C170,跨省传输汇总!$E:$E,Calculation!$D170,跨省传输汇总!$I:$I,"")</f>
        <v>470082</v>
      </c>
      <c r="BC170" s="49">
        <f>SUMIFS(跨省传输汇总!P:P,跨省传输汇总!$D:$D,Calculation!$C170,跨省传输汇总!$E:$E,Calculation!$D170,跨省传输汇总!$I:$I,"")</f>
        <v>368008</v>
      </c>
    </row>
    <row r="171" spans="1:55">
      <c r="A171" s="29" t="s">
        <v>116</v>
      </c>
      <c r="B171" s="29" t="s">
        <v>483</v>
      </c>
      <c r="C171" s="13" t="s">
        <v>144</v>
      </c>
      <c r="D171" s="13" t="s">
        <v>145</v>
      </c>
      <c r="H171" s="49">
        <f t="shared" si="87"/>
        <v>0</v>
      </c>
      <c r="I171" s="49">
        <f t="shared" si="88"/>
        <v>0</v>
      </c>
      <c r="J171" s="49">
        <f t="shared" si="89"/>
        <v>0</v>
      </c>
      <c r="K171" s="49">
        <f t="shared" si="90"/>
        <v>0</v>
      </c>
      <c r="L171" s="49">
        <f t="shared" si="91"/>
        <v>0</v>
      </c>
      <c r="M171" s="49">
        <f t="shared" si="92"/>
        <v>0</v>
      </c>
      <c r="N171" s="49">
        <f t="shared" si="93"/>
        <v>0</v>
      </c>
      <c r="O171" s="49">
        <f t="shared" si="94"/>
        <v>0</v>
      </c>
      <c r="P171" s="49">
        <f t="shared" si="95"/>
        <v>0</v>
      </c>
      <c r="Q171" s="49">
        <f t="shared" si="96"/>
        <v>0</v>
      </c>
      <c r="R171" s="49">
        <f t="shared" si="97"/>
        <v>0</v>
      </c>
      <c r="S171" s="49">
        <f t="shared" si="98"/>
        <v>0</v>
      </c>
      <c r="T171" s="49">
        <f t="shared" si="99"/>
        <v>0</v>
      </c>
      <c r="U171" s="49">
        <f t="shared" si="100"/>
        <v>0</v>
      </c>
      <c r="V171" s="49">
        <f t="shared" si="101"/>
        <v>0</v>
      </c>
      <c r="W171" s="49">
        <f t="shared" si="102"/>
        <v>0</v>
      </c>
      <c r="X171" s="49">
        <f t="shared" si="103"/>
        <v>0</v>
      </c>
      <c r="Y171" s="49">
        <f t="shared" si="104"/>
        <v>0</v>
      </c>
      <c r="Z171" s="49">
        <f t="shared" si="105"/>
        <v>0</v>
      </c>
      <c r="AA171" s="49">
        <f t="shared" si="106"/>
        <v>0</v>
      </c>
      <c r="AB171" s="49">
        <f t="shared" si="107"/>
        <v>0</v>
      </c>
      <c r="AC171" s="49">
        <f t="shared" si="108"/>
        <v>0</v>
      </c>
      <c r="AD171" s="49">
        <f t="shared" si="109"/>
        <v>0</v>
      </c>
      <c r="AE171" s="49">
        <f t="shared" si="110"/>
        <v>0</v>
      </c>
      <c r="AF171" s="49">
        <f t="shared" si="111"/>
        <v>0</v>
      </c>
      <c r="AG171" s="49">
        <f t="shared" si="112"/>
        <v>0</v>
      </c>
      <c r="AH171" s="49">
        <f t="shared" si="113"/>
        <v>0</v>
      </c>
      <c r="AI171" s="49">
        <f t="shared" si="114"/>
        <v>0</v>
      </c>
      <c r="AJ171" s="49">
        <f t="shared" si="115"/>
        <v>0</v>
      </c>
      <c r="AK171" s="49">
        <f t="shared" si="116"/>
        <v>0</v>
      </c>
      <c r="AL171" s="49">
        <f t="shared" si="117"/>
        <v>0</v>
      </c>
      <c r="AM171" s="49">
        <f t="shared" si="118"/>
        <v>0</v>
      </c>
      <c r="AN171" s="49">
        <f t="shared" si="119"/>
        <v>0</v>
      </c>
      <c r="AO171" s="49">
        <f t="shared" si="120"/>
        <v>0</v>
      </c>
      <c r="AP171" s="49">
        <f t="shared" si="121"/>
        <v>0</v>
      </c>
      <c r="AQ171" s="49">
        <f t="shared" si="122"/>
        <v>0</v>
      </c>
      <c r="AR171" s="49">
        <v>0</v>
      </c>
      <c r="AS171" s="49">
        <v>0</v>
      </c>
      <c r="AT171" s="49">
        <v>0</v>
      </c>
      <c r="AU171" s="49">
        <v>0</v>
      </c>
      <c r="AV171" s="49">
        <v>0</v>
      </c>
      <c r="AW171" s="49">
        <v>0</v>
      </c>
      <c r="AX171" s="49">
        <f>SUMIFS(跨省传输汇总!K:K,跨省传输汇总!$D:$D,Calculation!$C171,跨省传输汇总!$E:$E,Calculation!$D171,跨省传输汇总!$I:$I,"")</f>
        <v>0</v>
      </c>
      <c r="AY171" s="49">
        <f>SUMIFS(跨省传输汇总!L:L,跨省传输汇总!$D:$D,Calculation!$C171,跨省传输汇总!$E:$E,Calculation!$D171,跨省传输汇总!$I:$I,"")</f>
        <v>0</v>
      </c>
      <c r="AZ171" s="49">
        <f>SUMIFS(跨省传输汇总!M:M,跨省传输汇总!$D:$D,Calculation!$C171,跨省传输汇总!$E:$E,Calculation!$D171,跨省传输汇总!$I:$I,"")</f>
        <v>0</v>
      </c>
      <c r="BA171" s="49">
        <f>SUMIFS(跨省传输汇总!N:N,跨省传输汇总!$D:$D,Calculation!$C171,跨省传输汇总!$E:$E,Calculation!$D171,跨省传输汇总!$I:$I,"")</f>
        <v>0</v>
      </c>
      <c r="BB171" s="49">
        <f>SUMIFS(跨省传输汇总!O:O,跨省传输汇总!$D:$D,Calculation!$C171,跨省传输汇总!$E:$E,Calculation!$D171,跨省传输汇总!$I:$I,"")</f>
        <v>0</v>
      </c>
      <c r="BC171" s="49">
        <f>SUMIFS(跨省传输汇总!P:P,跨省传输汇总!$D:$D,Calculation!$C171,跨省传输汇总!$E:$E,Calculation!$D171,跨省传输汇总!$I:$I,"")</f>
        <v>0</v>
      </c>
    </row>
    <row r="172" spans="1:55">
      <c r="A172" s="29" t="s">
        <v>116</v>
      </c>
      <c r="B172" s="29" t="s">
        <v>191</v>
      </c>
      <c r="C172" s="13" t="s">
        <v>144</v>
      </c>
      <c r="D172" s="13" t="s">
        <v>224</v>
      </c>
      <c r="H172" s="49">
        <f t="shared" si="87"/>
        <v>0</v>
      </c>
      <c r="I172" s="49">
        <f t="shared" si="88"/>
        <v>0</v>
      </c>
      <c r="J172" s="49">
        <f t="shared" si="89"/>
        <v>0</v>
      </c>
      <c r="K172" s="49">
        <f t="shared" si="90"/>
        <v>0</v>
      </c>
      <c r="L172" s="49">
        <f t="shared" si="91"/>
        <v>0</v>
      </c>
      <c r="M172" s="49">
        <f t="shared" si="92"/>
        <v>10.470305612169918</v>
      </c>
      <c r="N172" s="49">
        <f t="shared" si="93"/>
        <v>0</v>
      </c>
      <c r="O172" s="49">
        <f t="shared" si="94"/>
        <v>0</v>
      </c>
      <c r="P172" s="49">
        <f t="shared" si="95"/>
        <v>0</v>
      </c>
      <c r="Q172" s="49">
        <f t="shared" si="96"/>
        <v>0</v>
      </c>
      <c r="R172" s="49">
        <f t="shared" si="97"/>
        <v>0</v>
      </c>
      <c r="S172" s="49">
        <f t="shared" si="98"/>
        <v>12.913514982004733</v>
      </c>
      <c r="T172" s="49">
        <f t="shared" si="99"/>
        <v>0</v>
      </c>
      <c r="U172" s="49">
        <f t="shared" si="100"/>
        <v>0</v>
      </c>
      <c r="V172" s="49">
        <f t="shared" si="101"/>
        <v>0</v>
      </c>
      <c r="W172" s="49">
        <f t="shared" si="102"/>
        <v>0</v>
      </c>
      <c r="X172" s="49">
        <f t="shared" si="103"/>
        <v>0</v>
      </c>
      <c r="Y172" s="49">
        <f t="shared" si="104"/>
        <v>0.3655700492227813</v>
      </c>
      <c r="Z172" s="49">
        <f t="shared" si="105"/>
        <v>0</v>
      </c>
      <c r="AA172" s="49">
        <f t="shared" si="106"/>
        <v>0</v>
      </c>
      <c r="AB172" s="49">
        <f t="shared" si="107"/>
        <v>0</v>
      </c>
      <c r="AC172" s="49">
        <f t="shared" si="108"/>
        <v>0</v>
      </c>
      <c r="AD172" s="49">
        <f t="shared" si="109"/>
        <v>0</v>
      </c>
      <c r="AE172" s="49">
        <f t="shared" si="110"/>
        <v>0</v>
      </c>
      <c r="AF172" s="49">
        <f t="shared" si="111"/>
        <v>0</v>
      </c>
      <c r="AG172" s="49">
        <f t="shared" si="112"/>
        <v>0</v>
      </c>
      <c r="AH172" s="49">
        <f t="shared" si="113"/>
        <v>0</v>
      </c>
      <c r="AI172" s="49">
        <f t="shared" si="114"/>
        <v>0</v>
      </c>
      <c r="AJ172" s="49">
        <f t="shared" si="115"/>
        <v>0</v>
      </c>
      <c r="AK172" s="49">
        <f t="shared" si="116"/>
        <v>1.3041958512812737</v>
      </c>
      <c r="AL172" s="49">
        <f t="shared" si="117"/>
        <v>0</v>
      </c>
      <c r="AM172" s="49">
        <f t="shared" si="118"/>
        <v>0</v>
      </c>
      <c r="AN172" s="49">
        <f t="shared" si="119"/>
        <v>0</v>
      </c>
      <c r="AO172" s="49">
        <f t="shared" si="120"/>
        <v>0</v>
      </c>
      <c r="AP172" s="49">
        <f t="shared" si="121"/>
        <v>0</v>
      </c>
      <c r="AQ172" s="49">
        <f t="shared" si="122"/>
        <v>1.946413505321295</v>
      </c>
      <c r="AR172" s="49">
        <v>0</v>
      </c>
      <c r="AS172" s="49">
        <v>0</v>
      </c>
      <c r="AT172" s="49">
        <v>0</v>
      </c>
      <c r="AU172" s="49">
        <v>0</v>
      </c>
      <c r="AV172" s="49">
        <v>0</v>
      </c>
      <c r="AW172" s="49">
        <v>0</v>
      </c>
      <c r="AX172" s="49">
        <f>SUMIFS(跨省传输汇总!K:K,跨省传输汇总!$D:$D,Calculation!$C172,跨省传输汇总!$E:$E,Calculation!$D172,跨省传输汇总!$I:$I,"")</f>
        <v>0</v>
      </c>
      <c r="AY172" s="49">
        <f>SUMIFS(跨省传输汇总!L:L,跨省传输汇总!$D:$D,Calculation!$C172,跨省传输汇总!$E:$E,Calculation!$D172,跨省传输汇总!$I:$I,"")</f>
        <v>0</v>
      </c>
      <c r="AZ172" s="49">
        <f>SUMIFS(跨省传输汇总!M:M,跨省传输汇总!$D:$D,Calculation!$C172,跨省传输汇总!$E:$E,Calculation!$D172,跨省传输汇总!$I:$I,"")</f>
        <v>0</v>
      </c>
      <c r="BA172" s="49">
        <f>SUMIFS(跨省传输汇总!N:N,跨省传输汇总!$D:$D,Calculation!$C172,跨省传输汇总!$E:$E,Calculation!$D172,跨省传输汇总!$I:$I,"")</f>
        <v>0</v>
      </c>
      <c r="BB172" s="49">
        <f>SUMIFS(跨省传输汇总!O:O,跨省传输汇总!$D:$D,Calculation!$C172,跨省传输汇总!$E:$E,Calculation!$D172,跨省传输汇总!$I:$I,"")</f>
        <v>0</v>
      </c>
      <c r="BC172" s="49">
        <f>SUMIFS(跨省传输汇总!P:P,跨省传输汇总!$D:$D,Calculation!$C172,跨省传输汇总!$E:$E,Calculation!$D172,跨省传输汇总!$I:$I,"")</f>
        <v>27</v>
      </c>
    </row>
    <row r="173" spans="1:55">
      <c r="A173" s="29" t="s">
        <v>116</v>
      </c>
      <c r="B173" s="29" t="s">
        <v>173</v>
      </c>
      <c r="C173" s="13" t="s">
        <v>144</v>
      </c>
      <c r="D173" s="13" t="s">
        <v>227</v>
      </c>
      <c r="H173" s="49">
        <f t="shared" si="87"/>
        <v>158870.81248989332</v>
      </c>
      <c r="I173" s="49">
        <f t="shared" si="88"/>
        <v>157199.50828924897</v>
      </c>
      <c r="J173" s="49">
        <f t="shared" si="89"/>
        <v>63290.540263234507</v>
      </c>
      <c r="K173" s="49">
        <f t="shared" si="90"/>
        <v>68503.845345918337</v>
      </c>
      <c r="L173" s="49">
        <f t="shared" si="91"/>
        <v>177898.75508403277</v>
      </c>
      <c r="M173" s="49">
        <f t="shared" si="92"/>
        <v>348947.75302775437</v>
      </c>
      <c r="N173" s="49">
        <f t="shared" si="93"/>
        <v>163641.00055732485</v>
      </c>
      <c r="O173" s="49">
        <f t="shared" si="94"/>
        <v>152523.90023268739</v>
      </c>
      <c r="P173" s="49">
        <f t="shared" si="95"/>
        <v>77348.231631438117</v>
      </c>
      <c r="Q173" s="49">
        <f t="shared" si="96"/>
        <v>111717.69808604021</v>
      </c>
      <c r="R173" s="49">
        <f t="shared" si="97"/>
        <v>183495.65565090874</v>
      </c>
      <c r="S173" s="49">
        <f t="shared" si="98"/>
        <v>430373.49658859841</v>
      </c>
      <c r="T173" s="49">
        <f t="shared" si="99"/>
        <v>4937.4439823330777</v>
      </c>
      <c r="U173" s="49">
        <f t="shared" si="100"/>
        <v>4470.8063877729528</v>
      </c>
      <c r="V173" s="49">
        <f t="shared" si="101"/>
        <v>2064.4304140436511</v>
      </c>
      <c r="W173" s="49">
        <f t="shared" si="102"/>
        <v>2637.8938334157533</v>
      </c>
      <c r="X173" s="49">
        <f t="shared" si="103"/>
        <v>4662.3215591882436</v>
      </c>
      <c r="Y173" s="49">
        <f t="shared" si="104"/>
        <v>12183.488426762158</v>
      </c>
      <c r="Z173" s="49">
        <f t="shared" si="105"/>
        <v>0</v>
      </c>
      <c r="AA173" s="49">
        <f t="shared" si="106"/>
        <v>0</v>
      </c>
      <c r="AB173" s="49">
        <f t="shared" si="107"/>
        <v>0</v>
      </c>
      <c r="AC173" s="49">
        <f t="shared" si="108"/>
        <v>0</v>
      </c>
      <c r="AD173" s="49">
        <f t="shared" si="109"/>
        <v>0</v>
      </c>
      <c r="AE173" s="49">
        <f t="shared" si="110"/>
        <v>0</v>
      </c>
      <c r="AF173" s="49">
        <f t="shared" si="111"/>
        <v>16223.030227665826</v>
      </c>
      <c r="AG173" s="49">
        <f t="shared" si="112"/>
        <v>16511.317453760763</v>
      </c>
      <c r="AH173" s="49">
        <f t="shared" si="113"/>
        <v>6627.9081714033</v>
      </c>
      <c r="AI173" s="49">
        <f t="shared" si="114"/>
        <v>8525.6067155223882</v>
      </c>
      <c r="AJ173" s="49">
        <f t="shared" si="115"/>
        <v>18815.797721009698</v>
      </c>
      <c r="AK173" s="49">
        <f t="shared" si="116"/>
        <v>43465.418171151483</v>
      </c>
      <c r="AL173" s="49">
        <f t="shared" si="117"/>
        <v>8005.7127427829182</v>
      </c>
      <c r="AM173" s="49">
        <f t="shared" si="118"/>
        <v>11459.467636529951</v>
      </c>
      <c r="AN173" s="49">
        <f t="shared" si="119"/>
        <v>6790.8895198804312</v>
      </c>
      <c r="AO173" s="49">
        <f t="shared" si="120"/>
        <v>9426.9560191033197</v>
      </c>
      <c r="AP173" s="49">
        <f t="shared" si="121"/>
        <v>21313.469984860545</v>
      </c>
      <c r="AQ173" s="49">
        <f t="shared" si="122"/>
        <v>64868.843785733654</v>
      </c>
      <c r="AR173" s="49">
        <v>0</v>
      </c>
      <c r="AS173" s="49">
        <v>0</v>
      </c>
      <c r="AT173" s="49">
        <v>0</v>
      </c>
      <c r="AU173" s="49">
        <v>0</v>
      </c>
      <c r="AV173" s="49">
        <v>0</v>
      </c>
      <c r="AW173" s="49">
        <v>0</v>
      </c>
      <c r="AX173" s="49">
        <f>SUMIFS(跨省传输汇总!K:K,跨省传输汇总!$D:$D,Calculation!$C173,跨省传输汇总!$E:$E,Calculation!$D173,跨省传输汇总!$I:$I,"")</f>
        <v>351678</v>
      </c>
      <c r="AY173" s="49">
        <f>SUMIFS(跨省传输汇总!L:L,跨省传输汇总!$D:$D,Calculation!$C173,跨省传输汇总!$E:$E,Calculation!$D173,跨省传输汇总!$I:$I,"")</f>
        <v>342165</v>
      </c>
      <c r="AZ173" s="49">
        <f>SUMIFS(跨省传输汇总!M:M,跨省传输汇总!$D:$D,Calculation!$C173,跨省传输汇总!$E:$E,Calculation!$D173,跨省传输汇总!$I:$I,"")</f>
        <v>156122</v>
      </c>
      <c r="BA173" s="49">
        <f>SUMIFS(跨省传输汇总!N:N,跨省传输汇总!$D:$D,Calculation!$C173,跨省传输汇总!$E:$E,Calculation!$D173,跨省传输汇总!$I:$I,"")</f>
        <v>200812</v>
      </c>
      <c r="BB173" s="49">
        <f>SUMIFS(跨省传输汇总!O:O,跨省传输汇总!$D:$D,Calculation!$C173,跨省传输汇总!$E:$E,Calculation!$D173,跨省传输汇总!$I:$I,"")</f>
        <v>406186</v>
      </c>
      <c r="BC173" s="49">
        <f>SUMIFS(跨省传输汇总!P:P,跨省传输汇总!$D:$D,Calculation!$C173,跨省传输汇总!$E:$E,Calculation!$D173,跨省传输汇总!$I:$I,"")</f>
        <v>899839</v>
      </c>
    </row>
    <row r="174" spans="1:55">
      <c r="A174" s="18" t="s">
        <v>116</v>
      </c>
      <c r="B174" s="18" t="s">
        <v>116</v>
      </c>
      <c r="C174" t="s">
        <v>433</v>
      </c>
      <c r="D174" t="s">
        <v>144</v>
      </c>
      <c r="H174" s="49">
        <f t="shared" si="87"/>
        <v>6392.1579116698176</v>
      </c>
      <c r="I174" s="49">
        <f t="shared" si="88"/>
        <v>1176.7723758136569</v>
      </c>
      <c r="J174" s="49">
        <f t="shared" si="89"/>
        <v>2269.8027789397916</v>
      </c>
      <c r="K174" s="49">
        <f t="shared" si="90"/>
        <v>16745.802158020186</v>
      </c>
      <c r="L174" s="49">
        <f t="shared" si="91"/>
        <v>7199.3945767880296</v>
      </c>
      <c r="M174" s="49">
        <f t="shared" si="92"/>
        <v>2826.016848112894</v>
      </c>
      <c r="N174" s="49">
        <f t="shared" si="93"/>
        <v>6914.7647621331635</v>
      </c>
      <c r="O174" s="49">
        <f t="shared" si="94"/>
        <v>1551.1551818888825</v>
      </c>
      <c r="P174" s="49">
        <f t="shared" si="95"/>
        <v>4123.1251204788678</v>
      </c>
      <c r="Q174" s="49">
        <f t="shared" si="96"/>
        <v>23280.346613504855</v>
      </c>
      <c r="R174" s="49">
        <f t="shared" si="97"/>
        <v>8754.9968615929083</v>
      </c>
      <c r="S174" s="49">
        <f t="shared" si="98"/>
        <v>4509.9488888454553</v>
      </c>
      <c r="T174" s="49">
        <f t="shared" si="99"/>
        <v>0</v>
      </c>
      <c r="U174" s="49">
        <f t="shared" si="100"/>
        <v>0</v>
      </c>
      <c r="V174" s="49">
        <f t="shared" si="101"/>
        <v>5.2541730993976659</v>
      </c>
      <c r="W174" s="49">
        <f t="shared" si="102"/>
        <v>27.704452099665744</v>
      </c>
      <c r="X174" s="49">
        <f t="shared" si="103"/>
        <v>12.542499262696916</v>
      </c>
      <c r="Y174" s="49">
        <f t="shared" si="104"/>
        <v>5.2528194202841894</v>
      </c>
      <c r="Z174" s="49">
        <f t="shared" si="105"/>
        <v>34.243703098231165</v>
      </c>
      <c r="AA174" s="49">
        <f t="shared" si="106"/>
        <v>7.0889902157449214</v>
      </c>
      <c r="AB174" s="49">
        <f t="shared" si="107"/>
        <v>15.762519298192997</v>
      </c>
      <c r="AC174" s="49">
        <f t="shared" si="108"/>
        <v>92.348173665552494</v>
      </c>
      <c r="AD174" s="49">
        <f t="shared" si="109"/>
        <v>37.62749778809075</v>
      </c>
      <c r="AE174" s="49">
        <f t="shared" si="110"/>
        <v>15.758458260852569</v>
      </c>
      <c r="AF174" s="49">
        <f t="shared" si="111"/>
        <v>1312.6752854321946</v>
      </c>
      <c r="AG174" s="49">
        <f t="shared" si="112"/>
        <v>274.10762167547028</v>
      </c>
      <c r="AH174" s="49">
        <f t="shared" si="113"/>
        <v>646.26329122591289</v>
      </c>
      <c r="AI174" s="49">
        <f t="shared" si="114"/>
        <v>3850.9188418535387</v>
      </c>
      <c r="AJ174" s="49">
        <f t="shared" si="115"/>
        <v>1705.7798997267805</v>
      </c>
      <c r="AK174" s="49">
        <f t="shared" si="116"/>
        <v>772.16445478177582</v>
      </c>
      <c r="AL174" s="49">
        <f t="shared" si="117"/>
        <v>453.15833766659244</v>
      </c>
      <c r="AM174" s="49">
        <f t="shared" si="118"/>
        <v>122.87583040624531</v>
      </c>
      <c r="AN174" s="49">
        <f t="shared" si="119"/>
        <v>367.79211695783658</v>
      </c>
      <c r="AO174" s="49">
        <f t="shared" si="120"/>
        <v>2708.8797608562063</v>
      </c>
      <c r="AP174" s="49">
        <f t="shared" si="121"/>
        <v>1448.6586648414939</v>
      </c>
      <c r="AQ174" s="49">
        <f t="shared" si="122"/>
        <v>900.85853057873851</v>
      </c>
      <c r="AR174" s="49">
        <v>0</v>
      </c>
      <c r="AS174" s="49">
        <v>0</v>
      </c>
      <c r="AT174" s="49">
        <v>0</v>
      </c>
      <c r="AU174" s="49">
        <v>0</v>
      </c>
      <c r="AV174" s="49">
        <v>0</v>
      </c>
      <c r="AW174" s="49">
        <v>0</v>
      </c>
      <c r="AX174" s="49">
        <f>SUMIFS(跨省传输汇总!K:K,跨省传输汇总!$D:$D,Calculation!$C174,跨省传输汇总!$E:$E,Calculation!$D174,跨省传输汇总!$I:$I,"")</f>
        <v>15107</v>
      </c>
      <c r="AY174" s="49">
        <f>SUMIFS(跨省传输汇总!L:L,跨省传输汇总!$D:$D,Calculation!$C174,跨省传输汇总!$E:$E,Calculation!$D174,跨省传输汇总!$I:$I,"")</f>
        <v>3132</v>
      </c>
      <c r="AZ174" s="49">
        <f>SUMIFS(跨省传输汇总!M:M,跨省传输汇总!$D:$D,Calculation!$C174,跨省传输汇总!$E:$E,Calculation!$D174,跨省传输汇总!$I:$I,"")</f>
        <v>7428</v>
      </c>
      <c r="BA174" s="49">
        <f>SUMIFS(跨省传输汇总!N:N,跨省传输汇总!$D:$D,Calculation!$C174,跨省传输汇总!$E:$E,Calculation!$D174,跨省传输汇总!$I:$I,"")</f>
        <v>46706</v>
      </c>
      <c r="BB174" s="49">
        <f>SUMIFS(跨省传输汇总!O:O,跨省传输汇总!$D:$D,Calculation!$C174,跨省传输汇总!$E:$E,Calculation!$D174,跨省传输汇总!$I:$I,"")</f>
        <v>19159</v>
      </c>
      <c r="BC174" s="49">
        <f>SUMIFS(跨省传输汇总!P:P,跨省传输汇总!$D:$D,Calculation!$C174,跨省传输汇总!$E:$E,Calculation!$D174,跨省传输汇总!$I:$I,"")</f>
        <v>9030</v>
      </c>
    </row>
    <row r="175" spans="1:55">
      <c r="A175" s="18" t="s">
        <v>116</v>
      </c>
      <c r="B175" s="18" t="s">
        <v>116</v>
      </c>
      <c r="C175" t="s">
        <v>433</v>
      </c>
      <c r="D175" t="s">
        <v>220</v>
      </c>
      <c r="H175" s="49">
        <f t="shared" si="87"/>
        <v>0</v>
      </c>
      <c r="I175" s="49">
        <f t="shared" si="88"/>
        <v>0</v>
      </c>
      <c r="J175" s="49">
        <f t="shared" si="89"/>
        <v>0</v>
      </c>
      <c r="K175" s="49">
        <f t="shared" si="90"/>
        <v>0</v>
      </c>
      <c r="L175" s="49">
        <f t="shared" si="91"/>
        <v>0</v>
      </c>
      <c r="M175" s="49">
        <f t="shared" si="92"/>
        <v>659.40393122634191</v>
      </c>
      <c r="N175" s="49">
        <f t="shared" si="93"/>
        <v>0</v>
      </c>
      <c r="O175" s="49">
        <f t="shared" si="94"/>
        <v>0</v>
      </c>
      <c r="P175" s="49">
        <f t="shared" si="95"/>
        <v>0</v>
      </c>
      <c r="Q175" s="49">
        <f t="shared" si="96"/>
        <v>0</v>
      </c>
      <c r="R175" s="49">
        <f t="shared" si="97"/>
        <v>0</v>
      </c>
      <c r="S175" s="49">
        <f t="shared" si="98"/>
        <v>1052.3214073972729</v>
      </c>
      <c r="T175" s="49">
        <f t="shared" si="99"/>
        <v>0</v>
      </c>
      <c r="U175" s="49">
        <f t="shared" si="100"/>
        <v>0</v>
      </c>
      <c r="V175" s="49">
        <f t="shared" si="101"/>
        <v>0</v>
      </c>
      <c r="W175" s="49">
        <f t="shared" si="102"/>
        <v>0</v>
      </c>
      <c r="X175" s="49">
        <f t="shared" si="103"/>
        <v>0</v>
      </c>
      <c r="Y175" s="49">
        <f t="shared" si="104"/>
        <v>1.2256578647329777</v>
      </c>
      <c r="Z175" s="49">
        <f t="shared" si="105"/>
        <v>0</v>
      </c>
      <c r="AA175" s="49">
        <f t="shared" si="106"/>
        <v>0</v>
      </c>
      <c r="AB175" s="49">
        <f t="shared" si="107"/>
        <v>0</v>
      </c>
      <c r="AC175" s="49">
        <f t="shared" si="108"/>
        <v>0</v>
      </c>
      <c r="AD175" s="49">
        <f t="shared" si="109"/>
        <v>0</v>
      </c>
      <c r="AE175" s="49">
        <f t="shared" si="110"/>
        <v>3.6769735941989325</v>
      </c>
      <c r="AF175" s="49">
        <f t="shared" si="111"/>
        <v>0</v>
      </c>
      <c r="AG175" s="49">
        <f t="shared" si="112"/>
        <v>0</v>
      </c>
      <c r="AH175" s="49">
        <f t="shared" si="113"/>
        <v>0</v>
      </c>
      <c r="AI175" s="49">
        <f t="shared" si="114"/>
        <v>0</v>
      </c>
      <c r="AJ175" s="49">
        <f t="shared" si="115"/>
        <v>0</v>
      </c>
      <c r="AK175" s="49">
        <f t="shared" si="116"/>
        <v>180.1717061157477</v>
      </c>
      <c r="AL175" s="49">
        <f t="shared" si="117"/>
        <v>0</v>
      </c>
      <c r="AM175" s="49">
        <f t="shared" si="118"/>
        <v>0</v>
      </c>
      <c r="AN175" s="49">
        <f t="shared" si="119"/>
        <v>0</v>
      </c>
      <c r="AO175" s="49">
        <f t="shared" si="120"/>
        <v>0</v>
      </c>
      <c r="AP175" s="49">
        <f t="shared" si="121"/>
        <v>0</v>
      </c>
      <c r="AQ175" s="49">
        <f t="shared" si="122"/>
        <v>210.20032380170565</v>
      </c>
      <c r="AR175" s="49">
        <v>0</v>
      </c>
      <c r="AS175" s="49">
        <v>0</v>
      </c>
      <c r="AT175" s="49">
        <v>0</v>
      </c>
      <c r="AU175" s="49">
        <v>0</v>
      </c>
      <c r="AV175" s="49">
        <v>0</v>
      </c>
      <c r="AW175" s="49">
        <v>0</v>
      </c>
      <c r="AX175" s="49">
        <f>SUMIFS(跨省传输汇总!K:K,跨省传输汇总!$D:$D,Calculation!$C175,跨省传输汇总!$E:$E,Calculation!$D175,跨省传输汇总!$I:$I,"")</f>
        <v>0</v>
      </c>
      <c r="AY175" s="49">
        <f>SUMIFS(跨省传输汇总!L:L,跨省传输汇总!$D:$D,Calculation!$C175,跨省传输汇总!$E:$E,Calculation!$D175,跨省传输汇总!$I:$I,"")</f>
        <v>0</v>
      </c>
      <c r="AZ175" s="49">
        <f>SUMIFS(跨省传输汇总!M:M,跨省传输汇总!$D:$D,Calculation!$C175,跨省传输汇总!$E:$E,Calculation!$D175,跨省传输汇总!$I:$I,"")</f>
        <v>0</v>
      </c>
      <c r="BA175" s="49">
        <f>SUMIFS(跨省传输汇总!N:N,跨省传输汇总!$D:$D,Calculation!$C175,跨省传输汇总!$E:$E,Calculation!$D175,跨省传输汇总!$I:$I,"")</f>
        <v>0</v>
      </c>
      <c r="BB175" s="49">
        <f>SUMIFS(跨省传输汇总!O:O,跨省传输汇总!$D:$D,Calculation!$C175,跨省传输汇总!$E:$E,Calculation!$D175,跨省传输汇总!$I:$I,"")</f>
        <v>0</v>
      </c>
      <c r="BC175" s="49">
        <f>SUMIFS(跨省传输汇总!P:P,跨省传输汇总!$D:$D,Calculation!$C175,跨省传输汇总!$E:$E,Calculation!$D175,跨省传输汇总!$I:$I,"")</f>
        <v>2107</v>
      </c>
    </row>
    <row r="176" spans="1:55">
      <c r="A176" s="29" t="s">
        <v>116</v>
      </c>
      <c r="B176" s="29" t="s">
        <v>483</v>
      </c>
      <c r="C176" s="13" t="s">
        <v>433</v>
      </c>
      <c r="D176" s="13" t="s">
        <v>145</v>
      </c>
      <c r="H176" s="49">
        <f t="shared" si="87"/>
        <v>350353.04539336392</v>
      </c>
      <c r="I176" s="49">
        <f t="shared" si="88"/>
        <v>247187.19943843366</v>
      </c>
      <c r="J176" s="49">
        <f t="shared" si="89"/>
        <v>199432.79263261374</v>
      </c>
      <c r="K176" s="49">
        <f t="shared" si="90"/>
        <v>220034.87821229524</v>
      </c>
      <c r="L176" s="49">
        <f t="shared" si="91"/>
        <v>221492.5174784202</v>
      </c>
      <c r="M176" s="49">
        <f t="shared" si="92"/>
        <v>277007.23551152571</v>
      </c>
      <c r="N176" s="49">
        <f t="shared" si="93"/>
        <v>378997.03450211196</v>
      </c>
      <c r="O176" s="49">
        <f t="shared" si="94"/>
        <v>325828.26822427282</v>
      </c>
      <c r="P176" s="49">
        <f t="shared" si="95"/>
        <v>362272.1607270508</v>
      </c>
      <c r="Q176" s="49">
        <f t="shared" si="96"/>
        <v>305896.85603022674</v>
      </c>
      <c r="R176" s="49">
        <f t="shared" si="97"/>
        <v>269351.30096106353</v>
      </c>
      <c r="S176" s="49">
        <f t="shared" si="98"/>
        <v>442066.88818277349</v>
      </c>
      <c r="T176" s="49">
        <f t="shared" si="99"/>
        <v>0</v>
      </c>
      <c r="U176" s="49">
        <f t="shared" si="100"/>
        <v>0</v>
      </c>
      <c r="V176" s="49">
        <f t="shared" si="101"/>
        <v>461.64998294586513</v>
      </c>
      <c r="W176" s="49">
        <f t="shared" si="102"/>
        <v>364.02829116004722</v>
      </c>
      <c r="X176" s="49">
        <f t="shared" si="103"/>
        <v>385.87546599027905</v>
      </c>
      <c r="Y176" s="49">
        <f t="shared" si="104"/>
        <v>514.883337382018</v>
      </c>
      <c r="Z176" s="49">
        <f t="shared" si="105"/>
        <v>1876.8913146073069</v>
      </c>
      <c r="AA176" s="49">
        <f t="shared" si="106"/>
        <v>1489.0795146893595</v>
      </c>
      <c r="AB176" s="49">
        <f t="shared" si="107"/>
        <v>1384.9499488375955</v>
      </c>
      <c r="AC176" s="49">
        <f t="shared" si="108"/>
        <v>1213.4276372001575</v>
      </c>
      <c r="AD176" s="49">
        <f t="shared" si="109"/>
        <v>1157.6263979708372</v>
      </c>
      <c r="AE176" s="49">
        <f t="shared" si="110"/>
        <v>1544.6500121460542</v>
      </c>
      <c r="AF176" s="49">
        <f t="shared" si="111"/>
        <v>71947.50039328009</v>
      </c>
      <c r="AG176" s="49">
        <f t="shared" si="112"/>
        <v>57577.74123465523</v>
      </c>
      <c r="AH176" s="49">
        <f t="shared" si="113"/>
        <v>56782.947902341417</v>
      </c>
      <c r="AI176" s="49">
        <f t="shared" si="114"/>
        <v>50599.932471246568</v>
      </c>
      <c r="AJ176" s="49">
        <f t="shared" si="115"/>
        <v>52479.063374677957</v>
      </c>
      <c r="AK176" s="49">
        <f t="shared" si="116"/>
        <v>75687.850595156648</v>
      </c>
      <c r="AL176" s="49">
        <f t="shared" si="117"/>
        <v>24837.528396636695</v>
      </c>
      <c r="AM176" s="49">
        <f t="shared" si="118"/>
        <v>25810.711587948896</v>
      </c>
      <c r="AN176" s="49">
        <f t="shared" si="119"/>
        <v>32315.498806210562</v>
      </c>
      <c r="AO176" s="49">
        <f t="shared" si="120"/>
        <v>35593.877357871286</v>
      </c>
      <c r="AP176" s="49">
        <f t="shared" si="121"/>
        <v>44568.616321877234</v>
      </c>
      <c r="AQ176" s="49">
        <f t="shared" si="122"/>
        <v>88302.492361016091</v>
      </c>
      <c r="AR176" s="49">
        <v>0</v>
      </c>
      <c r="AS176" s="49">
        <v>0</v>
      </c>
      <c r="AT176" s="49">
        <v>0</v>
      </c>
      <c r="AU176" s="49">
        <v>0</v>
      </c>
      <c r="AV176" s="49">
        <v>0</v>
      </c>
      <c r="AW176" s="49">
        <v>0</v>
      </c>
      <c r="AX176" s="49">
        <f>SUMIFS(跨省传输汇总!K:K,跨省传输汇总!$D:$D,Calculation!$C176,跨省传输汇总!$E:$E,Calculation!$D176,跨省传输汇总!$I:$I,"")</f>
        <v>828012</v>
      </c>
      <c r="AY176" s="49">
        <f>SUMIFS(跨省传输汇总!L:L,跨省传输汇总!$D:$D,Calculation!$C176,跨省传输汇总!$E:$E,Calculation!$D176,跨省传输汇总!$I:$I,"")</f>
        <v>657893</v>
      </c>
      <c r="AZ176" s="49">
        <f>SUMIFS(跨省传输汇总!M:M,跨省传输汇总!$D:$D,Calculation!$C176,跨省传输汇总!$E:$E,Calculation!$D176,跨省传输汇总!$I:$I,"")</f>
        <v>652650</v>
      </c>
      <c r="BA176" s="49">
        <f>SUMIFS(跨省传输汇总!N:N,跨省传输汇总!$D:$D,Calculation!$C176,跨省传输汇总!$E:$E,Calculation!$D176,跨省传输汇总!$I:$I,"")</f>
        <v>613703</v>
      </c>
      <c r="BB176" s="49">
        <f>SUMIFS(跨省传输汇总!O:O,跨省传输汇总!$D:$D,Calculation!$C176,跨省传输汇总!$E:$E,Calculation!$D176,跨省传输汇总!$I:$I,"")</f>
        <v>589435</v>
      </c>
      <c r="BC176" s="49">
        <f>SUMIFS(跨省传输汇总!P:P,跨省传输汇总!$D:$D,Calculation!$C176,跨省传输汇总!$E:$E,Calculation!$D176,跨省传输汇总!$I:$I,"")</f>
        <v>885124</v>
      </c>
    </row>
    <row r="177" spans="1:55">
      <c r="A177" s="29" t="s">
        <v>116</v>
      </c>
      <c r="B177" s="29" t="s">
        <v>483</v>
      </c>
      <c r="C177" s="13" t="s">
        <v>433</v>
      </c>
      <c r="D177" s="13" t="s">
        <v>143</v>
      </c>
      <c r="H177" s="49">
        <f t="shared" si="87"/>
        <v>0</v>
      </c>
      <c r="I177" s="49">
        <f t="shared" si="88"/>
        <v>0</v>
      </c>
      <c r="J177" s="49">
        <f t="shared" si="89"/>
        <v>0</v>
      </c>
      <c r="K177" s="49">
        <f t="shared" si="90"/>
        <v>0</v>
      </c>
      <c r="L177" s="49">
        <f t="shared" si="91"/>
        <v>0</v>
      </c>
      <c r="M177" s="49">
        <f t="shared" si="92"/>
        <v>0</v>
      </c>
      <c r="N177" s="49">
        <f t="shared" si="93"/>
        <v>0</v>
      </c>
      <c r="O177" s="49">
        <f t="shared" si="94"/>
        <v>0</v>
      </c>
      <c r="P177" s="49">
        <f t="shared" si="95"/>
        <v>0</v>
      </c>
      <c r="Q177" s="49">
        <f t="shared" si="96"/>
        <v>0</v>
      </c>
      <c r="R177" s="49">
        <f t="shared" si="97"/>
        <v>0</v>
      </c>
      <c r="S177" s="49">
        <f t="shared" si="98"/>
        <v>0</v>
      </c>
      <c r="T177" s="49">
        <f t="shared" si="99"/>
        <v>0</v>
      </c>
      <c r="U177" s="49">
        <f t="shared" si="100"/>
        <v>0</v>
      </c>
      <c r="V177" s="49">
        <f t="shared" si="101"/>
        <v>0</v>
      </c>
      <c r="W177" s="49">
        <f t="shared" si="102"/>
        <v>0</v>
      </c>
      <c r="X177" s="49">
        <f t="shared" si="103"/>
        <v>0</v>
      </c>
      <c r="Y177" s="49">
        <f t="shared" si="104"/>
        <v>0</v>
      </c>
      <c r="Z177" s="49">
        <f t="shared" si="105"/>
        <v>0</v>
      </c>
      <c r="AA177" s="49">
        <f t="shared" si="106"/>
        <v>0</v>
      </c>
      <c r="AB177" s="49">
        <f t="shared" si="107"/>
        <v>0</v>
      </c>
      <c r="AC177" s="49">
        <f t="shared" si="108"/>
        <v>0</v>
      </c>
      <c r="AD177" s="49">
        <f t="shared" si="109"/>
        <v>0</v>
      </c>
      <c r="AE177" s="49">
        <f t="shared" si="110"/>
        <v>0</v>
      </c>
      <c r="AF177" s="49">
        <f t="shared" si="111"/>
        <v>0</v>
      </c>
      <c r="AG177" s="49">
        <f t="shared" si="112"/>
        <v>0</v>
      </c>
      <c r="AH177" s="49">
        <f t="shared" si="113"/>
        <v>0</v>
      </c>
      <c r="AI177" s="49">
        <f t="shared" si="114"/>
        <v>0</v>
      </c>
      <c r="AJ177" s="49">
        <f t="shared" si="115"/>
        <v>0</v>
      </c>
      <c r="AK177" s="49">
        <f t="shared" si="116"/>
        <v>0</v>
      </c>
      <c r="AL177" s="49">
        <f t="shared" si="117"/>
        <v>0</v>
      </c>
      <c r="AM177" s="49">
        <f t="shared" si="118"/>
        <v>0</v>
      </c>
      <c r="AN177" s="49">
        <f t="shared" si="119"/>
        <v>0</v>
      </c>
      <c r="AO177" s="49">
        <f t="shared" si="120"/>
        <v>0</v>
      </c>
      <c r="AP177" s="49">
        <f t="shared" si="121"/>
        <v>0</v>
      </c>
      <c r="AQ177" s="49">
        <f t="shared" si="122"/>
        <v>0</v>
      </c>
      <c r="AR177" s="49">
        <v>0</v>
      </c>
      <c r="AS177" s="49">
        <v>0</v>
      </c>
      <c r="AT177" s="49">
        <v>0</v>
      </c>
      <c r="AU177" s="49">
        <v>0</v>
      </c>
      <c r="AV177" s="49">
        <v>0</v>
      </c>
      <c r="AW177" s="49">
        <v>0</v>
      </c>
      <c r="AX177" s="49">
        <f>SUMIFS(跨省传输汇总!K:K,跨省传输汇总!$D:$D,Calculation!$C177,跨省传输汇总!$E:$E,Calculation!$D177,跨省传输汇总!$I:$I,"")</f>
        <v>0</v>
      </c>
      <c r="AY177" s="49">
        <f>SUMIFS(跨省传输汇总!L:L,跨省传输汇总!$D:$D,Calculation!$C177,跨省传输汇总!$E:$E,Calculation!$D177,跨省传输汇总!$I:$I,"")</f>
        <v>0</v>
      </c>
      <c r="AZ177" s="49">
        <f>SUMIFS(跨省传输汇总!M:M,跨省传输汇总!$D:$D,Calculation!$C177,跨省传输汇总!$E:$E,Calculation!$D177,跨省传输汇总!$I:$I,"")</f>
        <v>0</v>
      </c>
      <c r="BA177" s="49">
        <f>SUMIFS(跨省传输汇总!N:N,跨省传输汇总!$D:$D,Calculation!$C177,跨省传输汇总!$E:$E,Calculation!$D177,跨省传输汇总!$I:$I,"")</f>
        <v>0</v>
      </c>
      <c r="BB177" s="49">
        <f>SUMIFS(跨省传输汇总!O:O,跨省传输汇总!$D:$D,Calculation!$C177,跨省传输汇总!$E:$E,Calculation!$D177,跨省传输汇总!$I:$I,"")</f>
        <v>0</v>
      </c>
      <c r="BC177" s="49">
        <f>SUMIFS(跨省传输汇总!P:P,跨省传输汇总!$D:$D,Calculation!$C177,跨省传输汇总!$E:$E,Calculation!$D177,跨省传输汇总!$I:$I,"")</f>
        <v>0</v>
      </c>
    </row>
    <row r="178" spans="1:55">
      <c r="A178" s="29" t="s">
        <v>116</v>
      </c>
      <c r="B178" s="29" t="s">
        <v>483</v>
      </c>
      <c r="C178" s="13" t="s">
        <v>433</v>
      </c>
      <c r="D178" s="13" t="s">
        <v>434</v>
      </c>
      <c r="H178" s="49">
        <f t="shared" si="87"/>
        <v>0</v>
      </c>
      <c r="I178" s="49">
        <f t="shared" si="88"/>
        <v>0</v>
      </c>
      <c r="J178" s="49">
        <f t="shared" si="89"/>
        <v>0</v>
      </c>
      <c r="K178" s="49">
        <f t="shared" si="90"/>
        <v>0</v>
      </c>
      <c r="L178" s="49">
        <f t="shared" si="91"/>
        <v>71.020699149900182</v>
      </c>
      <c r="M178" s="49">
        <f t="shared" si="92"/>
        <v>124.24459454051151</v>
      </c>
      <c r="N178" s="49">
        <f t="shared" si="93"/>
        <v>0</v>
      </c>
      <c r="O178" s="49">
        <f t="shared" si="94"/>
        <v>0</v>
      </c>
      <c r="P178" s="49">
        <f t="shared" si="95"/>
        <v>0</v>
      </c>
      <c r="Q178" s="49">
        <f t="shared" si="96"/>
        <v>0</v>
      </c>
      <c r="R178" s="49">
        <f t="shared" si="97"/>
        <v>86.3664286675223</v>
      </c>
      <c r="S178" s="49">
        <f t="shared" si="98"/>
        <v>198.27793010760195</v>
      </c>
      <c r="T178" s="49">
        <f t="shared" si="99"/>
        <v>0</v>
      </c>
      <c r="U178" s="49">
        <f t="shared" si="100"/>
        <v>0</v>
      </c>
      <c r="V178" s="49">
        <f t="shared" si="101"/>
        <v>0</v>
      </c>
      <c r="W178" s="49">
        <f t="shared" si="102"/>
        <v>0</v>
      </c>
      <c r="X178" s="49">
        <f t="shared" si="103"/>
        <v>0.12372944102770067</v>
      </c>
      <c r="Y178" s="49">
        <f t="shared" si="104"/>
        <v>0.23093790806786527</v>
      </c>
      <c r="Z178" s="49">
        <f t="shared" si="105"/>
        <v>0</v>
      </c>
      <c r="AA178" s="49">
        <f t="shared" si="106"/>
        <v>0</v>
      </c>
      <c r="AB178" s="49">
        <f t="shared" si="107"/>
        <v>0</v>
      </c>
      <c r="AC178" s="49">
        <f t="shared" si="108"/>
        <v>0</v>
      </c>
      <c r="AD178" s="49">
        <f t="shared" si="109"/>
        <v>0.37118832308310201</v>
      </c>
      <c r="AE178" s="49">
        <f t="shared" si="110"/>
        <v>0.69281372420359577</v>
      </c>
      <c r="AF178" s="49">
        <f t="shared" si="111"/>
        <v>0</v>
      </c>
      <c r="AG178" s="49">
        <f t="shared" si="112"/>
        <v>0</v>
      </c>
      <c r="AH178" s="49">
        <f t="shared" si="113"/>
        <v>0</v>
      </c>
      <c r="AI178" s="49">
        <f t="shared" si="114"/>
        <v>0</v>
      </c>
      <c r="AJ178" s="49">
        <f t="shared" si="115"/>
        <v>16.82720397976729</v>
      </c>
      <c r="AK178" s="49">
        <f t="shared" si="116"/>
        <v>33.947872485976191</v>
      </c>
      <c r="AL178" s="49">
        <f t="shared" si="117"/>
        <v>0</v>
      </c>
      <c r="AM178" s="49">
        <f t="shared" si="118"/>
        <v>0</v>
      </c>
      <c r="AN178" s="49">
        <f t="shared" si="119"/>
        <v>0</v>
      </c>
      <c r="AO178" s="49">
        <f t="shared" si="120"/>
        <v>0</v>
      </c>
      <c r="AP178" s="49">
        <f t="shared" si="121"/>
        <v>14.290750438699428</v>
      </c>
      <c r="AQ178" s="49">
        <f t="shared" si="122"/>
        <v>39.605851233638894</v>
      </c>
      <c r="AR178" s="49">
        <v>0</v>
      </c>
      <c r="AS178" s="49">
        <v>0</v>
      </c>
      <c r="AT178" s="49">
        <v>0</v>
      </c>
      <c r="AU178" s="49">
        <v>0</v>
      </c>
      <c r="AV178" s="49">
        <v>0</v>
      </c>
      <c r="AW178" s="49">
        <v>0</v>
      </c>
      <c r="AX178" s="49">
        <f>SUMIFS(跨省传输汇总!K:K,跨省传输汇总!$D:$D,Calculation!$C178,跨省传输汇总!$E:$E,Calculation!$D178,跨省传输汇总!$I:$I,"")</f>
        <v>0</v>
      </c>
      <c r="AY178" s="49">
        <f>SUMIFS(跨省传输汇总!L:L,跨省传输汇总!$D:$D,Calculation!$C178,跨省传输汇总!$E:$E,Calculation!$D178,跨省传输汇总!$I:$I,"")</f>
        <v>0</v>
      </c>
      <c r="AZ178" s="49">
        <f>SUMIFS(跨省传输汇总!M:M,跨省传输汇总!$D:$D,Calculation!$C178,跨省传输汇总!$E:$E,Calculation!$D178,跨省传输汇总!$I:$I,"")</f>
        <v>0</v>
      </c>
      <c r="BA178" s="49">
        <f>SUMIFS(跨省传输汇总!N:N,跨省传输汇总!$D:$D,Calculation!$C178,跨省传输汇总!$E:$E,Calculation!$D178,跨省传输汇总!$I:$I,"")</f>
        <v>0</v>
      </c>
      <c r="BB178" s="49">
        <f>SUMIFS(跨省传输汇总!O:O,跨省传输汇总!$D:$D,Calculation!$C178,跨省传输汇总!$E:$E,Calculation!$D178,跨省传输汇总!$I:$I,"")</f>
        <v>189</v>
      </c>
      <c r="BC178" s="49">
        <f>SUMIFS(跨省传输汇总!P:P,跨省传输汇总!$D:$D,Calculation!$C178,跨省传输汇总!$E:$E,Calculation!$D178,跨省传输汇总!$I:$I,"")</f>
        <v>397</v>
      </c>
    </row>
    <row r="179" spans="1:55">
      <c r="A179" s="29" t="s">
        <v>116</v>
      </c>
      <c r="B179" s="29" t="s">
        <v>191</v>
      </c>
      <c r="C179" s="13" t="s">
        <v>433</v>
      </c>
      <c r="D179" s="13" t="s">
        <v>435</v>
      </c>
      <c r="H179" s="49">
        <f t="shared" si="87"/>
        <v>0</v>
      </c>
      <c r="I179" s="49">
        <f t="shared" si="88"/>
        <v>31.9366704802557</v>
      </c>
      <c r="J179" s="49">
        <f t="shared" si="89"/>
        <v>18.945580545808706</v>
      </c>
      <c r="K179" s="49">
        <f t="shared" si="90"/>
        <v>10.039019835236697</v>
      </c>
      <c r="L179" s="49">
        <f t="shared" si="91"/>
        <v>0.75154178994603371</v>
      </c>
      <c r="M179" s="49">
        <f t="shared" si="92"/>
        <v>6.1652859255619061</v>
      </c>
      <c r="N179" s="49">
        <f t="shared" si="93"/>
        <v>0</v>
      </c>
      <c r="O179" s="49">
        <f t="shared" si="94"/>
        <v>42.097123390981807</v>
      </c>
      <c r="P179" s="49">
        <f t="shared" si="95"/>
        <v>34.414883881218337</v>
      </c>
      <c r="Q179" s="49">
        <f t="shared" si="96"/>
        <v>13.956444679016315</v>
      </c>
      <c r="R179" s="49">
        <f t="shared" si="97"/>
        <v>0.91393046209018314</v>
      </c>
      <c r="S179" s="49">
        <f t="shared" si="98"/>
        <v>9.8389804108810033</v>
      </c>
      <c r="T179" s="49">
        <f t="shared" si="99"/>
        <v>0</v>
      </c>
      <c r="U179" s="49">
        <f t="shared" si="100"/>
        <v>0</v>
      </c>
      <c r="V179" s="49">
        <f t="shared" si="101"/>
        <v>4.3855510522705338E-2</v>
      </c>
      <c r="W179" s="49">
        <f t="shared" si="102"/>
        <v>1.6608672521531299E-2</v>
      </c>
      <c r="X179" s="49">
        <f t="shared" si="103"/>
        <v>1.3093062542613827E-3</v>
      </c>
      <c r="Y179" s="49">
        <f t="shared" si="104"/>
        <v>1.1459639266843692E-2</v>
      </c>
      <c r="Z179" s="49">
        <f t="shared" si="105"/>
        <v>0</v>
      </c>
      <c r="AA179" s="49">
        <f t="shared" si="106"/>
        <v>0.19238958120635963</v>
      </c>
      <c r="AB179" s="49">
        <f t="shared" si="107"/>
        <v>0.13156653156811601</v>
      </c>
      <c r="AC179" s="49">
        <f t="shared" si="108"/>
        <v>5.5362241738437665E-2</v>
      </c>
      <c r="AD179" s="49">
        <f t="shared" si="109"/>
        <v>3.9279187627841482E-3</v>
      </c>
      <c r="AE179" s="49">
        <f t="shared" si="110"/>
        <v>3.4378917800531074E-2</v>
      </c>
      <c r="AF179" s="49">
        <f t="shared" si="111"/>
        <v>0</v>
      </c>
      <c r="AG179" s="49">
        <f t="shared" si="112"/>
        <v>7.4390638066459056</v>
      </c>
      <c r="AH179" s="49">
        <f t="shared" si="113"/>
        <v>5.3942277942927568</v>
      </c>
      <c r="AI179" s="49">
        <f t="shared" si="114"/>
        <v>2.3086054804928504</v>
      </c>
      <c r="AJ179" s="49">
        <f t="shared" si="115"/>
        <v>0.17806565057954804</v>
      </c>
      <c r="AK179" s="49">
        <f t="shared" si="116"/>
        <v>1.6845669722260228</v>
      </c>
      <c r="AL179" s="49">
        <f t="shared" si="117"/>
        <v>0</v>
      </c>
      <c r="AM179" s="49">
        <f t="shared" si="118"/>
        <v>3.3347527409102335</v>
      </c>
      <c r="AN179" s="49">
        <f t="shared" si="119"/>
        <v>3.0698857365893737</v>
      </c>
      <c r="AO179" s="49">
        <f t="shared" si="120"/>
        <v>1.6239590909941717</v>
      </c>
      <c r="AP179" s="49">
        <f t="shared" si="121"/>
        <v>0.15122487236718971</v>
      </c>
      <c r="AQ179" s="49">
        <f t="shared" si="122"/>
        <v>1.965328134263693</v>
      </c>
      <c r="AR179" s="49">
        <v>0</v>
      </c>
      <c r="AS179" s="49">
        <v>0</v>
      </c>
      <c r="AT179" s="49">
        <v>0</v>
      </c>
      <c r="AU179" s="49">
        <v>0</v>
      </c>
      <c r="AV179" s="49">
        <v>0</v>
      </c>
      <c r="AW179" s="49">
        <v>0</v>
      </c>
      <c r="AX179" s="49">
        <f>SUMIFS(跨省传输汇总!K:K,跨省传输汇总!$D:$D,Calculation!$C179,跨省传输汇总!$E:$E,Calculation!$D179,跨省传输汇总!$I:$I,"")</f>
        <v>0</v>
      </c>
      <c r="AY179" s="49">
        <f>SUMIFS(跨省传输汇总!L:L,跨省传输汇总!$D:$D,Calculation!$C179,跨省传输汇总!$E:$E,Calculation!$D179,跨省传输汇总!$I:$I,"")</f>
        <v>85</v>
      </c>
      <c r="AZ179" s="49">
        <f>SUMIFS(跨省传输汇总!M:M,跨省传输汇总!$D:$D,Calculation!$C179,跨省传输汇总!$E:$E,Calculation!$D179,跨省传输汇总!$I:$I,"")</f>
        <v>62</v>
      </c>
      <c r="BA179" s="49">
        <f>SUMIFS(跨省传输汇总!N:N,跨省传输汇总!$D:$D,Calculation!$C179,跨省传输汇总!$E:$E,Calculation!$D179,跨省传输汇总!$I:$I,"")</f>
        <v>28</v>
      </c>
      <c r="BB179" s="49">
        <f>SUMIFS(跨省传输汇总!O:O,跨省传输汇总!$D:$D,Calculation!$C179,跨省传输汇总!$E:$E,Calculation!$D179,跨省传输汇总!$I:$I,"")</f>
        <v>2</v>
      </c>
      <c r="BC179" s="49">
        <f>SUMIFS(跨省传输汇总!P:P,跨省传输汇总!$D:$D,Calculation!$C179,跨省传输汇总!$E:$E,Calculation!$D179,跨省传输汇总!$I:$I,"")</f>
        <v>19.7</v>
      </c>
    </row>
    <row r="180" spans="1:55">
      <c r="A180" s="18" t="s">
        <v>116</v>
      </c>
      <c r="B180" s="18" t="s">
        <v>116</v>
      </c>
      <c r="C180" t="s">
        <v>220</v>
      </c>
      <c r="D180" t="s">
        <v>144</v>
      </c>
      <c r="H180" s="49">
        <f t="shared" si="87"/>
        <v>3219.155502171302</v>
      </c>
      <c r="I180" s="49">
        <f t="shared" si="88"/>
        <v>681.48937977909941</v>
      </c>
      <c r="J180" s="49">
        <f t="shared" si="89"/>
        <v>198.015625</v>
      </c>
      <c r="K180" s="49">
        <f t="shared" si="90"/>
        <v>288.48730964467006</v>
      </c>
      <c r="L180" s="49">
        <f t="shared" si="91"/>
        <v>35.875258442453479</v>
      </c>
      <c r="M180" s="49">
        <f t="shared" si="92"/>
        <v>7033.7393483709275</v>
      </c>
      <c r="N180" s="49">
        <f t="shared" si="93"/>
        <v>12051.612307123718</v>
      </c>
      <c r="O180" s="49">
        <f t="shared" si="94"/>
        <v>3654.8666100254886</v>
      </c>
      <c r="P180" s="49">
        <f t="shared" si="95"/>
        <v>1631.921875</v>
      </c>
      <c r="Q180" s="49">
        <f t="shared" si="96"/>
        <v>1670.8223350253807</v>
      </c>
      <c r="R180" s="49">
        <f t="shared" si="97"/>
        <v>251.86905582356997</v>
      </c>
      <c r="S180" s="49">
        <f t="shared" si="98"/>
        <v>55597.572055137847</v>
      </c>
      <c r="T180" s="49">
        <f t="shared" si="99"/>
        <v>64.706643259724657</v>
      </c>
      <c r="U180" s="49">
        <f t="shared" si="100"/>
        <v>20.835344095157179</v>
      </c>
      <c r="V180" s="49">
        <f t="shared" si="101"/>
        <v>7.8523437500000002</v>
      </c>
      <c r="W180" s="49">
        <f t="shared" si="102"/>
        <v>7.5556200145032637</v>
      </c>
      <c r="X180" s="49">
        <f t="shared" si="103"/>
        <v>0.49483115093039282</v>
      </c>
      <c r="Y180" s="49">
        <f t="shared" si="104"/>
        <v>258.59335839598998</v>
      </c>
      <c r="Z180" s="49">
        <f t="shared" si="105"/>
        <v>0</v>
      </c>
      <c r="AA180" s="49">
        <f t="shared" si="106"/>
        <v>0</v>
      </c>
      <c r="AB180" s="49">
        <f t="shared" si="107"/>
        <v>0</v>
      </c>
      <c r="AC180" s="49">
        <f t="shared" si="108"/>
        <v>0</v>
      </c>
      <c r="AD180" s="49">
        <f t="shared" si="109"/>
        <v>0</v>
      </c>
      <c r="AE180" s="49">
        <f t="shared" si="110"/>
        <v>0</v>
      </c>
      <c r="AF180" s="49">
        <f t="shared" si="111"/>
        <v>1730.9027071976348</v>
      </c>
      <c r="AG180" s="49">
        <f t="shared" si="112"/>
        <v>521.75174171622768</v>
      </c>
      <c r="AH180" s="49">
        <f t="shared" si="113"/>
        <v>224.30390625000001</v>
      </c>
      <c r="AI180" s="49">
        <f t="shared" si="114"/>
        <v>258.6082668600435</v>
      </c>
      <c r="AJ180" s="49">
        <f t="shared" si="115"/>
        <v>44.287388008270156</v>
      </c>
      <c r="AK180" s="49">
        <f t="shared" si="116"/>
        <v>11688.419799498746</v>
      </c>
      <c r="AL180" s="49">
        <f t="shared" si="117"/>
        <v>441.62284024762084</v>
      </c>
      <c r="AM180" s="49">
        <f t="shared" si="118"/>
        <v>230.05692438402718</v>
      </c>
      <c r="AN180" s="49">
        <f t="shared" si="119"/>
        <v>122.90625</v>
      </c>
      <c r="AO180" s="49">
        <f t="shared" si="120"/>
        <v>142.52646845540247</v>
      </c>
      <c r="AP180" s="49">
        <f t="shared" si="121"/>
        <v>26.473466574776015</v>
      </c>
      <c r="AQ180" s="49">
        <f t="shared" si="122"/>
        <v>7964.6754385964914</v>
      </c>
      <c r="AR180" s="49">
        <v>0</v>
      </c>
      <c r="AS180" s="49">
        <v>0</v>
      </c>
      <c r="AT180" s="49">
        <v>0</v>
      </c>
      <c r="AU180" s="49">
        <v>0</v>
      </c>
      <c r="AV180" s="49">
        <v>0</v>
      </c>
      <c r="AW180" s="49">
        <v>0</v>
      </c>
      <c r="AX180" s="49">
        <f>SUMIFS(跨省传输汇总!K:K,跨省传输汇总!$D:$D,Calculation!$C180,跨省传输汇总!$E:$E,Calculation!$D180,跨省传输汇总!$I:$I,"")</f>
        <v>17508</v>
      </c>
      <c r="AY180" s="49">
        <f>SUMIFS(跨省传输汇总!L:L,跨省传输汇总!$D:$D,Calculation!$C180,跨省传输汇总!$E:$E,Calculation!$D180,跨省传输汇总!$I:$I,"")</f>
        <v>5109</v>
      </c>
      <c r="AZ180" s="49">
        <f>SUMIFS(跨省传输汇总!M:M,跨省传输汇总!$D:$D,Calculation!$C180,跨省传输汇总!$E:$E,Calculation!$D180,跨省传输汇总!$I:$I,"")</f>
        <v>2185</v>
      </c>
      <c r="BA180" s="49">
        <f>SUMIFS(跨省传输汇总!N:N,跨省传输汇总!$D:$D,Calculation!$C180,跨省传输汇总!$E:$E,Calculation!$D180,跨省传输汇总!$I:$I,"")</f>
        <v>2368</v>
      </c>
      <c r="BB180" s="49">
        <f>SUMIFS(跨省传输汇总!O:O,跨省传输汇总!$D:$D,Calculation!$C180,跨省传输汇总!$E:$E,Calculation!$D180,跨省传输汇总!$I:$I,"")</f>
        <v>359</v>
      </c>
      <c r="BC180" s="49">
        <f>SUMIFS(跨省传输汇总!P:P,跨省传输汇总!$D:$D,Calculation!$C180,跨省传输汇总!$E:$E,Calculation!$D180,跨省传输汇总!$I:$I,"")</f>
        <v>82543</v>
      </c>
    </row>
    <row r="181" spans="1:55">
      <c r="A181" s="18" t="s">
        <v>116</v>
      </c>
      <c r="B181" s="18" t="s">
        <v>116</v>
      </c>
      <c r="C181" t="s">
        <v>220</v>
      </c>
      <c r="D181" t="s">
        <v>433</v>
      </c>
      <c r="H181" s="49">
        <f t="shared" si="87"/>
        <v>0</v>
      </c>
      <c r="I181" s="49">
        <f t="shared" si="88"/>
        <v>0</v>
      </c>
      <c r="J181" s="49">
        <f t="shared" si="89"/>
        <v>0</v>
      </c>
      <c r="K181" s="49">
        <f t="shared" si="90"/>
        <v>0</v>
      </c>
      <c r="L181" s="49">
        <f t="shared" si="91"/>
        <v>0</v>
      </c>
      <c r="M181" s="49">
        <f t="shared" si="92"/>
        <v>201.61403508771929</v>
      </c>
      <c r="N181" s="49">
        <f t="shared" si="93"/>
        <v>0</v>
      </c>
      <c r="O181" s="49">
        <f t="shared" si="94"/>
        <v>0</v>
      </c>
      <c r="P181" s="49">
        <f t="shared" si="95"/>
        <v>0</v>
      </c>
      <c r="Q181" s="49">
        <f t="shared" si="96"/>
        <v>0</v>
      </c>
      <c r="R181" s="49">
        <f t="shared" si="97"/>
        <v>0</v>
      </c>
      <c r="S181" s="49">
        <f t="shared" si="98"/>
        <v>1593.640350877193</v>
      </c>
      <c r="T181" s="49">
        <f t="shared" si="99"/>
        <v>0</v>
      </c>
      <c r="U181" s="49">
        <f t="shared" si="100"/>
        <v>0</v>
      </c>
      <c r="V181" s="49">
        <f t="shared" si="101"/>
        <v>0</v>
      </c>
      <c r="W181" s="49">
        <f t="shared" si="102"/>
        <v>0</v>
      </c>
      <c r="X181" s="49">
        <f t="shared" si="103"/>
        <v>0</v>
      </c>
      <c r="Y181" s="49">
        <f t="shared" si="104"/>
        <v>7.4122807017543861</v>
      </c>
      <c r="Z181" s="49">
        <f t="shared" si="105"/>
        <v>0</v>
      </c>
      <c r="AA181" s="49">
        <f t="shared" si="106"/>
        <v>0</v>
      </c>
      <c r="AB181" s="49">
        <f t="shared" si="107"/>
        <v>0</v>
      </c>
      <c r="AC181" s="49">
        <f t="shared" si="108"/>
        <v>0</v>
      </c>
      <c r="AD181" s="49">
        <f t="shared" si="109"/>
        <v>0</v>
      </c>
      <c r="AE181" s="49">
        <f t="shared" si="110"/>
        <v>0</v>
      </c>
      <c r="AF181" s="49">
        <f t="shared" si="111"/>
        <v>0</v>
      </c>
      <c r="AG181" s="49">
        <f t="shared" si="112"/>
        <v>0</v>
      </c>
      <c r="AH181" s="49">
        <f t="shared" si="113"/>
        <v>0</v>
      </c>
      <c r="AI181" s="49">
        <f t="shared" si="114"/>
        <v>0</v>
      </c>
      <c r="AJ181" s="49">
        <f t="shared" si="115"/>
        <v>0</v>
      </c>
      <c r="AK181" s="49">
        <f t="shared" si="116"/>
        <v>335.03508771929825</v>
      </c>
      <c r="AL181" s="49">
        <f t="shared" si="117"/>
        <v>0</v>
      </c>
      <c r="AM181" s="49">
        <f t="shared" si="118"/>
        <v>0</v>
      </c>
      <c r="AN181" s="49">
        <f t="shared" si="119"/>
        <v>0</v>
      </c>
      <c r="AO181" s="49">
        <f t="shared" si="120"/>
        <v>0</v>
      </c>
      <c r="AP181" s="49">
        <f t="shared" si="121"/>
        <v>0</v>
      </c>
      <c r="AQ181" s="49">
        <f t="shared" si="122"/>
        <v>228.2982456140351</v>
      </c>
      <c r="AR181" s="49">
        <v>0</v>
      </c>
      <c r="AS181" s="49">
        <v>0</v>
      </c>
      <c r="AT181" s="49">
        <v>0</v>
      </c>
      <c r="AU181" s="49">
        <v>0</v>
      </c>
      <c r="AV181" s="49">
        <v>0</v>
      </c>
      <c r="AW181" s="49">
        <v>0</v>
      </c>
      <c r="AX181" s="49">
        <f>SUMIFS(跨省传输汇总!K:K,跨省传输汇总!$D:$D,Calculation!$C181,跨省传输汇总!$E:$E,Calculation!$D181,跨省传输汇总!$I:$I,"")</f>
        <v>0</v>
      </c>
      <c r="AY181" s="49">
        <f>SUMIFS(跨省传输汇总!L:L,跨省传输汇总!$D:$D,Calculation!$C181,跨省传输汇总!$E:$E,Calculation!$D181,跨省传输汇总!$I:$I,"")</f>
        <v>0</v>
      </c>
      <c r="AZ181" s="49">
        <f>SUMIFS(跨省传输汇总!M:M,跨省传输汇总!$D:$D,Calculation!$C181,跨省传输汇总!$E:$E,Calculation!$D181,跨省传输汇总!$I:$I,"")</f>
        <v>0</v>
      </c>
      <c r="BA181" s="49">
        <f>SUMIFS(跨省传输汇总!N:N,跨省传输汇总!$D:$D,Calculation!$C181,跨省传输汇总!$E:$E,Calculation!$D181,跨省传输汇总!$I:$I,"")</f>
        <v>0</v>
      </c>
      <c r="BB181" s="49">
        <f>SUMIFS(跨省传输汇总!O:O,跨省传输汇总!$D:$D,Calculation!$C181,跨省传输汇总!$E:$E,Calculation!$D181,跨省传输汇总!$I:$I,"")</f>
        <v>0</v>
      </c>
      <c r="BC181" s="49">
        <f>SUMIFS(跨省传输汇总!P:P,跨省传输汇总!$D:$D,Calculation!$C181,跨省传输汇总!$E:$E,Calculation!$D181,跨省传输汇总!$I:$I,"")</f>
        <v>2366</v>
      </c>
    </row>
    <row r="182" spans="1:55">
      <c r="A182" s="29" t="s">
        <v>116</v>
      </c>
      <c r="B182" s="29" t="s">
        <v>173</v>
      </c>
      <c r="C182" s="13" t="s">
        <v>220</v>
      </c>
      <c r="D182" s="13" t="s">
        <v>147</v>
      </c>
      <c r="H182" s="49">
        <f t="shared" si="87"/>
        <v>0</v>
      </c>
      <c r="I182" s="49">
        <f t="shared" si="88"/>
        <v>0</v>
      </c>
      <c r="J182" s="49">
        <f t="shared" si="89"/>
        <v>0</v>
      </c>
      <c r="K182" s="49">
        <f t="shared" si="90"/>
        <v>0</v>
      </c>
      <c r="L182" s="49">
        <f t="shared" si="91"/>
        <v>0</v>
      </c>
      <c r="M182" s="49">
        <f t="shared" si="92"/>
        <v>5.2832080200501252</v>
      </c>
      <c r="N182" s="49">
        <f t="shared" si="93"/>
        <v>0</v>
      </c>
      <c r="O182" s="49">
        <f t="shared" si="94"/>
        <v>0</v>
      </c>
      <c r="P182" s="49">
        <f t="shared" si="95"/>
        <v>0</v>
      </c>
      <c r="Q182" s="49">
        <f t="shared" si="96"/>
        <v>0</v>
      </c>
      <c r="R182" s="49">
        <f t="shared" si="97"/>
        <v>0</v>
      </c>
      <c r="S182" s="49">
        <f t="shared" si="98"/>
        <v>41.760651629072683</v>
      </c>
      <c r="T182" s="49">
        <f t="shared" si="99"/>
        <v>0</v>
      </c>
      <c r="U182" s="49">
        <f t="shared" si="100"/>
        <v>0</v>
      </c>
      <c r="V182" s="49">
        <f t="shared" si="101"/>
        <v>0</v>
      </c>
      <c r="W182" s="49">
        <f t="shared" si="102"/>
        <v>0</v>
      </c>
      <c r="X182" s="49">
        <f t="shared" si="103"/>
        <v>0</v>
      </c>
      <c r="Y182" s="49">
        <f t="shared" si="104"/>
        <v>0.19423558897243107</v>
      </c>
      <c r="Z182" s="49">
        <f t="shared" si="105"/>
        <v>0</v>
      </c>
      <c r="AA182" s="49">
        <f t="shared" si="106"/>
        <v>0</v>
      </c>
      <c r="AB182" s="49">
        <f t="shared" si="107"/>
        <v>0</v>
      </c>
      <c r="AC182" s="49">
        <f t="shared" si="108"/>
        <v>0</v>
      </c>
      <c r="AD182" s="49">
        <f t="shared" si="109"/>
        <v>0</v>
      </c>
      <c r="AE182" s="49">
        <f t="shared" si="110"/>
        <v>0</v>
      </c>
      <c r="AF182" s="49">
        <f t="shared" si="111"/>
        <v>0</v>
      </c>
      <c r="AG182" s="49">
        <f t="shared" si="112"/>
        <v>0</v>
      </c>
      <c r="AH182" s="49">
        <f t="shared" si="113"/>
        <v>0</v>
      </c>
      <c r="AI182" s="49">
        <f t="shared" si="114"/>
        <v>0</v>
      </c>
      <c r="AJ182" s="49">
        <f t="shared" si="115"/>
        <v>0</v>
      </c>
      <c r="AK182" s="49">
        <f t="shared" si="116"/>
        <v>8.7794486215538843</v>
      </c>
      <c r="AL182" s="49">
        <f t="shared" si="117"/>
        <v>0</v>
      </c>
      <c r="AM182" s="49">
        <f t="shared" si="118"/>
        <v>0</v>
      </c>
      <c r="AN182" s="49">
        <f t="shared" si="119"/>
        <v>0</v>
      </c>
      <c r="AO182" s="49">
        <f t="shared" si="120"/>
        <v>0</v>
      </c>
      <c r="AP182" s="49">
        <f t="shared" si="121"/>
        <v>0</v>
      </c>
      <c r="AQ182" s="49">
        <f t="shared" si="122"/>
        <v>5.9824561403508776</v>
      </c>
      <c r="AR182" s="49">
        <v>0</v>
      </c>
      <c r="AS182" s="49">
        <v>0</v>
      </c>
      <c r="AT182" s="49">
        <v>0</v>
      </c>
      <c r="AU182" s="49">
        <v>0</v>
      </c>
      <c r="AV182" s="49">
        <v>0</v>
      </c>
      <c r="AW182" s="49">
        <v>0</v>
      </c>
      <c r="AX182" s="49">
        <f>SUMIFS(跨省传输汇总!K:K,跨省传输汇总!$D:$D,Calculation!$C182,跨省传输汇总!$E:$E,Calculation!$D182,跨省传输汇总!$I:$I,"")</f>
        <v>0</v>
      </c>
      <c r="AY182" s="49">
        <f>SUMIFS(跨省传输汇总!L:L,跨省传输汇总!$D:$D,Calculation!$C182,跨省传输汇总!$E:$E,Calculation!$D182,跨省传输汇总!$I:$I,"")</f>
        <v>0</v>
      </c>
      <c r="AZ182" s="49">
        <f>SUMIFS(跨省传输汇总!M:M,跨省传输汇总!$D:$D,Calculation!$C182,跨省传输汇总!$E:$E,Calculation!$D182,跨省传输汇总!$I:$I,"")</f>
        <v>0</v>
      </c>
      <c r="BA182" s="49">
        <f>SUMIFS(跨省传输汇总!N:N,跨省传输汇总!$D:$D,Calculation!$C182,跨省传输汇总!$E:$E,Calculation!$D182,跨省传输汇总!$I:$I,"")</f>
        <v>0</v>
      </c>
      <c r="BB182" s="49">
        <f>SUMIFS(跨省传输汇总!O:O,跨省传输汇总!$D:$D,Calculation!$C182,跨省传输汇总!$E:$E,Calculation!$D182,跨省传输汇总!$I:$I,"")</f>
        <v>0</v>
      </c>
      <c r="BC182" s="49">
        <f>SUMIFS(跨省传输汇总!P:P,跨省传输汇总!$D:$D,Calculation!$C182,跨省传输汇总!$E:$E,Calculation!$D182,跨省传输汇总!$I:$I,"")</f>
        <v>62</v>
      </c>
    </row>
    <row r="183" spans="1:55">
      <c r="A183" s="29" t="s">
        <v>483</v>
      </c>
      <c r="B183" s="29" t="s">
        <v>514</v>
      </c>
      <c r="C183" s="13" t="s">
        <v>145</v>
      </c>
      <c r="D183" s="13" t="s">
        <v>439</v>
      </c>
      <c r="H183" s="49">
        <f t="shared" si="87"/>
        <v>45190.597955537909</v>
      </c>
      <c r="I183" s="49">
        <f t="shared" si="88"/>
        <v>27412.227471767688</v>
      </c>
      <c r="J183" s="49">
        <f t="shared" si="89"/>
        <v>31467.209690160627</v>
      </c>
      <c r="K183" s="49">
        <f t="shared" si="90"/>
        <v>40899.169806633268</v>
      </c>
      <c r="L183" s="49">
        <f t="shared" si="91"/>
        <v>27662.818417380906</v>
      </c>
      <c r="M183" s="49">
        <f t="shared" si="92"/>
        <v>18969.284567496725</v>
      </c>
      <c r="N183" s="49">
        <f t="shared" si="93"/>
        <v>245396.69859071058</v>
      </c>
      <c r="O183" s="49">
        <f t="shared" si="94"/>
        <v>234779.80871168472</v>
      </c>
      <c r="P183" s="49">
        <f t="shared" si="95"/>
        <v>298076.37672254897</v>
      </c>
      <c r="Q183" s="49">
        <f t="shared" si="96"/>
        <v>258375.6117759099</v>
      </c>
      <c r="R183" s="49">
        <f t="shared" si="97"/>
        <v>243548.86984253538</v>
      </c>
      <c r="S183" s="49">
        <f t="shared" si="98"/>
        <v>286835.99803407601</v>
      </c>
      <c r="T183" s="49">
        <f t="shared" si="99"/>
        <v>52027.946109567289</v>
      </c>
      <c r="U183" s="49">
        <f t="shared" si="100"/>
        <v>46445.966812629638</v>
      </c>
      <c r="V183" s="49">
        <f t="shared" si="101"/>
        <v>46230.934784516809</v>
      </c>
      <c r="W183" s="49">
        <f t="shared" si="102"/>
        <v>60349.455095027122</v>
      </c>
      <c r="X183" s="49">
        <f t="shared" si="103"/>
        <v>71671.847717759621</v>
      </c>
      <c r="Y183" s="49">
        <f t="shared" si="104"/>
        <v>77238.1631716907</v>
      </c>
      <c r="Z183" s="49">
        <f t="shared" si="105"/>
        <v>1282.002778880508</v>
      </c>
      <c r="AA183" s="49">
        <f t="shared" si="106"/>
        <v>1183.9168011062457</v>
      </c>
      <c r="AB183" s="49">
        <f t="shared" si="107"/>
        <v>0</v>
      </c>
      <c r="AC183" s="49">
        <f t="shared" si="108"/>
        <v>0</v>
      </c>
      <c r="AD183" s="49">
        <f t="shared" si="109"/>
        <v>0</v>
      </c>
      <c r="AE183" s="49">
        <f t="shared" si="110"/>
        <v>0</v>
      </c>
      <c r="AF183" s="49">
        <f t="shared" si="111"/>
        <v>5769.0125049622866</v>
      </c>
      <c r="AG183" s="49">
        <f t="shared" si="112"/>
        <v>5737.4429592071901</v>
      </c>
      <c r="AH183" s="49">
        <f t="shared" si="113"/>
        <v>9483.2686737470376</v>
      </c>
      <c r="AI183" s="49">
        <f t="shared" si="114"/>
        <v>13207.238209597945</v>
      </c>
      <c r="AJ183" s="49">
        <f t="shared" si="115"/>
        <v>16056.041459039267</v>
      </c>
      <c r="AK183" s="49">
        <f t="shared" si="116"/>
        <v>17608.259665792924</v>
      </c>
      <c r="AL183" s="49">
        <f t="shared" si="117"/>
        <v>80915.742060341407</v>
      </c>
      <c r="AM183" s="49">
        <f t="shared" si="118"/>
        <v>79595.63724360452</v>
      </c>
      <c r="AN183" s="49">
        <f t="shared" si="119"/>
        <v>105846.2101290266</v>
      </c>
      <c r="AO183" s="49">
        <f t="shared" si="120"/>
        <v>124778.52511283178</v>
      </c>
      <c r="AP183" s="49">
        <f t="shared" si="121"/>
        <v>126320.42256328482</v>
      </c>
      <c r="AQ183" s="49">
        <f t="shared" si="122"/>
        <v>118579.29456094364</v>
      </c>
      <c r="AR183" s="49">
        <v>0</v>
      </c>
      <c r="AS183" s="49">
        <v>0</v>
      </c>
      <c r="AT183" s="49">
        <v>0</v>
      </c>
      <c r="AU183" s="49">
        <v>0</v>
      </c>
      <c r="AV183" s="49">
        <v>0</v>
      </c>
      <c r="AW183" s="49">
        <v>0</v>
      </c>
      <c r="AX183" s="49">
        <f>SUMIFS(跨省传输汇总!K:K,跨省传输汇总!$D:$D,Calculation!$C183,跨省传输汇总!$E:$E,Calculation!$D183,跨省传输汇总!$I:$I,"")</f>
        <v>430582</v>
      </c>
      <c r="AY183" s="49">
        <f>SUMIFS(跨省传输汇总!L:L,跨省传输汇总!$D:$D,Calculation!$C183,跨省传输汇总!$E:$E,Calculation!$D183,跨省传输汇总!$I:$I,"")</f>
        <v>395155</v>
      </c>
      <c r="AZ183" s="49">
        <f>SUMIFS(跨省传输汇总!M:M,跨省传输汇总!$D:$D,Calculation!$C183,跨省传输汇总!$E:$E,Calculation!$D183,跨省传输汇总!$I:$I,"")</f>
        <v>491104</v>
      </c>
      <c r="BA183" s="49">
        <f>SUMIFS(跨省传输汇总!N:N,跨省传输汇总!$D:$D,Calculation!$C183,跨省传输汇总!$E:$E,Calculation!$D183,跨省传输汇总!$I:$I,"")</f>
        <v>497610</v>
      </c>
      <c r="BB183" s="49">
        <f>SUMIFS(跨省传输汇总!O:O,跨省传输汇总!$D:$D,Calculation!$C183,跨省传输汇总!$E:$E,Calculation!$D183,跨省传输汇总!$I:$I,"")</f>
        <v>485260</v>
      </c>
      <c r="BC183" s="49">
        <f>SUMIFS(跨省传输汇总!P:P,跨省传输汇总!$D:$D,Calculation!$C183,跨省传输汇总!$E:$E,Calculation!$D183,跨省传输汇总!$I:$I,"")</f>
        <v>519231</v>
      </c>
    </row>
    <row r="184" spans="1:55">
      <c r="A184" s="29" t="s">
        <v>483</v>
      </c>
      <c r="B184" s="29" t="s">
        <v>514</v>
      </c>
      <c r="C184" s="13" t="s">
        <v>145</v>
      </c>
      <c r="D184" s="13" t="s">
        <v>438</v>
      </c>
      <c r="H184" s="49">
        <f t="shared" si="87"/>
        <v>125883.85123064708</v>
      </c>
      <c r="I184" s="49">
        <f t="shared" si="88"/>
        <v>90438.949758008763</v>
      </c>
      <c r="J184" s="49">
        <f t="shared" si="89"/>
        <v>82657.682787676647</v>
      </c>
      <c r="K184" s="49">
        <f t="shared" si="90"/>
        <v>104513.77189350338</v>
      </c>
      <c r="L184" s="49">
        <f t="shared" si="91"/>
        <v>74552.737891170022</v>
      </c>
      <c r="M184" s="49">
        <f t="shared" si="92"/>
        <v>46851.15285058978</v>
      </c>
      <c r="N184" s="49">
        <f t="shared" si="93"/>
        <v>683582.04793568875</v>
      </c>
      <c r="O184" s="49">
        <f t="shared" si="94"/>
        <v>774590.07467158337</v>
      </c>
      <c r="P184" s="49">
        <f t="shared" si="95"/>
        <v>782983.39243395068</v>
      </c>
      <c r="Q184" s="49">
        <f t="shared" si="96"/>
        <v>660253.24914082233</v>
      </c>
      <c r="R184" s="49">
        <f t="shared" si="97"/>
        <v>656376.90213274863</v>
      </c>
      <c r="S184" s="49">
        <f t="shared" si="98"/>
        <v>708439.85386631719</v>
      </c>
      <c r="T184" s="49">
        <f t="shared" si="99"/>
        <v>144930.10768161967</v>
      </c>
      <c r="U184" s="49">
        <f t="shared" si="100"/>
        <v>153235.42982253977</v>
      </c>
      <c r="V184" s="49">
        <f t="shared" si="101"/>
        <v>121438.85587641534</v>
      </c>
      <c r="W184" s="49">
        <f t="shared" si="102"/>
        <v>154217.04678895284</v>
      </c>
      <c r="X184" s="49">
        <f t="shared" si="103"/>
        <v>193159.36635439505</v>
      </c>
      <c r="Y184" s="49">
        <f t="shared" si="104"/>
        <v>190766.12909567496</v>
      </c>
      <c r="Z184" s="49">
        <f t="shared" si="105"/>
        <v>3571.1730845573638</v>
      </c>
      <c r="AA184" s="49">
        <f t="shared" si="106"/>
        <v>3906.0011523392486</v>
      </c>
      <c r="AB184" s="49">
        <f t="shared" si="107"/>
        <v>0</v>
      </c>
      <c r="AC184" s="49">
        <f t="shared" si="108"/>
        <v>0</v>
      </c>
      <c r="AD184" s="49">
        <f t="shared" si="109"/>
        <v>0</v>
      </c>
      <c r="AE184" s="49">
        <f t="shared" si="110"/>
        <v>0</v>
      </c>
      <c r="AF184" s="49">
        <f t="shared" si="111"/>
        <v>16070.278880508138</v>
      </c>
      <c r="AG184" s="49">
        <f t="shared" si="112"/>
        <v>18929.082507490206</v>
      </c>
      <c r="AH184" s="49">
        <f t="shared" si="113"/>
        <v>24910.534538751865</v>
      </c>
      <c r="AI184" s="49">
        <f t="shared" si="114"/>
        <v>33749.787296592272</v>
      </c>
      <c r="AJ184" s="49">
        <f t="shared" si="115"/>
        <v>43271.868845923862</v>
      </c>
      <c r="AK184" s="49">
        <f t="shared" si="116"/>
        <v>43489.635157273922</v>
      </c>
      <c r="AL184" s="49">
        <f t="shared" si="117"/>
        <v>225400.54118697898</v>
      </c>
      <c r="AM184" s="49">
        <f t="shared" si="118"/>
        <v>262603.46208803874</v>
      </c>
      <c r="AN184" s="49">
        <f t="shared" si="119"/>
        <v>278035.53436320549</v>
      </c>
      <c r="AO184" s="49">
        <f t="shared" si="120"/>
        <v>318859.14488012926</v>
      </c>
      <c r="AP184" s="49">
        <f t="shared" si="121"/>
        <v>340440.12477576244</v>
      </c>
      <c r="AQ184" s="49">
        <f t="shared" si="122"/>
        <v>292872.22903014417</v>
      </c>
      <c r="AR184" s="49">
        <v>0</v>
      </c>
      <c r="AS184" s="49">
        <v>0</v>
      </c>
      <c r="AT184" s="49">
        <v>0</v>
      </c>
      <c r="AU184" s="49">
        <v>0</v>
      </c>
      <c r="AV184" s="49">
        <v>0</v>
      </c>
      <c r="AW184" s="49">
        <v>0</v>
      </c>
      <c r="AX184" s="49">
        <f>SUMIFS(跨省传输汇总!K:K,跨省传输汇总!$D:$D,Calculation!$C184,跨省传输汇总!$E:$E,Calculation!$D184,跨省传输汇总!$I:$I,"")</f>
        <v>1199438</v>
      </c>
      <c r="AY184" s="49">
        <f>SUMIFS(跨省传输汇总!L:L,跨省传输汇总!$D:$D,Calculation!$C184,跨省传输汇总!$E:$E,Calculation!$D184,跨省传输汇总!$I:$I,"")</f>
        <v>1303703</v>
      </c>
      <c r="AZ184" s="49">
        <f>SUMIFS(跨省传输汇总!M:M,跨省传输汇总!$D:$D,Calculation!$C184,跨省传输汇总!$E:$E,Calculation!$D184,跨省传输汇总!$I:$I,"")</f>
        <v>1290026</v>
      </c>
      <c r="BA184" s="49">
        <f>SUMIFS(跨省传输汇总!N:N,跨省传输汇总!$D:$D,Calculation!$C184,跨省传输汇总!$E:$E,Calculation!$D184,跨省传输汇总!$I:$I,"")</f>
        <v>1271593</v>
      </c>
      <c r="BB184" s="49">
        <f>SUMIFS(跨省传输汇总!O:O,跨省传输汇总!$D:$D,Calculation!$C184,跨省传输汇总!$E:$E,Calculation!$D184,跨省传输汇总!$I:$I,"")</f>
        <v>1307801</v>
      </c>
      <c r="BC184" s="49">
        <f>SUMIFS(跨省传输汇总!P:P,跨省传输汇总!$D:$D,Calculation!$C184,跨省传输汇总!$E:$E,Calculation!$D184,跨省传输汇总!$I:$I,"")</f>
        <v>1282419</v>
      </c>
    </row>
    <row r="185" spans="1:55">
      <c r="A185" s="18" t="s">
        <v>483</v>
      </c>
      <c r="B185" s="18" t="s">
        <v>483</v>
      </c>
      <c r="C185" t="s">
        <v>145</v>
      </c>
      <c r="D185" t="s">
        <v>143</v>
      </c>
      <c r="H185" s="49">
        <f t="shared" si="87"/>
        <v>0</v>
      </c>
      <c r="I185" s="49">
        <f t="shared" si="88"/>
        <v>0</v>
      </c>
      <c r="J185" s="49">
        <f t="shared" si="89"/>
        <v>0</v>
      </c>
      <c r="K185" s="49">
        <f t="shared" si="90"/>
        <v>0</v>
      </c>
      <c r="L185" s="49">
        <f t="shared" si="91"/>
        <v>0</v>
      </c>
      <c r="M185" s="49">
        <f t="shared" si="92"/>
        <v>0</v>
      </c>
      <c r="N185" s="49">
        <f t="shared" si="93"/>
        <v>0</v>
      </c>
      <c r="O185" s="49">
        <f t="shared" si="94"/>
        <v>0</v>
      </c>
      <c r="P185" s="49">
        <f t="shared" si="95"/>
        <v>0</v>
      </c>
      <c r="Q185" s="49">
        <f t="shared" si="96"/>
        <v>0</v>
      </c>
      <c r="R185" s="49">
        <f t="shared" si="97"/>
        <v>0</v>
      </c>
      <c r="S185" s="49">
        <f t="shared" si="98"/>
        <v>0</v>
      </c>
      <c r="T185" s="49">
        <f t="shared" si="99"/>
        <v>0</v>
      </c>
      <c r="U185" s="49">
        <f t="shared" si="100"/>
        <v>0</v>
      </c>
      <c r="V185" s="49">
        <f t="shared" si="101"/>
        <v>0</v>
      </c>
      <c r="W185" s="49">
        <f t="shared" si="102"/>
        <v>0</v>
      </c>
      <c r="X185" s="49">
        <f t="shared" si="103"/>
        <v>0</v>
      </c>
      <c r="Y185" s="49">
        <f t="shared" si="104"/>
        <v>0</v>
      </c>
      <c r="Z185" s="49">
        <f t="shared" si="105"/>
        <v>0</v>
      </c>
      <c r="AA185" s="49">
        <f t="shared" si="106"/>
        <v>0</v>
      </c>
      <c r="AB185" s="49">
        <f t="shared" si="107"/>
        <v>0</v>
      </c>
      <c r="AC185" s="49">
        <f t="shared" si="108"/>
        <v>0</v>
      </c>
      <c r="AD185" s="49">
        <f t="shared" si="109"/>
        <v>0</v>
      </c>
      <c r="AE185" s="49">
        <f t="shared" si="110"/>
        <v>0</v>
      </c>
      <c r="AF185" s="49">
        <f t="shared" si="111"/>
        <v>0</v>
      </c>
      <c r="AG185" s="49">
        <f t="shared" si="112"/>
        <v>0</v>
      </c>
      <c r="AH185" s="49">
        <f t="shared" si="113"/>
        <v>0</v>
      </c>
      <c r="AI185" s="49">
        <f t="shared" si="114"/>
        <v>0</v>
      </c>
      <c r="AJ185" s="49">
        <f t="shared" si="115"/>
        <v>0</v>
      </c>
      <c r="AK185" s="49">
        <f t="shared" si="116"/>
        <v>0</v>
      </c>
      <c r="AL185" s="49">
        <f t="shared" si="117"/>
        <v>0</v>
      </c>
      <c r="AM185" s="49">
        <f t="shared" si="118"/>
        <v>0</v>
      </c>
      <c r="AN185" s="49">
        <f t="shared" si="119"/>
        <v>0</v>
      </c>
      <c r="AO185" s="49">
        <f t="shared" si="120"/>
        <v>0</v>
      </c>
      <c r="AP185" s="49">
        <f t="shared" si="121"/>
        <v>0</v>
      </c>
      <c r="AQ185" s="49">
        <f t="shared" si="122"/>
        <v>0</v>
      </c>
      <c r="AR185" s="49">
        <v>0</v>
      </c>
      <c r="AS185" s="49">
        <v>0</v>
      </c>
      <c r="AT185" s="49">
        <v>0</v>
      </c>
      <c r="AU185" s="49">
        <v>0</v>
      </c>
      <c r="AV185" s="49">
        <v>0</v>
      </c>
      <c r="AW185" s="49">
        <v>0</v>
      </c>
      <c r="AX185" s="49">
        <f>SUMIFS(跨省传输汇总!K:K,跨省传输汇总!$D:$D,Calculation!$C185,跨省传输汇总!$E:$E,Calculation!$D185,跨省传输汇总!$I:$I,"")</f>
        <v>0</v>
      </c>
      <c r="AY185" s="49">
        <f>SUMIFS(跨省传输汇总!L:L,跨省传输汇总!$D:$D,Calculation!$C185,跨省传输汇总!$E:$E,Calculation!$D185,跨省传输汇总!$I:$I,"")</f>
        <v>0</v>
      </c>
      <c r="AZ185" s="49">
        <f>SUMIFS(跨省传输汇总!M:M,跨省传输汇总!$D:$D,Calculation!$C185,跨省传输汇总!$E:$E,Calculation!$D185,跨省传输汇总!$I:$I,"")</f>
        <v>0</v>
      </c>
      <c r="BA185" s="49">
        <f>SUMIFS(跨省传输汇总!N:N,跨省传输汇总!$D:$D,Calculation!$C185,跨省传输汇总!$E:$E,Calculation!$D185,跨省传输汇总!$I:$I,"")</f>
        <v>0</v>
      </c>
      <c r="BB185" s="49">
        <f>SUMIFS(跨省传输汇总!O:O,跨省传输汇总!$D:$D,Calculation!$C185,跨省传输汇总!$E:$E,Calculation!$D185,跨省传输汇总!$I:$I,"")</f>
        <v>0</v>
      </c>
      <c r="BC185" s="49">
        <f>SUMIFS(跨省传输汇总!P:P,跨省传输汇总!$D:$D,Calculation!$C185,跨省传输汇总!$E:$E,Calculation!$D185,跨省传输汇总!$I:$I,"")</f>
        <v>0</v>
      </c>
    </row>
    <row r="186" spans="1:55">
      <c r="A186" s="18" t="s">
        <v>483</v>
      </c>
      <c r="B186" s="18" t="s">
        <v>483</v>
      </c>
      <c r="C186" t="s">
        <v>145</v>
      </c>
      <c r="D186" t="s">
        <v>440</v>
      </c>
      <c r="H186" s="49">
        <f t="shared" si="87"/>
        <v>691.5311135371179</v>
      </c>
      <c r="I186" s="49">
        <f t="shared" si="88"/>
        <v>279.63378658677112</v>
      </c>
      <c r="J186" s="49">
        <f t="shared" si="89"/>
        <v>284.04195558676383</v>
      </c>
      <c r="K186" s="49">
        <f t="shared" si="90"/>
        <v>310.27183139414518</v>
      </c>
      <c r="L186" s="49">
        <f t="shared" si="91"/>
        <v>382.39744867450668</v>
      </c>
      <c r="M186" s="49">
        <f t="shared" si="92"/>
        <v>254.82060943643512</v>
      </c>
      <c r="N186" s="49">
        <f t="shared" si="93"/>
        <v>3755.1937772925762</v>
      </c>
      <c r="O186" s="49">
        <f t="shared" si="94"/>
        <v>2395.0029960820466</v>
      </c>
      <c r="P186" s="49">
        <f t="shared" si="95"/>
        <v>2690.6166066883175</v>
      </c>
      <c r="Q186" s="49">
        <f t="shared" si="96"/>
        <v>1960.105171628504</v>
      </c>
      <c r="R186" s="49">
        <f t="shared" si="97"/>
        <v>3366.7020131552722</v>
      </c>
      <c r="S186" s="49">
        <f t="shared" si="98"/>
        <v>3853.161861074705</v>
      </c>
      <c r="T186" s="49">
        <f t="shared" si="99"/>
        <v>796.15993449781661</v>
      </c>
      <c r="U186" s="49">
        <f t="shared" si="100"/>
        <v>473.79811016363215</v>
      </c>
      <c r="V186" s="49">
        <f t="shared" si="101"/>
        <v>417.30821557096465</v>
      </c>
      <c r="W186" s="49">
        <f t="shared" si="102"/>
        <v>457.82679806219204</v>
      </c>
      <c r="X186" s="49">
        <f t="shared" si="103"/>
        <v>990.75702611122188</v>
      </c>
      <c r="Y186" s="49">
        <f t="shared" si="104"/>
        <v>1037.5655307994757</v>
      </c>
      <c r="Z186" s="49">
        <f t="shared" si="105"/>
        <v>19.617903930131003</v>
      </c>
      <c r="AA186" s="49">
        <f t="shared" si="106"/>
        <v>12.077206729661212</v>
      </c>
      <c r="AB186" s="49">
        <f t="shared" si="107"/>
        <v>0</v>
      </c>
      <c r="AC186" s="49">
        <f t="shared" si="108"/>
        <v>0</v>
      </c>
      <c r="AD186" s="49">
        <f t="shared" si="109"/>
        <v>0</v>
      </c>
      <c r="AE186" s="49">
        <f t="shared" si="110"/>
        <v>0</v>
      </c>
      <c r="AF186" s="49">
        <f t="shared" si="111"/>
        <v>88.280567685589517</v>
      </c>
      <c r="AG186" s="49">
        <f t="shared" si="112"/>
        <v>58.5280018437428</v>
      </c>
      <c r="AH186" s="49">
        <f t="shared" si="113"/>
        <v>85.601685245326081</v>
      </c>
      <c r="AI186" s="49">
        <f t="shared" si="114"/>
        <v>100.19357376506149</v>
      </c>
      <c r="AJ186" s="49">
        <f t="shared" si="115"/>
        <v>221.95096671317521</v>
      </c>
      <c r="AK186" s="49">
        <f t="shared" si="116"/>
        <v>236.53751638269986</v>
      </c>
      <c r="AL186" s="49">
        <f t="shared" si="117"/>
        <v>1238.2167030567687</v>
      </c>
      <c r="AM186" s="49">
        <f t="shared" si="118"/>
        <v>811.95989859414613</v>
      </c>
      <c r="AN186" s="49">
        <f t="shared" si="119"/>
        <v>955.43153690862823</v>
      </c>
      <c r="AO186" s="49">
        <f t="shared" si="120"/>
        <v>946.60262515009731</v>
      </c>
      <c r="AP186" s="49">
        <f t="shared" si="121"/>
        <v>1746.1925453458241</v>
      </c>
      <c r="AQ186" s="49">
        <f t="shared" si="122"/>
        <v>1592.9144823066842</v>
      </c>
      <c r="AR186" s="49">
        <v>0</v>
      </c>
      <c r="AS186" s="49">
        <v>0</v>
      </c>
      <c r="AT186" s="49">
        <v>0</v>
      </c>
      <c r="AU186" s="49">
        <v>0</v>
      </c>
      <c r="AV186" s="49">
        <v>0</v>
      </c>
      <c r="AW186" s="49">
        <v>0</v>
      </c>
      <c r="AX186" s="49">
        <f>SUMIFS(跨省传输汇总!K:K,跨省传输汇总!$D:$D,Calculation!$C186,跨省传输汇总!$E:$E,Calculation!$D186,跨省传输汇总!$I:$I,"")</f>
        <v>6589</v>
      </c>
      <c r="AY186" s="49">
        <f>SUMIFS(跨省传输汇总!L:L,跨省传输汇总!$D:$D,Calculation!$C186,跨省传输汇总!$E:$E,Calculation!$D186,跨省传输汇总!$I:$I,"")</f>
        <v>4031</v>
      </c>
      <c r="AZ186" s="49">
        <f>SUMIFS(跨省传输汇总!M:M,跨省传输汇总!$D:$D,Calculation!$C186,跨省传输汇总!$E:$E,Calculation!$D186,跨省传输汇总!$I:$I,"")</f>
        <v>4433</v>
      </c>
      <c r="BA186" s="49">
        <f>SUMIFS(跨省传输汇总!N:N,跨省传输汇总!$D:$D,Calculation!$C186,跨省传输汇总!$E:$E,Calculation!$D186,跨省传输汇总!$I:$I,"")</f>
        <v>3775</v>
      </c>
      <c r="BB186" s="49">
        <f>SUMIFS(跨省传输汇总!O:O,跨省传输汇总!$D:$D,Calculation!$C186,跨省传输汇总!$E:$E,Calculation!$D186,跨省传输汇总!$I:$I,"")</f>
        <v>6708</v>
      </c>
      <c r="BC186" s="49">
        <f>SUMIFS(跨省传输汇总!P:P,跨省传输汇总!$D:$D,Calculation!$C186,跨省传输汇总!$E:$E,Calculation!$D186,跨省传输汇总!$I:$I,"")</f>
        <v>6975</v>
      </c>
    </row>
    <row r="187" spans="1:55">
      <c r="A187" s="41" t="s">
        <v>483</v>
      </c>
      <c r="B187" s="41" t="s">
        <v>516</v>
      </c>
      <c r="C187" s="31" t="s">
        <v>145</v>
      </c>
      <c r="D187" s="31" t="s">
        <v>441</v>
      </c>
      <c r="H187" s="49">
        <f t="shared" si="87"/>
        <v>0</v>
      </c>
      <c r="I187" s="49">
        <f t="shared" si="88"/>
        <v>319.10578474302832</v>
      </c>
      <c r="J187" s="49">
        <f t="shared" si="89"/>
        <v>384.51066444307912</v>
      </c>
      <c r="K187" s="49">
        <f t="shared" si="90"/>
        <v>236.05316550039336</v>
      </c>
      <c r="L187" s="49">
        <f t="shared" si="91"/>
        <v>0</v>
      </c>
      <c r="M187" s="49">
        <f t="shared" si="92"/>
        <v>0</v>
      </c>
      <c r="N187" s="49">
        <f t="shared" si="93"/>
        <v>0</v>
      </c>
      <c r="O187" s="49">
        <f t="shared" si="94"/>
        <v>2733.072136436967</v>
      </c>
      <c r="P187" s="49">
        <f t="shared" si="95"/>
        <v>3642.3167734573863</v>
      </c>
      <c r="Q187" s="49">
        <f t="shared" si="96"/>
        <v>1491.237629911805</v>
      </c>
      <c r="R187" s="49">
        <f t="shared" si="97"/>
        <v>0</v>
      </c>
      <c r="S187" s="49">
        <f t="shared" si="98"/>
        <v>0</v>
      </c>
      <c r="T187" s="49">
        <f t="shared" si="99"/>
        <v>0</v>
      </c>
      <c r="U187" s="49">
        <f t="shared" si="100"/>
        <v>540.67757547822077</v>
      </c>
      <c r="V187" s="49">
        <f t="shared" si="101"/>
        <v>564.91464056877032</v>
      </c>
      <c r="W187" s="49">
        <f t="shared" si="102"/>
        <v>348.31220239327564</v>
      </c>
      <c r="X187" s="49">
        <f t="shared" si="103"/>
        <v>0</v>
      </c>
      <c r="Y187" s="49">
        <f t="shared" si="104"/>
        <v>0</v>
      </c>
      <c r="Z187" s="49">
        <f t="shared" si="105"/>
        <v>0</v>
      </c>
      <c r="AA187" s="49">
        <f t="shared" si="106"/>
        <v>13.781977414150726</v>
      </c>
      <c r="AB187" s="49">
        <f t="shared" si="107"/>
        <v>0</v>
      </c>
      <c r="AC187" s="49">
        <f t="shared" si="108"/>
        <v>0</v>
      </c>
      <c r="AD187" s="49">
        <f t="shared" si="109"/>
        <v>0</v>
      </c>
      <c r="AE187" s="49">
        <f t="shared" si="110"/>
        <v>0</v>
      </c>
      <c r="AF187" s="49">
        <f t="shared" si="111"/>
        <v>0</v>
      </c>
      <c r="AG187" s="49">
        <f t="shared" si="112"/>
        <v>66.789582853191973</v>
      </c>
      <c r="AH187" s="49">
        <f t="shared" si="113"/>
        <v>115.87992627051699</v>
      </c>
      <c r="AI187" s="49">
        <f t="shared" si="114"/>
        <v>76.226740093577902</v>
      </c>
      <c r="AJ187" s="49">
        <f t="shared" si="115"/>
        <v>0</v>
      </c>
      <c r="AK187" s="49">
        <f t="shared" si="116"/>
        <v>0</v>
      </c>
      <c r="AL187" s="49">
        <f t="shared" si="117"/>
        <v>0</v>
      </c>
      <c r="AM187" s="49">
        <f t="shared" si="118"/>
        <v>926.57294307444113</v>
      </c>
      <c r="AN187" s="49">
        <f t="shared" si="119"/>
        <v>1293.3779952602476</v>
      </c>
      <c r="AO187" s="49">
        <f t="shared" si="120"/>
        <v>720.17026210094821</v>
      </c>
      <c r="AP187" s="49">
        <f t="shared" si="121"/>
        <v>0</v>
      </c>
      <c r="AQ187" s="49">
        <f t="shared" si="122"/>
        <v>0</v>
      </c>
      <c r="AR187" s="49">
        <v>0</v>
      </c>
      <c r="AS187" s="49">
        <v>0</v>
      </c>
      <c r="AT187" s="49">
        <v>0</v>
      </c>
      <c r="AU187" s="49">
        <v>0</v>
      </c>
      <c r="AV187" s="49">
        <v>0</v>
      </c>
      <c r="AW187" s="49">
        <v>0</v>
      </c>
      <c r="AX187" s="49">
        <f>SUMIFS(跨省传输汇总!K:K,跨省传输汇总!$D:$D,Calculation!$C187,跨省传输汇总!$E:$E,Calculation!$D187,跨省传输汇总!$I:$I,"")</f>
        <v>0</v>
      </c>
      <c r="AY187" s="49">
        <f>SUMIFS(跨省传输汇总!L:L,跨省传输汇总!$D:$D,Calculation!$C187,跨省传输汇总!$E:$E,Calculation!$D187,跨省传输汇总!$I:$I,"")</f>
        <v>4600</v>
      </c>
      <c r="AZ187" s="49">
        <f>SUMIFS(跨省传输汇总!M:M,跨省传输汇总!$D:$D,Calculation!$C187,跨省传输汇总!$E:$E,Calculation!$D187,跨省传输汇总!$I:$I,"")</f>
        <v>6001</v>
      </c>
      <c r="BA187" s="49">
        <f>SUMIFS(跨省传输汇总!N:N,跨省传输汇总!$D:$D,Calculation!$C187,跨省传输汇总!$E:$E,Calculation!$D187,跨省传输汇总!$I:$I,"")</f>
        <v>2872</v>
      </c>
      <c r="BB187" s="49">
        <f>SUMIFS(跨省传输汇总!O:O,跨省传输汇总!$D:$D,Calculation!$C187,跨省传输汇总!$E:$E,Calculation!$D187,跨省传输汇总!$I:$I,"")</f>
        <v>0</v>
      </c>
      <c r="BC187" s="49">
        <f>SUMIFS(跨省传输汇总!P:P,跨省传输汇总!$D:$D,Calculation!$C187,跨省传输汇总!$E:$E,Calculation!$D187,跨省传输汇总!$I:$I,"")</f>
        <v>0</v>
      </c>
    </row>
    <row r="188" spans="1:55">
      <c r="A188" s="29" t="s">
        <v>483</v>
      </c>
      <c r="B188" s="29" t="s">
        <v>514</v>
      </c>
      <c r="C188" s="13" t="s">
        <v>143</v>
      </c>
      <c r="D188" s="13" t="s">
        <v>442</v>
      </c>
      <c r="H188" s="49">
        <f t="shared" si="87"/>
        <v>725.67802926953232</v>
      </c>
      <c r="I188" s="49">
        <f t="shared" si="88"/>
        <v>0</v>
      </c>
      <c r="J188" s="49">
        <f t="shared" si="89"/>
        <v>0</v>
      </c>
      <c r="K188" s="49">
        <f t="shared" si="90"/>
        <v>0</v>
      </c>
      <c r="L188" s="49">
        <f t="shared" si="91"/>
        <v>0</v>
      </c>
      <c r="M188" s="49">
        <f t="shared" si="92"/>
        <v>0</v>
      </c>
      <c r="N188" s="49">
        <f t="shared" si="93"/>
        <v>505.77171772291604</v>
      </c>
      <c r="O188" s="49">
        <f t="shared" si="94"/>
        <v>0</v>
      </c>
      <c r="P188" s="49">
        <f t="shared" si="95"/>
        <v>0</v>
      </c>
      <c r="Q188" s="49">
        <f t="shared" si="96"/>
        <v>0</v>
      </c>
      <c r="R188" s="49">
        <f t="shared" si="97"/>
        <v>0</v>
      </c>
      <c r="S188" s="49">
        <f t="shared" si="98"/>
        <v>0</v>
      </c>
      <c r="T188" s="49">
        <f t="shared" si="99"/>
        <v>1.4049214381192112</v>
      </c>
      <c r="U188" s="49">
        <f t="shared" si="100"/>
        <v>0</v>
      </c>
      <c r="V188" s="49">
        <f t="shared" si="101"/>
        <v>0</v>
      </c>
      <c r="W188" s="49">
        <f t="shared" si="102"/>
        <v>0</v>
      </c>
      <c r="X188" s="49">
        <f t="shared" si="103"/>
        <v>0</v>
      </c>
      <c r="Y188" s="49">
        <f t="shared" si="104"/>
        <v>0</v>
      </c>
      <c r="Z188" s="49">
        <f t="shared" si="105"/>
        <v>0</v>
      </c>
      <c r="AA188" s="49">
        <f t="shared" si="106"/>
        <v>0</v>
      </c>
      <c r="AB188" s="49">
        <f t="shared" si="107"/>
        <v>0</v>
      </c>
      <c r="AC188" s="49">
        <f t="shared" si="108"/>
        <v>0</v>
      </c>
      <c r="AD188" s="49">
        <f t="shared" si="109"/>
        <v>0</v>
      </c>
      <c r="AE188" s="49">
        <f t="shared" si="110"/>
        <v>0</v>
      </c>
      <c r="AF188" s="49">
        <f t="shared" si="111"/>
        <v>276.76952330948461</v>
      </c>
      <c r="AG188" s="49">
        <f t="shared" si="112"/>
        <v>0</v>
      </c>
      <c r="AH188" s="49">
        <f t="shared" si="113"/>
        <v>0</v>
      </c>
      <c r="AI188" s="49">
        <f t="shared" si="114"/>
        <v>0</v>
      </c>
      <c r="AJ188" s="49">
        <f t="shared" si="115"/>
        <v>0</v>
      </c>
      <c r="AK188" s="49">
        <f t="shared" si="116"/>
        <v>0</v>
      </c>
      <c r="AL188" s="49">
        <f t="shared" si="117"/>
        <v>164.37580825994772</v>
      </c>
      <c r="AM188" s="49">
        <f t="shared" si="118"/>
        <v>0</v>
      </c>
      <c r="AN188" s="49">
        <f t="shared" si="119"/>
        <v>0</v>
      </c>
      <c r="AO188" s="49">
        <f t="shared" si="120"/>
        <v>0</v>
      </c>
      <c r="AP188" s="49">
        <f t="shared" si="121"/>
        <v>0</v>
      </c>
      <c r="AQ188" s="49">
        <f t="shared" si="122"/>
        <v>0</v>
      </c>
      <c r="AR188" s="49">
        <v>0</v>
      </c>
      <c r="AS188" s="49">
        <v>0</v>
      </c>
      <c r="AT188" s="49">
        <v>0</v>
      </c>
      <c r="AU188" s="49">
        <v>0</v>
      </c>
      <c r="AV188" s="49">
        <v>0</v>
      </c>
      <c r="AW188" s="49">
        <v>0</v>
      </c>
      <c r="AX188" s="49">
        <f>SUMIFS(跨省传输汇总!K:K,跨省传输汇总!$D:$D,Calculation!$C188,跨省传输汇总!$E:$E,Calculation!$D188,跨省传输汇总!$I:$I,"")</f>
        <v>1674</v>
      </c>
      <c r="AY188" s="49">
        <f>SUMIFS(跨省传输汇总!L:L,跨省传输汇总!$D:$D,Calculation!$C188,跨省传输汇总!$E:$E,Calculation!$D188,跨省传输汇总!$I:$I,"")</f>
        <v>0</v>
      </c>
      <c r="AZ188" s="49">
        <f>SUMIFS(跨省传输汇总!M:M,跨省传输汇总!$D:$D,Calculation!$C188,跨省传输汇总!$E:$E,Calculation!$D188,跨省传输汇总!$I:$I,"")</f>
        <v>0</v>
      </c>
      <c r="BA188" s="49">
        <f>SUMIFS(跨省传输汇总!N:N,跨省传输汇总!$D:$D,Calculation!$C188,跨省传输汇总!$E:$E,Calculation!$D188,跨省传输汇总!$I:$I,"")</f>
        <v>0</v>
      </c>
      <c r="BB188" s="49">
        <f>SUMIFS(跨省传输汇总!O:O,跨省传输汇总!$D:$D,Calculation!$C188,跨省传输汇总!$E:$E,Calculation!$D188,跨省传输汇总!$I:$I,"")</f>
        <v>0</v>
      </c>
      <c r="BC188" s="49">
        <f>SUMIFS(跨省传输汇总!P:P,跨省传输汇总!$D:$D,Calculation!$C188,跨省传输汇总!$E:$E,Calculation!$D188,跨省传输汇总!$I:$I,"")</f>
        <v>0</v>
      </c>
    </row>
    <row r="189" spans="1:55">
      <c r="A189" s="29" t="s">
        <v>483</v>
      </c>
      <c r="B189" s="29" t="s">
        <v>116</v>
      </c>
      <c r="C189" s="13" t="s">
        <v>143</v>
      </c>
      <c r="D189" s="13" t="s">
        <v>433</v>
      </c>
      <c r="H189" s="49">
        <f t="shared" si="87"/>
        <v>19463.256964243406</v>
      </c>
      <c r="I189" s="49">
        <f t="shared" si="88"/>
        <v>15115.121043515757</v>
      </c>
      <c r="J189" s="49">
        <f t="shared" si="89"/>
        <v>7960.1484704985633</v>
      </c>
      <c r="K189" s="49">
        <f t="shared" si="90"/>
        <v>11846.545945817692</v>
      </c>
      <c r="L189" s="49">
        <f t="shared" si="91"/>
        <v>12340.73410693267</v>
      </c>
      <c r="M189" s="49">
        <f t="shared" si="92"/>
        <v>5183.6655999093036</v>
      </c>
      <c r="N189" s="49">
        <f t="shared" si="93"/>
        <v>13565.196285736849</v>
      </c>
      <c r="O189" s="49">
        <f t="shared" si="94"/>
        <v>13011.559255724662</v>
      </c>
      <c r="P189" s="49">
        <f t="shared" si="95"/>
        <v>10499.267768268553</v>
      </c>
      <c r="Q189" s="49">
        <f t="shared" si="96"/>
        <v>20281.458416166959</v>
      </c>
      <c r="R189" s="49">
        <f t="shared" si="97"/>
        <v>20825.65480507437</v>
      </c>
      <c r="S189" s="49">
        <f t="shared" si="98"/>
        <v>11046.98027820149</v>
      </c>
      <c r="T189" s="49">
        <f t="shared" si="99"/>
        <v>37.681100793713469</v>
      </c>
      <c r="U189" s="49">
        <f t="shared" si="100"/>
        <v>29.305313639019509</v>
      </c>
      <c r="V189" s="49">
        <f t="shared" si="101"/>
        <v>80.888041358001175</v>
      </c>
      <c r="W189" s="49">
        <f t="shared" si="102"/>
        <v>94.955207470649626</v>
      </c>
      <c r="X189" s="49">
        <f t="shared" si="103"/>
        <v>192.60721207005196</v>
      </c>
      <c r="Y189" s="49">
        <f t="shared" si="104"/>
        <v>105.3207865506498</v>
      </c>
      <c r="Z189" s="49">
        <f t="shared" si="105"/>
        <v>0</v>
      </c>
      <c r="AA189" s="49">
        <f t="shared" si="106"/>
        <v>0</v>
      </c>
      <c r="AB189" s="49">
        <f t="shared" si="107"/>
        <v>0</v>
      </c>
      <c r="AC189" s="49">
        <f t="shared" si="108"/>
        <v>0</v>
      </c>
      <c r="AD189" s="49">
        <f t="shared" si="109"/>
        <v>0</v>
      </c>
      <c r="AE189" s="49">
        <f t="shared" si="110"/>
        <v>0</v>
      </c>
      <c r="AF189" s="49">
        <f t="shared" si="111"/>
        <v>7423.1768563615533</v>
      </c>
      <c r="AG189" s="49">
        <f t="shared" si="112"/>
        <v>3809.6907730725366</v>
      </c>
      <c r="AH189" s="49">
        <f t="shared" si="113"/>
        <v>2297.2203745672336</v>
      </c>
      <c r="AI189" s="49">
        <f t="shared" si="114"/>
        <v>3678.9056022602972</v>
      </c>
      <c r="AJ189" s="49">
        <f t="shared" si="115"/>
        <v>3803.9924383835264</v>
      </c>
      <c r="AK189" s="49">
        <f t="shared" si="116"/>
        <v>1954.2857059953908</v>
      </c>
      <c r="AL189" s="49">
        <f t="shared" si="117"/>
        <v>4408.6887928644755</v>
      </c>
      <c r="AM189" s="49">
        <f t="shared" si="118"/>
        <v>4542.323614048024</v>
      </c>
      <c r="AN189" s="49">
        <f t="shared" si="119"/>
        <v>3413.4753453076501</v>
      </c>
      <c r="AO189" s="49">
        <f t="shared" si="120"/>
        <v>5965.1348282844001</v>
      </c>
      <c r="AP189" s="49">
        <f t="shared" si="121"/>
        <v>6982.0114375393832</v>
      </c>
      <c r="AQ189" s="49">
        <f t="shared" si="122"/>
        <v>4294.7476293431646</v>
      </c>
      <c r="AR189" s="49">
        <v>0</v>
      </c>
      <c r="AS189" s="49">
        <v>0</v>
      </c>
      <c r="AT189" s="49">
        <v>0</v>
      </c>
      <c r="AU189" s="49">
        <v>0</v>
      </c>
      <c r="AV189" s="49">
        <v>0</v>
      </c>
      <c r="AW189" s="49">
        <v>0</v>
      </c>
      <c r="AX189" s="49">
        <f>SUMIFS(跨省传输汇总!K:K,跨省传输汇总!$D:$D,Calculation!$C189,跨省传输汇总!$E:$E,Calculation!$D189,跨省传输汇总!$I:$I,"")</f>
        <v>44898</v>
      </c>
      <c r="AY189" s="49">
        <f>SUMIFS(跨省传输汇总!L:L,跨省传输汇总!$D:$D,Calculation!$C189,跨省传输汇总!$E:$E,Calculation!$D189,跨省传输汇总!$I:$I,"")</f>
        <v>36508</v>
      </c>
      <c r="AZ189" s="49">
        <f>SUMIFS(跨省传输汇总!M:M,跨省传输汇总!$D:$D,Calculation!$C189,跨省传输汇总!$E:$E,Calculation!$D189,跨省传输汇总!$I:$I,"")</f>
        <v>24251</v>
      </c>
      <c r="BA189" s="49">
        <f>SUMIFS(跨省传输汇总!N:N,跨省传输汇总!$D:$D,Calculation!$C189,跨省传输汇总!$E:$E,Calculation!$D189,跨省传输汇总!$I:$I,"")</f>
        <v>41867</v>
      </c>
      <c r="BB189" s="49">
        <f>SUMIFS(跨省传输汇总!O:O,跨省传输汇总!$D:$D,Calculation!$C189,跨省传输汇总!$E:$E,Calculation!$D189,跨省传输汇总!$I:$I,"")</f>
        <v>44145</v>
      </c>
      <c r="BC189" s="49">
        <f>SUMIFS(跨省传输汇总!P:P,跨省传输汇总!$D:$D,Calculation!$C189,跨省传输汇总!$E:$E,Calculation!$D189,跨省传输汇总!$I:$I,"")</f>
        <v>22585</v>
      </c>
    </row>
    <row r="190" spans="1:55">
      <c r="A190" s="18" t="s">
        <v>483</v>
      </c>
      <c r="B190" s="18" t="s">
        <v>483</v>
      </c>
      <c r="C190" t="s">
        <v>143</v>
      </c>
      <c r="D190" t="s">
        <v>145</v>
      </c>
      <c r="H190" s="49">
        <f t="shared" si="87"/>
        <v>0</v>
      </c>
      <c r="I190" s="49">
        <f t="shared" si="88"/>
        <v>0</v>
      </c>
      <c r="J190" s="49">
        <f t="shared" si="89"/>
        <v>0</v>
      </c>
      <c r="K190" s="49">
        <f t="shared" si="90"/>
        <v>0</v>
      </c>
      <c r="L190" s="49">
        <f t="shared" si="91"/>
        <v>0</v>
      </c>
      <c r="M190" s="49">
        <f t="shared" si="92"/>
        <v>0</v>
      </c>
      <c r="N190" s="49">
        <f t="shared" si="93"/>
        <v>0</v>
      </c>
      <c r="O190" s="49">
        <f t="shared" si="94"/>
        <v>0</v>
      </c>
      <c r="P190" s="49">
        <f t="shared" si="95"/>
        <v>0</v>
      </c>
      <c r="Q190" s="49">
        <f t="shared" si="96"/>
        <v>0</v>
      </c>
      <c r="R190" s="49">
        <f t="shared" si="97"/>
        <v>0</v>
      </c>
      <c r="S190" s="49">
        <f t="shared" si="98"/>
        <v>0</v>
      </c>
      <c r="T190" s="49">
        <f t="shared" si="99"/>
        <v>0</v>
      </c>
      <c r="U190" s="49">
        <f t="shared" si="100"/>
        <v>0</v>
      </c>
      <c r="V190" s="49">
        <f t="shared" si="101"/>
        <v>0</v>
      </c>
      <c r="W190" s="49">
        <f t="shared" si="102"/>
        <v>0</v>
      </c>
      <c r="X190" s="49">
        <f t="shared" si="103"/>
        <v>0</v>
      </c>
      <c r="Y190" s="49">
        <f t="shared" si="104"/>
        <v>0</v>
      </c>
      <c r="Z190" s="49">
        <f t="shared" si="105"/>
        <v>0</v>
      </c>
      <c r="AA190" s="49">
        <f t="shared" si="106"/>
        <v>0</v>
      </c>
      <c r="AB190" s="49">
        <f t="shared" si="107"/>
        <v>0</v>
      </c>
      <c r="AC190" s="49">
        <f t="shared" si="108"/>
        <v>0</v>
      </c>
      <c r="AD190" s="49">
        <f t="shared" si="109"/>
        <v>0</v>
      </c>
      <c r="AE190" s="49">
        <f t="shared" si="110"/>
        <v>0</v>
      </c>
      <c r="AF190" s="49">
        <f t="shared" si="111"/>
        <v>0</v>
      </c>
      <c r="AG190" s="49">
        <f t="shared" si="112"/>
        <v>0</v>
      </c>
      <c r="AH190" s="49">
        <f t="shared" si="113"/>
        <v>0</v>
      </c>
      <c r="AI190" s="49">
        <f t="shared" si="114"/>
        <v>0</v>
      </c>
      <c r="AJ190" s="49">
        <f t="shared" si="115"/>
        <v>0</v>
      </c>
      <c r="AK190" s="49">
        <f t="shared" si="116"/>
        <v>0</v>
      </c>
      <c r="AL190" s="49">
        <f t="shared" si="117"/>
        <v>0</v>
      </c>
      <c r="AM190" s="49">
        <f t="shared" si="118"/>
        <v>0</v>
      </c>
      <c r="AN190" s="49">
        <f t="shared" si="119"/>
        <v>0</v>
      </c>
      <c r="AO190" s="49">
        <f t="shared" si="120"/>
        <v>0</v>
      </c>
      <c r="AP190" s="49">
        <f t="shared" si="121"/>
        <v>0</v>
      </c>
      <c r="AQ190" s="49">
        <f t="shared" si="122"/>
        <v>0</v>
      </c>
      <c r="AR190" s="49">
        <v>0</v>
      </c>
      <c r="AS190" s="49">
        <v>0</v>
      </c>
      <c r="AT190" s="49">
        <v>0</v>
      </c>
      <c r="AU190" s="49">
        <v>0</v>
      </c>
      <c r="AV190" s="49">
        <v>0</v>
      </c>
      <c r="AW190" s="49">
        <v>0</v>
      </c>
      <c r="AX190" s="49">
        <f>SUMIFS(跨省传输汇总!K:K,跨省传输汇总!$D:$D,Calculation!$C190,跨省传输汇总!$E:$E,Calculation!$D190,跨省传输汇总!$I:$I,"")</f>
        <v>0</v>
      </c>
      <c r="AY190" s="49">
        <f>SUMIFS(跨省传输汇总!L:L,跨省传输汇总!$D:$D,Calculation!$C190,跨省传输汇总!$E:$E,Calculation!$D190,跨省传输汇总!$I:$I,"")</f>
        <v>0</v>
      </c>
      <c r="AZ190" s="49">
        <f>SUMIFS(跨省传输汇总!M:M,跨省传输汇总!$D:$D,Calculation!$C190,跨省传输汇总!$E:$E,Calculation!$D190,跨省传输汇总!$I:$I,"")</f>
        <v>0</v>
      </c>
      <c r="BA190" s="49">
        <f>SUMIFS(跨省传输汇总!N:N,跨省传输汇总!$D:$D,Calculation!$C190,跨省传输汇总!$E:$E,Calculation!$D190,跨省传输汇总!$I:$I,"")</f>
        <v>0</v>
      </c>
      <c r="BB190" s="49">
        <f>SUMIFS(跨省传输汇总!O:O,跨省传输汇总!$D:$D,Calculation!$C190,跨省传输汇总!$E:$E,Calculation!$D190,跨省传输汇总!$I:$I,"")</f>
        <v>0</v>
      </c>
      <c r="BC190" s="49">
        <f>SUMIFS(跨省传输汇总!P:P,跨省传输汇总!$D:$D,Calculation!$C190,跨省传输汇总!$E:$E,Calculation!$D190,跨省传输汇总!$I:$I,"")</f>
        <v>0</v>
      </c>
    </row>
    <row r="191" spans="1:55">
      <c r="A191" s="18" t="s">
        <v>483</v>
      </c>
      <c r="B191" s="18" t="s">
        <v>483</v>
      </c>
      <c r="C191" t="s">
        <v>143</v>
      </c>
      <c r="D191" t="s">
        <v>434</v>
      </c>
      <c r="H191" s="49">
        <f t="shared" si="87"/>
        <v>7417.1750781372139</v>
      </c>
      <c r="I191" s="49">
        <f t="shared" si="88"/>
        <v>3574.6673356446549</v>
      </c>
      <c r="J191" s="49">
        <f t="shared" si="89"/>
        <v>1896.5707749181763</v>
      </c>
      <c r="K191" s="49">
        <f t="shared" si="90"/>
        <v>1765.3665215075496</v>
      </c>
      <c r="L191" s="49">
        <f t="shared" si="91"/>
        <v>25149.434889479911</v>
      </c>
      <c r="M191" s="49">
        <f t="shared" si="92"/>
        <v>33652.398387863708</v>
      </c>
      <c r="N191" s="49">
        <f t="shared" si="93"/>
        <v>5169.5066249934844</v>
      </c>
      <c r="O191" s="49">
        <f t="shared" si="94"/>
        <v>3077.1831547585934</v>
      </c>
      <c r="P191" s="49">
        <f t="shared" si="95"/>
        <v>2501.5368094122182</v>
      </c>
      <c r="Q191" s="49">
        <f t="shared" si="96"/>
        <v>3022.3330799547534</v>
      </c>
      <c r="R191" s="49">
        <f t="shared" si="97"/>
        <v>42441.028630279994</v>
      </c>
      <c r="S191" s="49">
        <f t="shared" si="98"/>
        <v>71717.084009318525</v>
      </c>
      <c r="T191" s="49">
        <f t="shared" si="99"/>
        <v>14.359740624981901</v>
      </c>
      <c r="U191" s="49">
        <f t="shared" si="100"/>
        <v>6.9305926908977336</v>
      </c>
      <c r="V191" s="49">
        <f t="shared" si="101"/>
        <v>19.272240442312928</v>
      </c>
      <c r="W191" s="49">
        <f t="shared" si="102"/>
        <v>14.150178885742543</v>
      </c>
      <c r="X191" s="49">
        <f t="shared" si="103"/>
        <v>392.51818386386122</v>
      </c>
      <c r="Y191" s="49">
        <f t="shared" si="104"/>
        <v>683.74338568206224</v>
      </c>
      <c r="Z191" s="49">
        <f t="shared" si="105"/>
        <v>0</v>
      </c>
      <c r="AA191" s="49">
        <f t="shared" si="106"/>
        <v>0</v>
      </c>
      <c r="AB191" s="49">
        <f t="shared" si="107"/>
        <v>0</v>
      </c>
      <c r="AC191" s="49">
        <f t="shared" si="108"/>
        <v>0</v>
      </c>
      <c r="AD191" s="49">
        <f t="shared" si="109"/>
        <v>0</v>
      </c>
      <c r="AE191" s="49">
        <f t="shared" si="110"/>
        <v>0</v>
      </c>
      <c r="AF191" s="49">
        <f t="shared" si="111"/>
        <v>2828.8689031214349</v>
      </c>
      <c r="AG191" s="49">
        <f t="shared" si="112"/>
        <v>900.9770498167054</v>
      </c>
      <c r="AH191" s="49">
        <f t="shared" si="113"/>
        <v>547.33162856168713</v>
      </c>
      <c r="AI191" s="49">
        <f t="shared" si="114"/>
        <v>548.22872554761489</v>
      </c>
      <c r="AJ191" s="49">
        <f t="shared" si="115"/>
        <v>7752.2341313112593</v>
      </c>
      <c r="AK191" s="49">
        <f t="shared" si="116"/>
        <v>12687.238378767155</v>
      </c>
      <c r="AL191" s="49">
        <f t="shared" si="117"/>
        <v>1680.0896531228825</v>
      </c>
      <c r="AM191" s="49">
        <f t="shared" si="118"/>
        <v>1074.2418670891486</v>
      </c>
      <c r="AN191" s="49">
        <f t="shared" si="119"/>
        <v>813.28854666560562</v>
      </c>
      <c r="AO191" s="49">
        <f t="shared" si="120"/>
        <v>888.92149410433922</v>
      </c>
      <c r="AP191" s="49">
        <f t="shared" si="121"/>
        <v>14228.78416506497</v>
      </c>
      <c r="AQ191" s="49">
        <f t="shared" si="122"/>
        <v>27881.535838368538</v>
      </c>
      <c r="AR191" s="49">
        <v>0</v>
      </c>
      <c r="AS191" s="49">
        <v>0</v>
      </c>
      <c r="AT191" s="49">
        <v>0</v>
      </c>
      <c r="AU191" s="49">
        <v>0</v>
      </c>
      <c r="AV191" s="49">
        <v>0</v>
      </c>
      <c r="AW191" s="49">
        <v>0</v>
      </c>
      <c r="AX191" s="49">
        <f>SUMIFS(跨省传输汇总!K:K,跨省传输汇总!$D:$D,Calculation!$C191,跨省传输汇总!$E:$E,Calculation!$D191,跨省传输汇总!$I:$I,"")</f>
        <v>17110</v>
      </c>
      <c r="AY191" s="49">
        <f>SUMIFS(跨省传输汇总!L:L,跨省传输汇总!$D:$D,Calculation!$C191,跨省传输汇总!$E:$E,Calculation!$D191,跨省传输汇总!$I:$I,"")</f>
        <v>8634</v>
      </c>
      <c r="AZ191" s="49">
        <f>SUMIFS(跨省传输汇总!M:M,跨省传输汇总!$D:$D,Calculation!$C191,跨省传输汇总!$E:$E,Calculation!$D191,跨省传输汇总!$I:$I,"")</f>
        <v>5778</v>
      </c>
      <c r="BA191" s="49">
        <f>SUMIFS(跨省传输汇总!N:N,跨省传输汇总!$D:$D,Calculation!$C191,跨省传输汇总!$E:$E,Calculation!$D191,跨省传输汇总!$I:$I,"")</f>
        <v>6239</v>
      </c>
      <c r="BB191" s="49">
        <f>SUMIFS(跨省传输汇总!O:O,跨省传输汇总!$D:$D,Calculation!$C191,跨省传输汇总!$E:$E,Calculation!$D191,跨省传输汇总!$I:$I,"")</f>
        <v>89964</v>
      </c>
      <c r="BC191" s="49">
        <f>SUMIFS(跨省传输汇总!P:P,跨省传输汇总!$D:$D,Calculation!$C191,跨省传输汇总!$E:$E,Calculation!$D191,跨省传输汇总!$I:$I,"")</f>
        <v>146622</v>
      </c>
    </row>
    <row r="192" spans="1:55">
      <c r="A192" s="18" t="s">
        <v>483</v>
      </c>
      <c r="B192" s="18" t="s">
        <v>483</v>
      </c>
      <c r="C192" t="s">
        <v>143</v>
      </c>
      <c r="D192" t="s">
        <v>443</v>
      </c>
      <c r="H192" s="49">
        <f t="shared" si="87"/>
        <v>1061.6400798572786</v>
      </c>
      <c r="I192" s="49">
        <f t="shared" si="88"/>
        <v>527.05021059481646</v>
      </c>
      <c r="J192" s="49">
        <f t="shared" si="89"/>
        <v>19.366160560777505</v>
      </c>
      <c r="K192" s="49">
        <f t="shared" si="90"/>
        <v>5.9420895899436674</v>
      </c>
      <c r="L192" s="49">
        <f t="shared" si="91"/>
        <v>3.0750498397612276</v>
      </c>
      <c r="M192" s="49">
        <f t="shared" si="92"/>
        <v>2.7542168341337896</v>
      </c>
      <c r="N192" s="49">
        <f t="shared" si="93"/>
        <v>739.92529074278457</v>
      </c>
      <c r="O192" s="49">
        <f t="shared" si="94"/>
        <v>453.70096780260479</v>
      </c>
      <c r="P192" s="49">
        <f t="shared" si="95"/>
        <v>25.543556897771005</v>
      </c>
      <c r="Q192" s="49">
        <f t="shared" si="96"/>
        <v>10.172943529259468</v>
      </c>
      <c r="R192" s="49">
        <f t="shared" si="97"/>
        <v>5.1893125576128227</v>
      </c>
      <c r="S192" s="49">
        <f t="shared" si="98"/>
        <v>5.8695489634012787</v>
      </c>
      <c r="T192" s="49">
        <f t="shared" si="99"/>
        <v>2.0553480298410682</v>
      </c>
      <c r="U192" s="49">
        <f t="shared" si="100"/>
        <v>1.0218490265824431</v>
      </c>
      <c r="V192" s="49">
        <f t="shared" si="101"/>
        <v>0.19679165560686446</v>
      </c>
      <c r="W192" s="49">
        <f t="shared" si="102"/>
        <v>4.7628427087769411E-2</v>
      </c>
      <c r="X192" s="49">
        <f t="shared" si="103"/>
        <v>4.7993642151332463E-2</v>
      </c>
      <c r="Y192" s="49">
        <f t="shared" si="104"/>
        <v>5.5959682913783379E-2</v>
      </c>
      <c r="Z192" s="49">
        <f t="shared" si="105"/>
        <v>0</v>
      </c>
      <c r="AA192" s="49">
        <f t="shared" si="106"/>
        <v>0</v>
      </c>
      <c r="AB192" s="49">
        <f t="shared" si="107"/>
        <v>0</v>
      </c>
      <c r="AC192" s="49">
        <f t="shared" si="108"/>
        <v>0</v>
      </c>
      <c r="AD192" s="49">
        <f t="shared" si="109"/>
        <v>0</v>
      </c>
      <c r="AE192" s="49">
        <f t="shared" si="110"/>
        <v>0</v>
      </c>
      <c r="AF192" s="49">
        <f t="shared" si="111"/>
        <v>404.90356187869043</v>
      </c>
      <c r="AG192" s="49">
        <f t="shared" si="112"/>
        <v>132.84037345571761</v>
      </c>
      <c r="AH192" s="49">
        <f t="shared" si="113"/>
        <v>5.5888830192349506</v>
      </c>
      <c r="AI192" s="49">
        <f t="shared" si="114"/>
        <v>1.845296239221015</v>
      </c>
      <c r="AJ192" s="49">
        <f t="shared" si="115"/>
        <v>0.94787443248881609</v>
      </c>
      <c r="AK192" s="49">
        <f t="shared" si="116"/>
        <v>1.0383630051779806</v>
      </c>
      <c r="AL192" s="49">
        <f t="shared" si="117"/>
        <v>240.47571949140499</v>
      </c>
      <c r="AM192" s="49">
        <f t="shared" si="118"/>
        <v>158.3865991202787</v>
      </c>
      <c r="AN192" s="49">
        <f t="shared" si="119"/>
        <v>8.304607866609679</v>
      </c>
      <c r="AO192" s="49">
        <f t="shared" si="120"/>
        <v>2.9920422144880789</v>
      </c>
      <c r="AP192" s="49">
        <f t="shared" si="121"/>
        <v>1.7397695279858019</v>
      </c>
      <c r="AQ192" s="49">
        <f t="shared" si="122"/>
        <v>2.2819115143731667</v>
      </c>
      <c r="AR192" s="49">
        <v>0</v>
      </c>
      <c r="AS192" s="49">
        <v>0</v>
      </c>
      <c r="AT192" s="49">
        <v>0</v>
      </c>
      <c r="AU192" s="49">
        <v>0</v>
      </c>
      <c r="AV192" s="49">
        <v>0</v>
      </c>
      <c r="AW192" s="49">
        <v>0</v>
      </c>
      <c r="AX192" s="49">
        <f>SUMIFS(跨省传输汇总!K:K,跨省传输汇总!$D:$D,Calculation!$C192,跨省传输汇总!$E:$E,Calculation!$D192,跨省传输汇总!$I:$I,"")</f>
        <v>2449</v>
      </c>
      <c r="AY192" s="49">
        <f>SUMIFS(跨省传输汇总!L:L,跨省传输汇总!$D:$D,Calculation!$C192,跨省传输汇总!$E:$E,Calculation!$D192,跨省传输汇总!$I:$I,"")</f>
        <v>1273</v>
      </c>
      <c r="AZ192" s="49">
        <f>SUMIFS(跨省传输汇总!M:M,跨省传输汇总!$D:$D,Calculation!$C192,跨省传输汇总!$E:$E,Calculation!$D192,跨省传输汇总!$I:$I,"")</f>
        <v>59</v>
      </c>
      <c r="BA192" s="49">
        <f>SUMIFS(跨省传输汇总!N:N,跨省传输汇总!$D:$D,Calculation!$C192,跨省传输汇总!$E:$E,Calculation!$D192,跨省传输汇总!$I:$I,"")</f>
        <v>21</v>
      </c>
      <c r="BB192" s="49">
        <f>SUMIFS(跨省传输汇总!O:O,跨省传输汇总!$D:$D,Calculation!$C192,跨省传输汇总!$E:$E,Calculation!$D192,跨省传输汇总!$I:$I,"")</f>
        <v>11</v>
      </c>
      <c r="BC192" s="49">
        <f>SUMIFS(跨省传输汇总!P:P,跨省传输汇总!$D:$D,Calculation!$C192,跨省传输汇总!$E:$E,Calculation!$D192,跨省传输汇总!$I:$I,"")</f>
        <v>12</v>
      </c>
    </row>
    <row r="193" spans="1:55">
      <c r="A193" s="29" t="s">
        <v>483</v>
      </c>
      <c r="B193" s="29" t="s">
        <v>116</v>
      </c>
      <c r="C193" s="13" t="s">
        <v>434</v>
      </c>
      <c r="D193" s="13" t="s">
        <v>433</v>
      </c>
      <c r="H193" s="49">
        <f t="shared" si="87"/>
        <v>349417.02455242968</v>
      </c>
      <c r="I193" s="49">
        <f t="shared" si="88"/>
        <v>317627.99005964212</v>
      </c>
      <c r="J193" s="49">
        <f t="shared" si="89"/>
        <v>308222.70321361057</v>
      </c>
      <c r="K193" s="49">
        <f t="shared" si="90"/>
        <v>337068.89844789356</v>
      </c>
      <c r="L193" s="49">
        <f t="shared" si="91"/>
        <v>358901.25451418746</v>
      </c>
      <c r="M193" s="49">
        <f t="shared" si="92"/>
        <v>294228.75062344142</v>
      </c>
      <c r="N193" s="49">
        <f t="shared" si="93"/>
        <v>560893.62813299231</v>
      </c>
      <c r="O193" s="49">
        <f t="shared" si="94"/>
        <v>520424.57852882706</v>
      </c>
      <c r="P193" s="49">
        <f t="shared" si="95"/>
        <v>501962.68809073727</v>
      </c>
      <c r="Q193" s="49">
        <f t="shared" si="96"/>
        <v>605321.38980044343</v>
      </c>
      <c r="R193" s="49">
        <f t="shared" si="97"/>
        <v>571391.52794496994</v>
      </c>
      <c r="S193" s="49">
        <f t="shared" si="98"/>
        <v>578836.94264339155</v>
      </c>
      <c r="T193" s="49">
        <f t="shared" si="99"/>
        <v>0</v>
      </c>
      <c r="U193" s="49">
        <f t="shared" si="100"/>
        <v>0</v>
      </c>
      <c r="V193" s="49">
        <f t="shared" si="101"/>
        <v>0</v>
      </c>
      <c r="W193" s="49">
        <f t="shared" si="102"/>
        <v>0</v>
      </c>
      <c r="X193" s="49">
        <f t="shared" si="103"/>
        <v>8205.9251934651766</v>
      </c>
      <c r="Y193" s="49">
        <f t="shared" si="104"/>
        <v>9219.7019950124686</v>
      </c>
      <c r="Z193" s="49">
        <f t="shared" si="105"/>
        <v>0</v>
      </c>
      <c r="AA193" s="49">
        <f t="shared" si="106"/>
        <v>0</v>
      </c>
      <c r="AB193" s="49">
        <f t="shared" si="107"/>
        <v>0</v>
      </c>
      <c r="AC193" s="49">
        <f t="shared" si="108"/>
        <v>0</v>
      </c>
      <c r="AD193" s="49">
        <f t="shared" si="109"/>
        <v>0</v>
      </c>
      <c r="AE193" s="49">
        <f t="shared" si="110"/>
        <v>0</v>
      </c>
      <c r="AF193" s="49">
        <f t="shared" si="111"/>
        <v>2403.1432225063941</v>
      </c>
      <c r="AG193" s="49">
        <f t="shared" si="112"/>
        <v>3899.9343936381711</v>
      </c>
      <c r="AH193" s="49">
        <f t="shared" si="113"/>
        <v>3602.6030245746692</v>
      </c>
      <c r="AI193" s="49">
        <f t="shared" si="114"/>
        <v>3506.5685144124168</v>
      </c>
      <c r="AJ193" s="49">
        <f t="shared" si="115"/>
        <v>5182.6895958727428</v>
      </c>
      <c r="AK193" s="49">
        <f t="shared" si="116"/>
        <v>7215.4189526184537</v>
      </c>
      <c r="AL193" s="49">
        <f t="shared" si="117"/>
        <v>26915.20409207161</v>
      </c>
      <c r="AM193" s="49">
        <f t="shared" si="118"/>
        <v>29899.497017892645</v>
      </c>
      <c r="AN193" s="49">
        <f t="shared" si="119"/>
        <v>33224.005671077502</v>
      </c>
      <c r="AO193" s="49">
        <f t="shared" si="120"/>
        <v>42517.143237250551</v>
      </c>
      <c r="AP193" s="49">
        <f t="shared" si="121"/>
        <v>60896.602751504732</v>
      </c>
      <c r="AQ193" s="49">
        <f t="shared" si="122"/>
        <v>74960.18578553616</v>
      </c>
      <c r="AR193" s="49">
        <v>0</v>
      </c>
      <c r="AS193" s="49">
        <v>0</v>
      </c>
      <c r="AT193" s="49">
        <v>0</v>
      </c>
      <c r="AU193" s="49">
        <v>0</v>
      </c>
      <c r="AV193" s="49">
        <v>0</v>
      </c>
      <c r="AW193" s="49">
        <v>0</v>
      </c>
      <c r="AX193" s="49">
        <f>SUMIFS(跨省传输汇总!K:K,跨省传输汇总!$D:$D,Calculation!$C193,跨省传输汇总!$E:$E,Calculation!$D193,跨省传输汇总!$I:$I,"")</f>
        <v>939629</v>
      </c>
      <c r="AY193" s="49">
        <f>SUMIFS(跨省传输汇总!L:L,跨省传输汇总!$D:$D,Calculation!$C193,跨省传输汇总!$E:$E,Calculation!$D193,跨省传输汇总!$I:$I,"")</f>
        <v>871852</v>
      </c>
      <c r="AZ193" s="49">
        <f>SUMIFS(跨省传输汇总!M:M,跨省传输汇总!$D:$D,Calculation!$C193,跨省传输汇总!$E:$E,Calculation!$D193,跨省传输汇总!$I:$I,"")</f>
        <v>847012</v>
      </c>
      <c r="BA193" s="49">
        <f>SUMIFS(跨省传输汇总!N:N,跨省传输汇总!$D:$D,Calculation!$C193,跨省传输汇总!$E:$E,Calculation!$D193,跨省传输汇总!$I:$I,"")</f>
        <v>988414</v>
      </c>
      <c r="BB193" s="49">
        <f>SUMIFS(跨省传输汇总!O:O,跨省传输汇总!$D:$D,Calculation!$C193,跨省传输汇总!$E:$E,Calculation!$D193,跨省传输汇总!$I:$I,"")</f>
        <v>1004578</v>
      </c>
      <c r="BC193" s="49">
        <f>SUMIFS(跨省传输汇总!P:P,跨省传输汇总!$D:$D,Calculation!$C193,跨省传输汇总!$E:$E,Calculation!$D193,跨省传输汇总!$I:$I,"")</f>
        <v>964461</v>
      </c>
    </row>
    <row r="194" spans="1:55">
      <c r="A194" s="18" t="s">
        <v>483</v>
      </c>
      <c r="B194" s="18" t="s">
        <v>483</v>
      </c>
      <c r="C194" t="s">
        <v>434</v>
      </c>
      <c r="D194" t="s">
        <v>145</v>
      </c>
      <c r="H194" s="49">
        <f t="shared" si="87"/>
        <v>2045698.0485933505</v>
      </c>
      <c r="I194" s="49">
        <f t="shared" si="88"/>
        <v>1776075.7584493042</v>
      </c>
      <c r="J194" s="49">
        <f t="shared" si="89"/>
        <v>1795042.8497164461</v>
      </c>
      <c r="K194" s="49">
        <f t="shared" si="90"/>
        <v>1886510.4589800444</v>
      </c>
      <c r="L194" s="49">
        <f t="shared" si="91"/>
        <v>2076865.1388650043</v>
      </c>
      <c r="M194" s="49">
        <f t="shared" si="92"/>
        <v>1465865.4206151289</v>
      </c>
      <c r="N194" s="49">
        <f t="shared" si="93"/>
        <v>3283809.6598465475</v>
      </c>
      <c r="O194" s="49">
        <f t="shared" si="94"/>
        <v>2910050.458250497</v>
      </c>
      <c r="P194" s="49">
        <f t="shared" si="95"/>
        <v>2923355.498109641</v>
      </c>
      <c r="Q194" s="49">
        <f t="shared" si="96"/>
        <v>3387868.5875831484</v>
      </c>
      <c r="R194" s="49">
        <f t="shared" si="97"/>
        <v>3306489.2644024077</v>
      </c>
      <c r="S194" s="49">
        <f t="shared" si="98"/>
        <v>2883800.6367414799</v>
      </c>
      <c r="T194" s="49">
        <f t="shared" si="99"/>
        <v>0</v>
      </c>
      <c r="U194" s="49">
        <f t="shared" si="100"/>
        <v>0</v>
      </c>
      <c r="V194" s="49">
        <f t="shared" si="101"/>
        <v>0</v>
      </c>
      <c r="W194" s="49">
        <f t="shared" si="102"/>
        <v>0</v>
      </c>
      <c r="X194" s="49">
        <f t="shared" si="103"/>
        <v>47485.484522785897</v>
      </c>
      <c r="Y194" s="49">
        <f t="shared" si="104"/>
        <v>45933.112635078971</v>
      </c>
      <c r="Z194" s="49">
        <f t="shared" si="105"/>
        <v>0</v>
      </c>
      <c r="AA194" s="49">
        <f t="shared" si="106"/>
        <v>0</v>
      </c>
      <c r="AB194" s="49">
        <f t="shared" si="107"/>
        <v>0</v>
      </c>
      <c r="AC194" s="49">
        <f t="shared" si="108"/>
        <v>0</v>
      </c>
      <c r="AD194" s="49">
        <f t="shared" si="109"/>
        <v>0</v>
      </c>
      <c r="AE194" s="49">
        <f t="shared" si="110"/>
        <v>0</v>
      </c>
      <c r="AF194" s="49">
        <f t="shared" si="111"/>
        <v>14069.450127877239</v>
      </c>
      <c r="AG194" s="49">
        <f t="shared" si="112"/>
        <v>21807.205765407554</v>
      </c>
      <c r="AH194" s="49">
        <f t="shared" si="113"/>
        <v>20981.020321361058</v>
      </c>
      <c r="AI194" s="49">
        <f t="shared" si="114"/>
        <v>19625.596452328158</v>
      </c>
      <c r="AJ194" s="49">
        <f t="shared" si="115"/>
        <v>29990.832330180569</v>
      </c>
      <c r="AK194" s="49">
        <f t="shared" si="116"/>
        <v>35947.653366583538</v>
      </c>
      <c r="AL194" s="49">
        <f t="shared" si="117"/>
        <v>157577.84143222508</v>
      </c>
      <c r="AM194" s="49">
        <f t="shared" si="118"/>
        <v>167188.57753479126</v>
      </c>
      <c r="AN194" s="49">
        <f t="shared" si="119"/>
        <v>193491.63185255197</v>
      </c>
      <c r="AO194" s="49">
        <f t="shared" si="120"/>
        <v>237960.35698447895</v>
      </c>
      <c r="AP194" s="49">
        <f t="shared" si="121"/>
        <v>352392.2798796217</v>
      </c>
      <c r="AQ194" s="49">
        <f t="shared" si="122"/>
        <v>373456.17664172902</v>
      </c>
      <c r="AR194" s="49">
        <v>0</v>
      </c>
      <c r="AS194" s="49">
        <v>0</v>
      </c>
      <c r="AT194" s="49">
        <v>0</v>
      </c>
      <c r="AU194" s="49">
        <v>0</v>
      </c>
      <c r="AV194" s="49">
        <v>0</v>
      </c>
      <c r="AW194" s="49">
        <v>0</v>
      </c>
      <c r="AX194" s="49">
        <f>SUMIFS(跨省传输汇总!K:K,跨省传输汇总!$D:$D,Calculation!$C194,跨省传输汇总!$E:$E,Calculation!$D194,跨省传输汇总!$I:$I,"")</f>
        <v>5501155</v>
      </c>
      <c r="AY194" s="49">
        <f>SUMIFS(跨省传输汇总!L:L,跨省传输汇总!$D:$D,Calculation!$C194,跨省传输汇总!$E:$E,Calculation!$D194,跨省传输汇总!$I:$I,"")</f>
        <v>4875122</v>
      </c>
      <c r="AZ194" s="49">
        <f>SUMIFS(跨省传输汇总!M:M,跨省传输汇总!$D:$D,Calculation!$C194,跨省传输汇总!$E:$E,Calculation!$D194,跨省传输汇总!$I:$I,"")</f>
        <v>4932871</v>
      </c>
      <c r="BA194" s="49">
        <f>SUMIFS(跨省传输汇总!N:N,跨省传输汇总!$D:$D,Calculation!$C194,跨省传输汇总!$E:$E,Calculation!$D194,跨省传输汇总!$I:$I,"")</f>
        <v>5531965</v>
      </c>
      <c r="BB194" s="49">
        <f>SUMIFS(跨省传输汇总!O:O,跨省传输汇总!$D:$D,Calculation!$C194,跨省传输汇总!$E:$E,Calculation!$D194,跨省传输汇总!$I:$I,"")</f>
        <v>5813223</v>
      </c>
      <c r="BC194" s="49">
        <f>SUMIFS(跨省传输汇总!P:P,跨省传输汇总!$D:$D,Calculation!$C194,跨省传输汇总!$E:$E,Calculation!$D194,跨省传输汇总!$I:$I,"")</f>
        <v>4805003</v>
      </c>
    </row>
    <row r="195" spans="1:55">
      <c r="A195" s="18" t="s">
        <v>483</v>
      </c>
      <c r="B195" s="18" t="s">
        <v>483</v>
      </c>
      <c r="C195" t="s">
        <v>434</v>
      </c>
      <c r="D195" t="s">
        <v>143</v>
      </c>
      <c r="H195" s="49">
        <f t="shared" si="87"/>
        <v>76155.388235294115</v>
      </c>
      <c r="I195" s="49">
        <f t="shared" si="88"/>
        <v>12285.76491053678</v>
      </c>
      <c r="J195" s="49">
        <f t="shared" si="89"/>
        <v>20144.451795841211</v>
      </c>
      <c r="K195" s="49">
        <f t="shared" si="90"/>
        <v>12316.617738359202</v>
      </c>
      <c r="L195" s="49">
        <f t="shared" si="91"/>
        <v>47523.839638865007</v>
      </c>
      <c r="M195" s="49">
        <f t="shared" si="92"/>
        <v>54185.734829592686</v>
      </c>
      <c r="N195" s="49">
        <f t="shared" si="93"/>
        <v>122246.68235294118</v>
      </c>
      <c r="O195" s="49">
        <f t="shared" si="94"/>
        <v>20129.882206759445</v>
      </c>
      <c r="P195" s="49">
        <f t="shared" si="95"/>
        <v>32806.678638941397</v>
      </c>
      <c r="Q195" s="49">
        <f t="shared" si="96"/>
        <v>22118.659423503326</v>
      </c>
      <c r="R195" s="49">
        <f t="shared" si="97"/>
        <v>75660.697764402401</v>
      </c>
      <c r="S195" s="49">
        <f t="shared" si="98"/>
        <v>106599.72901080632</v>
      </c>
      <c r="T195" s="49">
        <f t="shared" si="99"/>
        <v>0</v>
      </c>
      <c r="U195" s="49">
        <f t="shared" si="100"/>
        <v>0</v>
      </c>
      <c r="V195" s="49">
        <f t="shared" si="101"/>
        <v>0</v>
      </c>
      <c r="W195" s="49">
        <f t="shared" si="102"/>
        <v>0</v>
      </c>
      <c r="X195" s="49">
        <f t="shared" si="103"/>
        <v>1086.5859845227858</v>
      </c>
      <c r="Y195" s="49">
        <f t="shared" si="104"/>
        <v>1697.9181213632585</v>
      </c>
      <c r="Z195" s="49">
        <f t="shared" si="105"/>
        <v>0</v>
      </c>
      <c r="AA195" s="49">
        <f t="shared" si="106"/>
        <v>0</v>
      </c>
      <c r="AB195" s="49">
        <f t="shared" si="107"/>
        <v>0</v>
      </c>
      <c r="AC195" s="49">
        <f t="shared" si="108"/>
        <v>0</v>
      </c>
      <c r="AD195" s="49">
        <f t="shared" si="109"/>
        <v>0</v>
      </c>
      <c r="AE195" s="49">
        <f t="shared" si="110"/>
        <v>0</v>
      </c>
      <c r="AF195" s="49">
        <f t="shared" si="111"/>
        <v>523.76470588235293</v>
      </c>
      <c r="AG195" s="49">
        <f t="shared" si="112"/>
        <v>150.84840954274352</v>
      </c>
      <c r="AH195" s="49">
        <f t="shared" si="113"/>
        <v>235.45463137996219</v>
      </c>
      <c r="AI195" s="49">
        <f t="shared" si="114"/>
        <v>128.13126385809312</v>
      </c>
      <c r="AJ195" s="49">
        <f t="shared" si="115"/>
        <v>686.26483233018052</v>
      </c>
      <c r="AK195" s="49">
        <f t="shared" si="116"/>
        <v>1328.8054862842894</v>
      </c>
      <c r="AL195" s="49">
        <f t="shared" si="117"/>
        <v>5866.1647058823528</v>
      </c>
      <c r="AM195" s="49">
        <f t="shared" si="118"/>
        <v>1156.5044731610337</v>
      </c>
      <c r="AN195" s="49">
        <f t="shared" si="119"/>
        <v>2171.4149338374291</v>
      </c>
      <c r="AO195" s="49">
        <f t="shared" si="120"/>
        <v>1553.5915742793791</v>
      </c>
      <c r="AP195" s="49">
        <f t="shared" si="121"/>
        <v>8063.6117798796213</v>
      </c>
      <c r="AQ195" s="49">
        <f t="shared" si="122"/>
        <v>13804.81255195345</v>
      </c>
      <c r="AR195" s="49">
        <v>0</v>
      </c>
      <c r="AS195" s="49">
        <v>0</v>
      </c>
      <c r="AT195" s="49">
        <v>0</v>
      </c>
      <c r="AU195" s="49">
        <v>0</v>
      </c>
      <c r="AV195" s="49">
        <v>0</v>
      </c>
      <c r="AW195" s="49">
        <v>0</v>
      </c>
      <c r="AX195" s="49">
        <f>SUMIFS(跨省传输汇总!K:K,跨省传输汇总!$D:$D,Calculation!$C195,跨省传输汇总!$E:$E,Calculation!$D195,跨省传输汇总!$I:$I,"")</f>
        <v>204792</v>
      </c>
      <c r="AY195" s="49">
        <f>SUMIFS(跨省传输汇总!L:L,跨省传输汇总!$D:$D,Calculation!$C195,跨省传输汇总!$E:$E,Calculation!$D195,跨省传输汇总!$I:$I,"")</f>
        <v>33723</v>
      </c>
      <c r="AZ195" s="49">
        <f>SUMIFS(跨省传输汇总!M:M,跨省传输汇总!$D:$D,Calculation!$C195,跨省传输汇总!$E:$E,Calculation!$D195,跨省传输汇总!$I:$I,"")</f>
        <v>55358</v>
      </c>
      <c r="BA195" s="49">
        <f>SUMIFS(跨省传输汇总!N:N,跨省传输汇总!$D:$D,Calculation!$C195,跨省传输汇总!$E:$E,Calculation!$D195,跨省传输汇总!$I:$I,"")</f>
        <v>36117</v>
      </c>
      <c r="BB195" s="49">
        <f>SUMIFS(跨省传输汇总!O:O,跨省传输汇总!$D:$D,Calculation!$C195,跨省传输汇总!$E:$E,Calculation!$D195,跨省传输汇总!$I:$I,"")</f>
        <v>133021</v>
      </c>
      <c r="BC195" s="49">
        <f>SUMIFS(跨省传输汇总!P:P,跨省传输汇总!$D:$D,Calculation!$C195,跨省传输汇总!$E:$E,Calculation!$D195,跨省传输汇总!$I:$I,"")</f>
        <v>177617</v>
      </c>
    </row>
    <row r="196" spans="1:55">
      <c r="A196" s="29" t="s">
        <v>483</v>
      </c>
      <c r="B196" s="29" t="s">
        <v>173</v>
      </c>
      <c r="C196" s="13" t="s">
        <v>434</v>
      </c>
      <c r="D196" s="13" t="s">
        <v>227</v>
      </c>
      <c r="H196" s="49">
        <f t="shared" si="87"/>
        <v>181205.95856777494</v>
      </c>
      <c r="I196" s="49">
        <f t="shared" si="88"/>
        <v>177768.89413518886</v>
      </c>
      <c r="J196" s="49">
        <f t="shared" si="89"/>
        <v>187281.75803402645</v>
      </c>
      <c r="K196" s="49">
        <f t="shared" si="90"/>
        <v>211758.38758314855</v>
      </c>
      <c r="L196" s="49">
        <f t="shared" si="91"/>
        <v>167907.37274290627</v>
      </c>
      <c r="M196" s="49">
        <f t="shared" si="92"/>
        <v>212508.25353283458</v>
      </c>
      <c r="N196" s="49">
        <f t="shared" si="93"/>
        <v>290876.69002557546</v>
      </c>
      <c r="O196" s="49">
        <f t="shared" si="94"/>
        <v>291269.36133200797</v>
      </c>
      <c r="P196" s="49">
        <f t="shared" si="95"/>
        <v>305001.72022684308</v>
      </c>
      <c r="Q196" s="49">
        <f t="shared" si="96"/>
        <v>380283.91840354766</v>
      </c>
      <c r="R196" s="49">
        <f t="shared" si="97"/>
        <v>267318.23602751503</v>
      </c>
      <c r="S196" s="49">
        <f t="shared" si="98"/>
        <v>418068.00831255194</v>
      </c>
      <c r="T196" s="49">
        <f t="shared" si="99"/>
        <v>0</v>
      </c>
      <c r="U196" s="49">
        <f t="shared" si="100"/>
        <v>0</v>
      </c>
      <c r="V196" s="49">
        <f t="shared" si="101"/>
        <v>0</v>
      </c>
      <c r="W196" s="49">
        <f t="shared" si="102"/>
        <v>0</v>
      </c>
      <c r="X196" s="49">
        <f t="shared" si="103"/>
        <v>3839.0374032674117</v>
      </c>
      <c r="Y196" s="49">
        <f t="shared" si="104"/>
        <v>6658.9779717373231</v>
      </c>
      <c r="Z196" s="49">
        <f t="shared" si="105"/>
        <v>0</v>
      </c>
      <c r="AA196" s="49">
        <f t="shared" si="106"/>
        <v>0</v>
      </c>
      <c r="AB196" s="49">
        <f t="shared" si="107"/>
        <v>0</v>
      </c>
      <c r="AC196" s="49">
        <f t="shared" si="108"/>
        <v>0</v>
      </c>
      <c r="AD196" s="49">
        <f t="shared" si="109"/>
        <v>0</v>
      </c>
      <c r="AE196" s="49">
        <f t="shared" si="110"/>
        <v>0</v>
      </c>
      <c r="AF196" s="49">
        <f t="shared" si="111"/>
        <v>1246.2583120204604</v>
      </c>
      <c r="AG196" s="49">
        <f t="shared" si="112"/>
        <v>2182.701292246521</v>
      </c>
      <c r="AH196" s="49">
        <f t="shared" si="113"/>
        <v>2189.0075614366729</v>
      </c>
      <c r="AI196" s="49">
        <f t="shared" si="114"/>
        <v>2202.9481152993349</v>
      </c>
      <c r="AJ196" s="49">
        <f t="shared" si="115"/>
        <v>2424.6552020636286</v>
      </c>
      <c r="AK196" s="49">
        <f t="shared" si="116"/>
        <v>5211.3740648379053</v>
      </c>
      <c r="AL196" s="49">
        <f t="shared" si="117"/>
        <v>13958.093094629156</v>
      </c>
      <c r="AM196" s="49">
        <f t="shared" si="118"/>
        <v>16734.043240556661</v>
      </c>
      <c r="AN196" s="49">
        <f t="shared" si="119"/>
        <v>20187.514177693763</v>
      </c>
      <c r="AO196" s="49">
        <f t="shared" si="120"/>
        <v>26710.745898004436</v>
      </c>
      <c r="AP196" s="49">
        <f t="shared" si="121"/>
        <v>28489.698624247634</v>
      </c>
      <c r="AQ196" s="49">
        <f t="shared" si="122"/>
        <v>54140.386118038237</v>
      </c>
      <c r="AR196" s="49">
        <v>0</v>
      </c>
      <c r="AS196" s="49">
        <v>0</v>
      </c>
      <c r="AT196" s="49">
        <v>0</v>
      </c>
      <c r="AU196" s="49">
        <v>0</v>
      </c>
      <c r="AV196" s="49">
        <v>0</v>
      </c>
      <c r="AW196" s="49">
        <v>0</v>
      </c>
      <c r="AX196" s="49">
        <f>SUMIFS(跨省传输汇总!K:K,跨省传输汇总!$D:$D,Calculation!$C196,跨省传输汇总!$E:$E,Calculation!$D196,跨省传输汇总!$I:$I,"")</f>
        <v>487287</v>
      </c>
      <c r="AY196" s="49">
        <f>SUMIFS(跨省传输汇总!L:L,跨省传输汇总!$D:$D,Calculation!$C196,跨省传输汇总!$E:$E,Calculation!$D196,跨省传输汇总!$I:$I,"")</f>
        <v>487955</v>
      </c>
      <c r="AZ196" s="49">
        <f>SUMIFS(跨省传输汇总!M:M,跨省传输汇总!$D:$D,Calculation!$C196,跨省传输汇总!$E:$E,Calculation!$D196,跨省传输汇总!$I:$I,"")</f>
        <v>514660</v>
      </c>
      <c r="BA196" s="49">
        <f>SUMIFS(跨省传输汇总!N:N,跨省传输汇总!$D:$D,Calculation!$C196,跨省传输汇总!$E:$E,Calculation!$D196,跨省传输汇总!$I:$I,"")</f>
        <v>620956</v>
      </c>
      <c r="BB196" s="49">
        <f>SUMIFS(跨省传输汇总!O:O,跨省传输汇总!$D:$D,Calculation!$C196,跨省传输汇总!$E:$E,Calculation!$D196,跨省传输汇总!$I:$I,"")</f>
        <v>469979</v>
      </c>
      <c r="BC196" s="49">
        <f>SUMIFS(跨省传输汇总!P:P,跨省传输汇总!$D:$D,Calculation!$C196,跨省传输汇总!$E:$E,Calculation!$D196,跨省传输汇总!$I:$I,"")</f>
        <v>696587</v>
      </c>
    </row>
    <row r="197" spans="1:55">
      <c r="A197" s="18" t="s">
        <v>483</v>
      </c>
      <c r="B197" s="18" t="s">
        <v>483</v>
      </c>
      <c r="C197" t="s">
        <v>440</v>
      </c>
      <c r="D197" t="s">
        <v>145</v>
      </c>
      <c r="H197" s="49">
        <f t="shared" si="87"/>
        <v>748.93351800554012</v>
      </c>
      <c r="I197" s="49">
        <f t="shared" si="88"/>
        <v>649.06167979002623</v>
      </c>
      <c r="J197" s="49">
        <f t="shared" si="89"/>
        <v>740.34662576687117</v>
      </c>
      <c r="K197" s="49">
        <f t="shared" si="90"/>
        <v>252.38081395348837</v>
      </c>
      <c r="L197" s="49">
        <f t="shared" si="91"/>
        <v>354.95415472779371</v>
      </c>
      <c r="M197" s="49">
        <f t="shared" si="92"/>
        <v>466.38461538461536</v>
      </c>
      <c r="N197" s="49">
        <f t="shared" si="93"/>
        <v>5730.9695290858726</v>
      </c>
      <c r="O197" s="49">
        <f t="shared" si="94"/>
        <v>4318.7565616797901</v>
      </c>
      <c r="P197" s="49">
        <f t="shared" si="95"/>
        <v>4771.122699386503</v>
      </c>
      <c r="Q197" s="49">
        <f t="shared" si="96"/>
        <v>2568.3459302325582</v>
      </c>
      <c r="R197" s="49">
        <f t="shared" si="97"/>
        <v>3340.7449856733524</v>
      </c>
      <c r="S197" s="49">
        <f t="shared" si="98"/>
        <v>4301.1025641025644</v>
      </c>
      <c r="T197" s="49">
        <f t="shared" si="99"/>
        <v>325.62326869806094</v>
      </c>
      <c r="U197" s="49">
        <f t="shared" si="100"/>
        <v>269.61023622047247</v>
      </c>
      <c r="V197" s="49">
        <f t="shared" si="101"/>
        <v>323.55889570552154</v>
      </c>
      <c r="W197" s="49">
        <f t="shared" si="102"/>
        <v>203.38924418604648</v>
      </c>
      <c r="X197" s="49">
        <f t="shared" si="103"/>
        <v>576.27851002865327</v>
      </c>
      <c r="Y197" s="49">
        <f t="shared" si="104"/>
        <v>1287.7397435897435</v>
      </c>
      <c r="Z197" s="49">
        <f t="shared" si="105"/>
        <v>0</v>
      </c>
      <c r="AA197" s="49">
        <f t="shared" si="106"/>
        <v>0</v>
      </c>
      <c r="AB197" s="49">
        <f t="shared" si="107"/>
        <v>0</v>
      </c>
      <c r="AC197" s="49">
        <f t="shared" si="108"/>
        <v>0</v>
      </c>
      <c r="AD197" s="49">
        <f t="shared" si="109"/>
        <v>0</v>
      </c>
      <c r="AE197" s="49">
        <f t="shared" si="110"/>
        <v>0</v>
      </c>
      <c r="AF197" s="49">
        <f t="shared" si="111"/>
        <v>358.18559556786704</v>
      </c>
      <c r="AG197" s="49">
        <f t="shared" si="112"/>
        <v>279.59580052493436</v>
      </c>
      <c r="AH197" s="49">
        <f t="shared" si="113"/>
        <v>718.41042944785272</v>
      </c>
      <c r="AI197" s="49">
        <f t="shared" si="114"/>
        <v>375.60203488372093</v>
      </c>
      <c r="AJ197" s="49">
        <f t="shared" si="115"/>
        <v>592.98223495702007</v>
      </c>
      <c r="AK197" s="49">
        <f t="shared" si="116"/>
        <v>992.36282051282046</v>
      </c>
      <c r="AL197" s="49">
        <f t="shared" si="117"/>
        <v>2240.2880886426592</v>
      </c>
      <c r="AM197" s="49">
        <f t="shared" si="118"/>
        <v>2091.9757217847769</v>
      </c>
      <c r="AN197" s="49">
        <f t="shared" si="119"/>
        <v>2385.5613496932515</v>
      </c>
      <c r="AO197" s="49">
        <f t="shared" si="120"/>
        <v>1707.2819767441861</v>
      </c>
      <c r="AP197" s="49">
        <f t="shared" si="121"/>
        <v>2422.0401146131803</v>
      </c>
      <c r="AQ197" s="49">
        <f t="shared" si="122"/>
        <v>3057.4102564102564</v>
      </c>
      <c r="AR197" s="49">
        <v>0</v>
      </c>
      <c r="AS197" s="49">
        <v>0</v>
      </c>
      <c r="AT197" s="49">
        <v>0</v>
      </c>
      <c r="AU197" s="49">
        <v>0</v>
      </c>
      <c r="AV197" s="49">
        <v>0</v>
      </c>
      <c r="AW197" s="49">
        <v>0</v>
      </c>
      <c r="AX197" s="49">
        <f>SUMIFS(跨省传输汇总!K:K,跨省传输汇总!$D:$D,Calculation!$C197,跨省传输汇总!$E:$E,Calculation!$D197,跨省传输汇总!$I:$I,"")</f>
        <v>9404</v>
      </c>
      <c r="AY197" s="49">
        <f>SUMIFS(跨省传输汇总!L:L,跨省传输汇总!$D:$D,Calculation!$C197,跨省传输汇总!$E:$E,Calculation!$D197,跨省传输汇总!$I:$I,"")</f>
        <v>7609</v>
      </c>
      <c r="AZ197" s="49">
        <f>SUMIFS(跨省传输汇总!M:M,跨省传输汇总!$D:$D,Calculation!$C197,跨省传输汇总!$E:$E,Calculation!$D197,跨省传输汇总!$I:$I,"")</f>
        <v>8939</v>
      </c>
      <c r="BA197" s="49">
        <f>SUMIFS(跨省传输汇总!N:N,跨省传输汇总!$D:$D,Calculation!$C197,跨省传输汇总!$E:$E,Calculation!$D197,跨省传输汇总!$I:$I,"")</f>
        <v>5107</v>
      </c>
      <c r="BB197" s="49">
        <f>SUMIFS(跨省传输汇总!O:O,跨省传输汇总!$D:$D,Calculation!$C197,跨省传输汇总!$E:$E,Calculation!$D197,跨省传输汇总!$I:$I,"")</f>
        <v>7287</v>
      </c>
      <c r="BC197" s="49">
        <f>SUMIFS(跨省传输汇总!P:P,跨省传输汇总!$D:$D,Calculation!$C197,跨省传输汇总!$E:$E,Calculation!$D197,跨省传输汇总!$I:$I,"")</f>
        <v>10105</v>
      </c>
    </row>
    <row r="198" spans="1:55">
      <c r="A198" s="29" t="s">
        <v>483</v>
      </c>
      <c r="B198" s="29" t="s">
        <v>514</v>
      </c>
      <c r="C198" s="13" t="s">
        <v>443</v>
      </c>
      <c r="D198" s="13" t="s">
        <v>446</v>
      </c>
      <c r="H198" s="49">
        <f t="shared" si="87"/>
        <v>8259.5297563830063</v>
      </c>
      <c r="I198" s="49">
        <f t="shared" si="88"/>
        <v>3212.9210028109724</v>
      </c>
      <c r="J198" s="49">
        <f t="shared" si="89"/>
        <v>1247.5502134218636</v>
      </c>
      <c r="K198" s="49">
        <f t="shared" si="90"/>
        <v>576.23308399930363</v>
      </c>
      <c r="L198" s="49">
        <f t="shared" si="91"/>
        <v>6295.4181841614882</v>
      </c>
      <c r="M198" s="49">
        <f t="shared" si="92"/>
        <v>120.63340461397455</v>
      </c>
      <c r="N198" s="49">
        <f t="shared" si="93"/>
        <v>1409.1036354124742</v>
      </c>
      <c r="O198" s="49">
        <f t="shared" si="94"/>
        <v>492.5635122461436</v>
      </c>
      <c r="P198" s="49">
        <f t="shared" si="95"/>
        <v>225.67761441783259</v>
      </c>
      <c r="Q198" s="49">
        <f t="shared" si="96"/>
        <v>105.07175971666166</v>
      </c>
      <c r="R198" s="49">
        <f t="shared" si="97"/>
        <v>1508.3395565488859</v>
      </c>
      <c r="S198" s="49">
        <f t="shared" si="98"/>
        <v>30.462220034409626</v>
      </c>
      <c r="T198" s="49">
        <f t="shared" si="99"/>
        <v>0</v>
      </c>
      <c r="U198" s="49">
        <f t="shared" si="100"/>
        <v>2.9494821092583452</v>
      </c>
      <c r="V198" s="49">
        <f t="shared" si="101"/>
        <v>0.54511501067109325</v>
      </c>
      <c r="W198" s="49">
        <f t="shared" si="102"/>
        <v>0.23558690519430867</v>
      </c>
      <c r="X198" s="49">
        <f t="shared" si="103"/>
        <v>1.897282461067781</v>
      </c>
      <c r="Y198" s="49">
        <f t="shared" si="104"/>
        <v>1.7259048178135762E-2</v>
      </c>
      <c r="Z198" s="49">
        <f t="shared" si="105"/>
        <v>0</v>
      </c>
      <c r="AA198" s="49">
        <f t="shared" si="106"/>
        <v>0</v>
      </c>
      <c r="AB198" s="49">
        <f t="shared" si="107"/>
        <v>0</v>
      </c>
      <c r="AC198" s="49">
        <f t="shared" si="108"/>
        <v>0</v>
      </c>
      <c r="AD198" s="49">
        <f t="shared" si="109"/>
        <v>0</v>
      </c>
      <c r="AE198" s="49">
        <f t="shared" si="110"/>
        <v>0</v>
      </c>
      <c r="AF198" s="49">
        <f t="shared" si="111"/>
        <v>679.68528296366401</v>
      </c>
      <c r="AG198" s="49">
        <f t="shared" si="112"/>
        <v>212.36271186660085</v>
      </c>
      <c r="AH198" s="49">
        <f t="shared" si="113"/>
        <v>89.398861750059282</v>
      </c>
      <c r="AI198" s="49">
        <f t="shared" si="114"/>
        <v>44.761511986918642</v>
      </c>
      <c r="AJ198" s="49">
        <f t="shared" si="115"/>
        <v>460.56531742420378</v>
      </c>
      <c r="AK198" s="49">
        <f t="shared" si="116"/>
        <v>8.8107440949383058</v>
      </c>
      <c r="AL198" s="49">
        <f t="shared" si="117"/>
        <v>1425.6813252408563</v>
      </c>
      <c r="AM198" s="49">
        <f t="shared" si="118"/>
        <v>636.20329096702494</v>
      </c>
      <c r="AN198" s="49">
        <f t="shared" si="119"/>
        <v>275.82819539957319</v>
      </c>
      <c r="AO198" s="49">
        <f t="shared" si="120"/>
        <v>135.69805739192179</v>
      </c>
      <c r="AP198" s="49">
        <f t="shared" si="121"/>
        <v>1408.7796594043541</v>
      </c>
      <c r="AQ198" s="49">
        <f t="shared" si="122"/>
        <v>24.076372208499393</v>
      </c>
      <c r="AR198" s="49">
        <v>0</v>
      </c>
      <c r="AS198" s="49">
        <v>0</v>
      </c>
      <c r="AT198" s="49">
        <v>0</v>
      </c>
      <c r="AU198" s="49">
        <v>0</v>
      </c>
      <c r="AV198" s="49">
        <v>0</v>
      </c>
      <c r="AW198" s="49">
        <v>0</v>
      </c>
      <c r="AX198" s="49">
        <f>SUMIFS(跨省传输汇总!K:K,跨省传输汇总!$D:$D,Calculation!$C198,跨省传输汇总!$E:$E,Calculation!$D198,跨省传输汇总!$I:$I,"")</f>
        <v>11774</v>
      </c>
      <c r="AY198" s="49">
        <f>SUMIFS(跨省传输汇总!L:L,跨省传输汇总!$D:$D,Calculation!$C198,跨省传输汇总!$E:$E,Calculation!$D198,跨省传输汇总!$I:$I,"")</f>
        <v>4557</v>
      </c>
      <c r="AZ198" s="49">
        <f>SUMIFS(跨省传输汇总!M:M,跨省传输汇总!$D:$D,Calculation!$C198,跨省传输汇总!$E:$E,Calculation!$D198,跨省传输汇总!$I:$I,"")</f>
        <v>1839</v>
      </c>
      <c r="BA198" s="49">
        <f>SUMIFS(跨省传输汇总!N:N,跨省传输汇总!$D:$D,Calculation!$C198,跨省传输汇总!$E:$E,Calculation!$D198,跨省传输汇总!$I:$I,"")</f>
        <v>862</v>
      </c>
      <c r="BB198" s="49">
        <f>SUMIFS(跨省传输汇总!O:O,跨省传输汇总!$D:$D,Calculation!$C198,跨省传输汇总!$E:$E,Calculation!$D198,跨省传输汇总!$I:$I,"")</f>
        <v>9675</v>
      </c>
      <c r="BC198" s="49">
        <f>SUMIFS(跨省传输汇总!P:P,跨省传输汇总!$D:$D,Calculation!$C198,跨省传输汇总!$E:$E,Calculation!$D198,跨省传输汇总!$I:$I,"")</f>
        <v>184</v>
      </c>
    </row>
    <row r="199" spans="1:55">
      <c r="A199" s="29" t="s">
        <v>483</v>
      </c>
      <c r="B199" s="29" t="s">
        <v>514</v>
      </c>
      <c r="C199" s="13" t="s">
        <v>443</v>
      </c>
      <c r="D199" s="13" t="s">
        <v>445</v>
      </c>
      <c r="H199" s="49">
        <f t="shared" si="87"/>
        <v>18764.579705579159</v>
      </c>
      <c r="I199" s="49">
        <f t="shared" si="88"/>
        <v>13889.520244761059</v>
      </c>
      <c r="J199" s="49">
        <f t="shared" si="89"/>
        <v>20918.683187099832</v>
      </c>
      <c r="K199" s="49">
        <f t="shared" si="90"/>
        <v>35457.052213929303</v>
      </c>
      <c r="L199" s="49">
        <f t="shared" si="91"/>
        <v>50082.247731115393</v>
      </c>
      <c r="M199" s="49">
        <f t="shared" si="92"/>
        <v>52792.849310520032</v>
      </c>
      <c r="N199" s="49">
        <f t="shared" si="93"/>
        <v>3201.3005897442049</v>
      </c>
      <c r="O199" s="49">
        <f t="shared" si="94"/>
        <v>2129.3616833989531</v>
      </c>
      <c r="P199" s="49">
        <f t="shared" si="95"/>
        <v>3784.1190419729664</v>
      </c>
      <c r="Q199" s="49">
        <f t="shared" si="96"/>
        <v>6465.3262263705928</v>
      </c>
      <c r="R199" s="49">
        <f t="shared" si="97"/>
        <v>11999.367337307973</v>
      </c>
      <c r="S199" s="49">
        <f t="shared" si="98"/>
        <v>13331.194598102176</v>
      </c>
      <c r="T199" s="49">
        <f t="shared" si="99"/>
        <v>0</v>
      </c>
      <c r="U199" s="49">
        <f t="shared" si="100"/>
        <v>12.750668762867983</v>
      </c>
      <c r="V199" s="49">
        <f t="shared" si="101"/>
        <v>9.1403841593549924</v>
      </c>
      <c r="W199" s="49">
        <f t="shared" si="102"/>
        <v>14.496247144328684</v>
      </c>
      <c r="X199" s="49">
        <f t="shared" si="103"/>
        <v>15.093543820513174</v>
      </c>
      <c r="Y199" s="49">
        <f t="shared" si="104"/>
        <v>7.5530847581315443</v>
      </c>
      <c r="Z199" s="49">
        <f t="shared" si="105"/>
        <v>0</v>
      </c>
      <c r="AA199" s="49">
        <f t="shared" si="106"/>
        <v>0</v>
      </c>
      <c r="AB199" s="49">
        <f t="shared" si="107"/>
        <v>0</v>
      </c>
      <c r="AC199" s="49">
        <f t="shared" si="108"/>
        <v>0</v>
      </c>
      <c r="AD199" s="49">
        <f t="shared" si="109"/>
        <v>0</v>
      </c>
      <c r="AE199" s="49">
        <f t="shared" si="110"/>
        <v>0</v>
      </c>
      <c r="AF199" s="49">
        <f t="shared" si="111"/>
        <v>1544.1567550530872</v>
      </c>
      <c r="AG199" s="49">
        <f t="shared" si="112"/>
        <v>918.04815092649471</v>
      </c>
      <c r="AH199" s="49">
        <f t="shared" si="113"/>
        <v>1499.0230021342186</v>
      </c>
      <c r="AI199" s="49">
        <f t="shared" si="114"/>
        <v>2754.2869574224501</v>
      </c>
      <c r="AJ199" s="49">
        <f t="shared" si="115"/>
        <v>3663.957762429573</v>
      </c>
      <c r="AK199" s="49">
        <f t="shared" si="116"/>
        <v>3855.8497690261534</v>
      </c>
      <c r="AL199" s="49">
        <f t="shared" si="117"/>
        <v>3238.9629496235484</v>
      </c>
      <c r="AM199" s="49">
        <f t="shared" si="118"/>
        <v>2750.3192521506239</v>
      </c>
      <c r="AN199" s="49">
        <f t="shared" si="119"/>
        <v>4625.0343846336264</v>
      </c>
      <c r="AO199" s="49">
        <f t="shared" si="120"/>
        <v>8349.8383551333227</v>
      </c>
      <c r="AP199" s="49">
        <f t="shared" si="121"/>
        <v>11207.333625326544</v>
      </c>
      <c r="AQ199" s="49">
        <f t="shared" si="122"/>
        <v>10536.553237593505</v>
      </c>
      <c r="AR199" s="49">
        <v>0</v>
      </c>
      <c r="AS199" s="49">
        <v>0</v>
      </c>
      <c r="AT199" s="49">
        <v>0</v>
      </c>
      <c r="AU199" s="49">
        <v>0</v>
      </c>
      <c r="AV199" s="49">
        <v>0</v>
      </c>
      <c r="AW199" s="49">
        <v>0</v>
      </c>
      <c r="AX199" s="49">
        <f>SUMIFS(跨省传输汇总!K:K,跨省传输汇总!$D:$D,Calculation!$C199,跨省传输汇总!$E:$E,Calculation!$D199,跨省传输汇总!$I:$I,"")</f>
        <v>26749</v>
      </c>
      <c r="AY199" s="49">
        <f>SUMIFS(跨省传输汇总!L:L,跨省传输汇总!$D:$D,Calculation!$C199,跨省传输汇总!$E:$E,Calculation!$D199,跨省传输汇总!$I:$I,"")</f>
        <v>19700</v>
      </c>
      <c r="AZ199" s="49">
        <f>SUMIFS(跨省传输汇总!M:M,跨省传输汇总!$D:$D,Calculation!$C199,跨省传输汇总!$E:$E,Calculation!$D199,跨省传输汇总!$I:$I,"")</f>
        <v>30836</v>
      </c>
      <c r="BA199" s="49">
        <f>SUMIFS(跨省传输汇总!N:N,跨省传输汇总!$D:$D,Calculation!$C199,跨省传输汇总!$E:$E,Calculation!$D199,跨省传输汇总!$I:$I,"")</f>
        <v>53041</v>
      </c>
      <c r="BB199" s="49">
        <f>SUMIFS(跨省传输汇总!O:O,跨省传输汇总!$D:$D,Calculation!$C199,跨省传输汇总!$E:$E,Calculation!$D199,跨省传输汇总!$I:$I,"")</f>
        <v>76968</v>
      </c>
      <c r="BC199" s="49">
        <f>SUMIFS(跨省传输汇总!P:P,跨省传输汇总!$D:$D,Calculation!$C199,跨省传输汇总!$E:$E,Calculation!$D199,跨省传输汇总!$I:$I,"")</f>
        <v>80524</v>
      </c>
    </row>
    <row r="200" spans="1:55">
      <c r="A200" s="29" t="s">
        <v>483</v>
      </c>
      <c r="B200" s="29" t="s">
        <v>514</v>
      </c>
      <c r="C200" s="13" t="s">
        <v>443</v>
      </c>
      <c r="D200" s="13" t="s">
        <v>442</v>
      </c>
      <c r="H200" s="49">
        <f t="shared" si="87"/>
        <v>103345.13879570138</v>
      </c>
      <c r="I200" s="49">
        <f t="shared" si="88"/>
        <v>93226.177862120589</v>
      </c>
      <c r="J200" s="49">
        <f t="shared" si="89"/>
        <v>116930.52750770689</v>
      </c>
      <c r="K200" s="49">
        <f t="shared" si="90"/>
        <v>148544.466158433</v>
      </c>
      <c r="L200" s="49">
        <f t="shared" si="91"/>
        <v>126391.82577220465</v>
      </c>
      <c r="M200" s="49">
        <f t="shared" si="92"/>
        <v>1.9668489882713243</v>
      </c>
      <c r="N200" s="49">
        <f t="shared" si="93"/>
        <v>17631.029256440484</v>
      </c>
      <c r="O200" s="49">
        <f t="shared" si="94"/>
        <v>14292.232383203553</v>
      </c>
      <c r="P200" s="49">
        <f t="shared" si="95"/>
        <v>21152.336969409535</v>
      </c>
      <c r="Q200" s="49">
        <f t="shared" si="96"/>
        <v>27085.963803247221</v>
      </c>
      <c r="R200" s="49">
        <f t="shared" si="97"/>
        <v>30282.625372891496</v>
      </c>
      <c r="S200" s="49">
        <f t="shared" si="98"/>
        <v>0.4966666309958091</v>
      </c>
      <c r="T200" s="49">
        <f t="shared" si="99"/>
        <v>0</v>
      </c>
      <c r="U200" s="49">
        <f t="shared" si="100"/>
        <v>85.582229839542222</v>
      </c>
      <c r="V200" s="49">
        <f t="shared" si="101"/>
        <v>51.09260137538535</v>
      </c>
      <c r="W200" s="49">
        <f t="shared" si="102"/>
        <v>60.730860545397356</v>
      </c>
      <c r="X200" s="49">
        <f t="shared" si="103"/>
        <v>38.09135267030377</v>
      </c>
      <c r="Y200" s="49">
        <f t="shared" si="104"/>
        <v>2.8139752464351788E-4</v>
      </c>
      <c r="Z200" s="49">
        <f t="shared" si="105"/>
        <v>0</v>
      </c>
      <c r="AA200" s="49">
        <f t="shared" si="106"/>
        <v>0</v>
      </c>
      <c r="AB200" s="49">
        <f t="shared" si="107"/>
        <v>0</v>
      </c>
      <c r="AC200" s="49">
        <f t="shared" si="108"/>
        <v>0</v>
      </c>
      <c r="AD200" s="49">
        <f t="shared" si="109"/>
        <v>0</v>
      </c>
      <c r="AE200" s="49">
        <f t="shared" si="110"/>
        <v>0</v>
      </c>
      <c r="AF200" s="49">
        <f t="shared" si="111"/>
        <v>8504.3788178124687</v>
      </c>
      <c r="AG200" s="49">
        <f t="shared" si="112"/>
        <v>6161.9205484470403</v>
      </c>
      <c r="AH200" s="49">
        <f t="shared" si="113"/>
        <v>8379.1866255631976</v>
      </c>
      <c r="AI200" s="49">
        <f t="shared" si="114"/>
        <v>11538.863503625498</v>
      </c>
      <c r="AJ200" s="49">
        <f t="shared" si="115"/>
        <v>9246.675860716241</v>
      </c>
      <c r="AK200" s="49">
        <f t="shared" si="116"/>
        <v>0.14365343633051586</v>
      </c>
      <c r="AL200" s="49">
        <f t="shared" si="117"/>
        <v>17838.453130045669</v>
      </c>
      <c r="AM200" s="49">
        <f t="shared" si="118"/>
        <v>18460.086976389259</v>
      </c>
      <c r="AN200" s="49">
        <f t="shared" si="119"/>
        <v>25852.856295944985</v>
      </c>
      <c r="AO200" s="49">
        <f t="shared" si="120"/>
        <v>34980.975674148875</v>
      </c>
      <c r="AP200" s="49">
        <f t="shared" si="121"/>
        <v>28283.781641517307</v>
      </c>
      <c r="AQ200" s="49">
        <f t="shared" si="122"/>
        <v>0.39254954687770749</v>
      </c>
      <c r="AR200" s="49">
        <v>0</v>
      </c>
      <c r="AS200" s="49">
        <v>0</v>
      </c>
      <c r="AT200" s="49">
        <v>0</v>
      </c>
      <c r="AU200" s="49">
        <v>0</v>
      </c>
      <c r="AV200" s="49">
        <v>0</v>
      </c>
      <c r="AW200" s="49">
        <v>0</v>
      </c>
      <c r="AX200" s="49">
        <f>SUMIFS(跨省传输汇总!K:K,跨省传输汇总!$D:$D,Calculation!$C200,跨省传输汇总!$E:$E,Calculation!$D200,跨省传输汇总!$I:$I,"")</f>
        <v>147319</v>
      </c>
      <c r="AY200" s="49">
        <f>SUMIFS(跨省传输汇总!L:L,跨省传输汇总!$D:$D,Calculation!$C200,跨省传输汇总!$E:$E,Calculation!$D200,跨省传输汇总!$I:$I,"")</f>
        <v>132226</v>
      </c>
      <c r="AZ200" s="49">
        <f>SUMIFS(跨省传输汇总!M:M,跨省传输汇总!$D:$D,Calculation!$C200,跨省传输汇总!$E:$E,Calculation!$D200,跨省传输汇总!$I:$I,"")</f>
        <v>172366</v>
      </c>
      <c r="BA200" s="49">
        <f>SUMIFS(跨省传输汇总!N:N,跨省传输汇总!$D:$D,Calculation!$C200,跨省传输汇总!$E:$E,Calculation!$D200,跨省传输汇总!$I:$I,"")</f>
        <v>222211</v>
      </c>
      <c r="BB200" s="49">
        <f>SUMIFS(跨省传输汇总!O:O,跨省传输汇总!$D:$D,Calculation!$C200,跨省传输汇总!$E:$E,Calculation!$D200,跨省传输汇总!$I:$I,"")</f>
        <v>194243</v>
      </c>
      <c r="BC200" s="49">
        <f>SUMIFS(跨省传输汇总!P:P,跨省传输汇总!$D:$D,Calculation!$C200,跨省传输汇总!$E:$E,Calculation!$D200,跨省传输汇总!$I:$I,"")</f>
        <v>3</v>
      </c>
    </row>
    <row r="201" spans="1:55">
      <c r="A201" s="41" t="s">
        <v>483</v>
      </c>
      <c r="B201" s="41" t="s">
        <v>644</v>
      </c>
      <c r="C201" s="31" t="s">
        <v>443</v>
      </c>
      <c r="D201" s="31" t="s">
        <v>447</v>
      </c>
      <c r="H201" s="49">
        <f t="shared" si="87"/>
        <v>0</v>
      </c>
      <c r="I201" s="49">
        <f t="shared" si="88"/>
        <v>0</v>
      </c>
      <c r="J201" s="49">
        <f t="shared" si="89"/>
        <v>0</v>
      </c>
      <c r="K201" s="49">
        <f t="shared" si="90"/>
        <v>0</v>
      </c>
      <c r="L201" s="49">
        <f t="shared" si="91"/>
        <v>0</v>
      </c>
      <c r="M201" s="49">
        <f t="shared" si="92"/>
        <v>0</v>
      </c>
      <c r="N201" s="49">
        <f t="shared" si="93"/>
        <v>0</v>
      </c>
      <c r="O201" s="49">
        <f t="shared" si="94"/>
        <v>0</v>
      </c>
      <c r="P201" s="49">
        <f t="shared" si="95"/>
        <v>0</v>
      </c>
      <c r="Q201" s="49">
        <f t="shared" si="96"/>
        <v>0</v>
      </c>
      <c r="R201" s="49">
        <f t="shared" si="97"/>
        <v>0</v>
      </c>
      <c r="S201" s="49">
        <f t="shared" si="98"/>
        <v>0</v>
      </c>
      <c r="T201" s="49">
        <f t="shared" si="99"/>
        <v>0</v>
      </c>
      <c r="U201" s="49">
        <f t="shared" si="100"/>
        <v>0</v>
      </c>
      <c r="V201" s="49">
        <f t="shared" si="101"/>
        <v>0</v>
      </c>
      <c r="W201" s="49">
        <f t="shared" si="102"/>
        <v>0</v>
      </c>
      <c r="X201" s="49">
        <f t="shared" si="103"/>
        <v>0</v>
      </c>
      <c r="Y201" s="49">
        <f t="shared" si="104"/>
        <v>0</v>
      </c>
      <c r="Z201" s="49">
        <f t="shared" si="105"/>
        <v>0</v>
      </c>
      <c r="AA201" s="49">
        <f t="shared" si="106"/>
        <v>0</v>
      </c>
      <c r="AB201" s="49">
        <f t="shared" si="107"/>
        <v>0</v>
      </c>
      <c r="AC201" s="49">
        <f t="shared" si="108"/>
        <v>0</v>
      </c>
      <c r="AD201" s="49">
        <f t="shared" si="109"/>
        <v>0</v>
      </c>
      <c r="AE201" s="49">
        <f t="shared" si="110"/>
        <v>0</v>
      </c>
      <c r="AF201" s="49">
        <f t="shared" si="111"/>
        <v>0</v>
      </c>
      <c r="AG201" s="49">
        <f t="shared" si="112"/>
        <v>0</v>
      </c>
      <c r="AH201" s="49">
        <f t="shared" si="113"/>
        <v>0</v>
      </c>
      <c r="AI201" s="49">
        <f t="shared" si="114"/>
        <v>0</v>
      </c>
      <c r="AJ201" s="49">
        <f t="shared" si="115"/>
        <v>0</v>
      </c>
      <c r="AK201" s="49">
        <f t="shared" si="116"/>
        <v>0</v>
      </c>
      <c r="AL201" s="49">
        <f t="shared" si="117"/>
        <v>0</v>
      </c>
      <c r="AM201" s="49">
        <f t="shared" si="118"/>
        <v>0</v>
      </c>
      <c r="AN201" s="49">
        <f t="shared" si="119"/>
        <v>0</v>
      </c>
      <c r="AO201" s="49">
        <f t="shared" si="120"/>
        <v>0</v>
      </c>
      <c r="AP201" s="49">
        <f t="shared" si="121"/>
        <v>0</v>
      </c>
      <c r="AQ201" s="49">
        <f t="shared" si="122"/>
        <v>0</v>
      </c>
      <c r="AR201" s="49">
        <v>0</v>
      </c>
      <c r="AS201" s="49">
        <v>0</v>
      </c>
      <c r="AT201" s="49">
        <v>0</v>
      </c>
      <c r="AU201" s="49">
        <v>0</v>
      </c>
      <c r="AV201" s="49">
        <v>0</v>
      </c>
      <c r="AW201" s="49">
        <v>0</v>
      </c>
      <c r="AX201" s="49">
        <f>SUMIFS(跨省传输汇总!K:K,跨省传输汇总!$D:$D,Calculation!$C201,跨省传输汇总!$E:$E,Calculation!$D201,跨省传输汇总!$I:$I,"")</f>
        <v>0</v>
      </c>
      <c r="AY201" s="49">
        <f>SUMIFS(跨省传输汇总!L:L,跨省传输汇总!$D:$D,Calculation!$C201,跨省传输汇总!$E:$E,Calculation!$D201,跨省传输汇总!$I:$I,"")</f>
        <v>0</v>
      </c>
      <c r="AZ201" s="49">
        <f>SUMIFS(跨省传输汇总!M:M,跨省传输汇总!$D:$D,Calculation!$C201,跨省传输汇总!$E:$E,Calculation!$D201,跨省传输汇总!$I:$I,"")</f>
        <v>0</v>
      </c>
      <c r="BA201" s="49">
        <f>SUMIFS(跨省传输汇总!N:N,跨省传输汇总!$D:$D,Calculation!$C201,跨省传输汇总!$E:$E,Calculation!$D201,跨省传输汇总!$I:$I,"")</f>
        <v>0</v>
      </c>
      <c r="BB201" s="49">
        <f>SUMIFS(跨省传输汇总!O:O,跨省传输汇总!$D:$D,Calculation!$C201,跨省传输汇总!$E:$E,Calculation!$D201,跨省传输汇总!$I:$I,"")</f>
        <v>0</v>
      </c>
      <c r="BC201" s="49">
        <f>SUMIFS(跨省传输汇总!P:P,跨省传输汇总!$D:$D,Calculation!$C201,跨省传输汇总!$E:$E,Calculation!$D201,跨省传输汇总!$I:$I,"")</f>
        <v>0</v>
      </c>
    </row>
    <row r="202" spans="1:55">
      <c r="A202" s="18" t="s">
        <v>483</v>
      </c>
      <c r="B202" s="18" t="s">
        <v>483</v>
      </c>
      <c r="C202" t="s">
        <v>443</v>
      </c>
      <c r="D202" t="s">
        <v>145</v>
      </c>
      <c r="H202" s="49">
        <f t="shared" si="87"/>
        <v>0</v>
      </c>
      <c r="I202" s="49">
        <f t="shared" si="88"/>
        <v>0</v>
      </c>
      <c r="J202" s="49">
        <f t="shared" si="89"/>
        <v>0</v>
      </c>
      <c r="K202" s="49">
        <f t="shared" si="90"/>
        <v>0</v>
      </c>
      <c r="L202" s="49">
        <f t="shared" si="91"/>
        <v>0</v>
      </c>
      <c r="M202" s="49">
        <f t="shared" si="92"/>
        <v>0</v>
      </c>
      <c r="N202" s="49">
        <f t="shared" si="93"/>
        <v>0</v>
      </c>
      <c r="O202" s="49">
        <f t="shared" si="94"/>
        <v>0</v>
      </c>
      <c r="P202" s="49">
        <f t="shared" si="95"/>
        <v>0</v>
      </c>
      <c r="Q202" s="49">
        <f t="shared" si="96"/>
        <v>0</v>
      </c>
      <c r="R202" s="49">
        <f t="shared" si="97"/>
        <v>0</v>
      </c>
      <c r="S202" s="49">
        <f t="shared" si="98"/>
        <v>0</v>
      </c>
      <c r="T202" s="49">
        <f t="shared" si="99"/>
        <v>0</v>
      </c>
      <c r="U202" s="49">
        <f t="shared" si="100"/>
        <v>0</v>
      </c>
      <c r="V202" s="49">
        <f t="shared" si="101"/>
        <v>0</v>
      </c>
      <c r="W202" s="49">
        <f t="shared" si="102"/>
        <v>0</v>
      </c>
      <c r="X202" s="49">
        <f t="shared" si="103"/>
        <v>0</v>
      </c>
      <c r="Y202" s="49">
        <f t="shared" si="104"/>
        <v>0</v>
      </c>
      <c r="Z202" s="49">
        <f t="shared" si="105"/>
        <v>0</v>
      </c>
      <c r="AA202" s="49">
        <f t="shared" si="106"/>
        <v>0</v>
      </c>
      <c r="AB202" s="49">
        <f t="shared" si="107"/>
        <v>0</v>
      </c>
      <c r="AC202" s="49">
        <f t="shared" si="108"/>
        <v>0</v>
      </c>
      <c r="AD202" s="49">
        <f t="shared" si="109"/>
        <v>0</v>
      </c>
      <c r="AE202" s="49">
        <f t="shared" si="110"/>
        <v>0</v>
      </c>
      <c r="AF202" s="49">
        <f t="shared" si="111"/>
        <v>0</v>
      </c>
      <c r="AG202" s="49">
        <f t="shared" si="112"/>
        <v>0</v>
      </c>
      <c r="AH202" s="49">
        <f t="shared" si="113"/>
        <v>0</v>
      </c>
      <c r="AI202" s="49">
        <f t="shared" si="114"/>
        <v>0</v>
      </c>
      <c r="AJ202" s="49">
        <f t="shared" si="115"/>
        <v>0</v>
      </c>
      <c r="AK202" s="49">
        <f t="shared" si="116"/>
        <v>0</v>
      </c>
      <c r="AL202" s="49">
        <f t="shared" si="117"/>
        <v>0</v>
      </c>
      <c r="AM202" s="49">
        <f t="shared" si="118"/>
        <v>0</v>
      </c>
      <c r="AN202" s="49">
        <f t="shared" si="119"/>
        <v>0</v>
      </c>
      <c r="AO202" s="49">
        <f t="shared" si="120"/>
        <v>0</v>
      </c>
      <c r="AP202" s="49">
        <f t="shared" si="121"/>
        <v>0</v>
      </c>
      <c r="AQ202" s="49">
        <f t="shared" si="122"/>
        <v>0</v>
      </c>
      <c r="AR202" s="49">
        <v>0</v>
      </c>
      <c r="AS202" s="49">
        <v>0</v>
      </c>
      <c r="AT202" s="49">
        <v>0</v>
      </c>
      <c r="AU202" s="49">
        <v>0</v>
      </c>
      <c r="AV202" s="49">
        <v>0</v>
      </c>
      <c r="AW202" s="49">
        <v>0</v>
      </c>
      <c r="AX202" s="49">
        <f>SUMIFS(跨省传输汇总!K:K,跨省传输汇总!$D:$D,Calculation!$C202,跨省传输汇总!$E:$E,Calculation!$D202,跨省传输汇总!$I:$I,"")</f>
        <v>0</v>
      </c>
      <c r="AY202" s="49">
        <f>SUMIFS(跨省传输汇总!L:L,跨省传输汇总!$D:$D,Calculation!$C202,跨省传输汇总!$E:$E,Calculation!$D202,跨省传输汇总!$I:$I,"")</f>
        <v>0</v>
      </c>
      <c r="AZ202" s="49">
        <f>SUMIFS(跨省传输汇总!M:M,跨省传输汇总!$D:$D,Calculation!$C202,跨省传输汇总!$E:$E,Calculation!$D202,跨省传输汇总!$I:$I,"")</f>
        <v>0</v>
      </c>
      <c r="BA202" s="49">
        <f>SUMIFS(跨省传输汇总!N:N,跨省传输汇总!$D:$D,Calculation!$C202,跨省传输汇总!$E:$E,Calculation!$D202,跨省传输汇总!$I:$I,"")</f>
        <v>0</v>
      </c>
      <c r="BB202" s="49">
        <f>SUMIFS(跨省传输汇总!O:O,跨省传输汇总!$D:$D,Calculation!$C202,跨省传输汇总!$E:$E,Calculation!$D202,跨省传输汇总!$I:$I,"")</f>
        <v>0</v>
      </c>
      <c r="BC202" s="49">
        <f>SUMIFS(跨省传输汇总!P:P,跨省传输汇总!$D:$D,Calculation!$C202,跨省传输汇总!$E:$E,Calculation!$D202,跨省传输汇总!$I:$I,"")</f>
        <v>0</v>
      </c>
    </row>
    <row r="203" spans="1:55">
      <c r="A203" s="18" t="s">
        <v>483</v>
      </c>
      <c r="B203" s="18" t="s">
        <v>483</v>
      </c>
      <c r="C203" t="s">
        <v>443</v>
      </c>
      <c r="D203" t="s">
        <v>143</v>
      </c>
      <c r="H203" s="49">
        <f t="shared" si="87"/>
        <v>0</v>
      </c>
      <c r="I203" s="49">
        <f t="shared" si="88"/>
        <v>0</v>
      </c>
      <c r="J203" s="49">
        <f t="shared" si="89"/>
        <v>0</v>
      </c>
      <c r="K203" s="49">
        <f t="shared" si="90"/>
        <v>0</v>
      </c>
      <c r="L203" s="49">
        <f t="shared" si="91"/>
        <v>0</v>
      </c>
      <c r="M203" s="49">
        <f t="shared" si="92"/>
        <v>0</v>
      </c>
      <c r="N203" s="49">
        <f t="shared" si="93"/>
        <v>0</v>
      </c>
      <c r="O203" s="49">
        <f t="shared" si="94"/>
        <v>0</v>
      </c>
      <c r="P203" s="49">
        <f t="shared" si="95"/>
        <v>0</v>
      </c>
      <c r="Q203" s="49">
        <f t="shared" si="96"/>
        <v>0</v>
      </c>
      <c r="R203" s="49">
        <f t="shared" si="97"/>
        <v>0</v>
      </c>
      <c r="S203" s="49">
        <f t="shared" si="98"/>
        <v>0</v>
      </c>
      <c r="T203" s="49">
        <f t="shared" si="99"/>
        <v>0</v>
      </c>
      <c r="U203" s="49">
        <f t="shared" si="100"/>
        <v>0</v>
      </c>
      <c r="V203" s="49">
        <f t="shared" si="101"/>
        <v>0</v>
      </c>
      <c r="W203" s="49">
        <f t="shared" si="102"/>
        <v>0</v>
      </c>
      <c r="X203" s="49">
        <f t="shared" si="103"/>
        <v>0</v>
      </c>
      <c r="Y203" s="49">
        <f t="shared" si="104"/>
        <v>0</v>
      </c>
      <c r="Z203" s="49">
        <f t="shared" si="105"/>
        <v>0</v>
      </c>
      <c r="AA203" s="49">
        <f t="shared" si="106"/>
        <v>0</v>
      </c>
      <c r="AB203" s="49">
        <f t="shared" si="107"/>
        <v>0</v>
      </c>
      <c r="AC203" s="49">
        <f t="shared" si="108"/>
        <v>0</v>
      </c>
      <c r="AD203" s="49">
        <f t="shared" si="109"/>
        <v>0</v>
      </c>
      <c r="AE203" s="49">
        <f t="shared" si="110"/>
        <v>0</v>
      </c>
      <c r="AF203" s="49">
        <f t="shared" si="111"/>
        <v>0</v>
      </c>
      <c r="AG203" s="49">
        <f t="shared" si="112"/>
        <v>0</v>
      </c>
      <c r="AH203" s="49">
        <f t="shared" si="113"/>
        <v>0</v>
      </c>
      <c r="AI203" s="49">
        <f t="shared" si="114"/>
        <v>0</v>
      </c>
      <c r="AJ203" s="49">
        <f t="shared" si="115"/>
        <v>0</v>
      </c>
      <c r="AK203" s="49">
        <f t="shared" si="116"/>
        <v>0</v>
      </c>
      <c r="AL203" s="49">
        <f t="shared" si="117"/>
        <v>0</v>
      </c>
      <c r="AM203" s="49">
        <f t="shared" si="118"/>
        <v>0</v>
      </c>
      <c r="AN203" s="49">
        <f t="shared" si="119"/>
        <v>0</v>
      </c>
      <c r="AO203" s="49">
        <f t="shared" si="120"/>
        <v>0</v>
      </c>
      <c r="AP203" s="49">
        <f t="shared" si="121"/>
        <v>0</v>
      </c>
      <c r="AQ203" s="49">
        <f t="shared" si="122"/>
        <v>0</v>
      </c>
      <c r="AR203" s="49">
        <v>0</v>
      </c>
      <c r="AS203" s="49">
        <v>0</v>
      </c>
      <c r="AT203" s="49">
        <v>0</v>
      </c>
      <c r="AU203" s="49">
        <v>0</v>
      </c>
      <c r="AV203" s="49">
        <v>0</v>
      </c>
      <c r="AW203" s="49">
        <v>0</v>
      </c>
      <c r="AX203" s="49">
        <f>SUMIFS(跨省传输汇总!K:K,跨省传输汇总!$D:$D,Calculation!$C203,跨省传输汇总!$E:$E,Calculation!$D203,跨省传输汇总!$I:$I,"")</f>
        <v>0</v>
      </c>
      <c r="AY203" s="49">
        <f>SUMIFS(跨省传输汇总!L:L,跨省传输汇总!$D:$D,Calculation!$C203,跨省传输汇总!$E:$E,Calculation!$D203,跨省传输汇总!$I:$I,"")</f>
        <v>0</v>
      </c>
      <c r="AZ203" s="49">
        <f>SUMIFS(跨省传输汇总!M:M,跨省传输汇总!$D:$D,Calculation!$C203,跨省传输汇总!$E:$E,Calculation!$D203,跨省传输汇总!$I:$I,"")</f>
        <v>0</v>
      </c>
      <c r="BA203" s="49">
        <f>SUMIFS(跨省传输汇总!N:N,跨省传输汇总!$D:$D,Calculation!$C203,跨省传输汇总!$E:$E,Calculation!$D203,跨省传输汇总!$I:$I,"")</f>
        <v>0</v>
      </c>
      <c r="BB203" s="49">
        <f>SUMIFS(跨省传输汇总!O:O,跨省传输汇总!$D:$D,Calculation!$C203,跨省传输汇总!$E:$E,Calculation!$D203,跨省传输汇总!$I:$I,"")</f>
        <v>0</v>
      </c>
      <c r="BC203" s="49">
        <f>SUMIFS(跨省传输汇总!P:P,跨省传输汇总!$D:$D,Calculation!$C203,跨省传输汇总!$E:$E,Calculation!$D203,跨省传输汇总!$I:$I,"")</f>
        <v>0</v>
      </c>
    </row>
    <row r="204" spans="1:55">
      <c r="A204" s="18" t="s">
        <v>483</v>
      </c>
      <c r="B204" s="18" t="s">
        <v>483</v>
      </c>
      <c r="C204" t="s">
        <v>443</v>
      </c>
      <c r="D204" t="s">
        <v>434</v>
      </c>
      <c r="H204" s="49">
        <f t="shared" si="87"/>
        <v>21111.818245145794</v>
      </c>
      <c r="I204" s="49">
        <f t="shared" si="88"/>
        <v>21916.534863370434</v>
      </c>
      <c r="J204" s="49">
        <f t="shared" si="89"/>
        <v>11088.882973677972</v>
      </c>
      <c r="K204" s="49">
        <f t="shared" si="90"/>
        <v>0.20054515684430518</v>
      </c>
      <c r="L204" s="49">
        <f t="shared" si="91"/>
        <v>0</v>
      </c>
      <c r="M204" s="49">
        <f t="shared" si="92"/>
        <v>0</v>
      </c>
      <c r="N204" s="49">
        <f t="shared" si="93"/>
        <v>3601.7474017104137</v>
      </c>
      <c r="O204" s="49">
        <f t="shared" si="94"/>
        <v>3359.9597933226628</v>
      </c>
      <c r="P204" s="49">
        <f t="shared" si="95"/>
        <v>2005.9414275551339</v>
      </c>
      <c r="Q204" s="49">
        <f t="shared" si="96"/>
        <v>3.656789781322331E-2</v>
      </c>
      <c r="R204" s="49">
        <f t="shared" si="97"/>
        <v>0</v>
      </c>
      <c r="S204" s="49">
        <f t="shared" si="98"/>
        <v>0</v>
      </c>
      <c r="T204" s="49">
        <f t="shared" si="99"/>
        <v>0</v>
      </c>
      <c r="U204" s="49">
        <f t="shared" si="100"/>
        <v>20.119519720494988</v>
      </c>
      <c r="V204" s="49">
        <f t="shared" si="101"/>
        <v>4.845269148683899</v>
      </c>
      <c r="W204" s="49">
        <f t="shared" si="102"/>
        <v>8.199080227180115E-5</v>
      </c>
      <c r="X204" s="49">
        <f t="shared" si="103"/>
        <v>0</v>
      </c>
      <c r="Y204" s="49">
        <f t="shared" si="104"/>
        <v>0</v>
      </c>
      <c r="Z204" s="49">
        <f t="shared" si="105"/>
        <v>0</v>
      </c>
      <c r="AA204" s="49">
        <f t="shared" si="106"/>
        <v>0</v>
      </c>
      <c r="AB204" s="49">
        <f t="shared" si="107"/>
        <v>0</v>
      </c>
      <c r="AC204" s="49">
        <f t="shared" si="108"/>
        <v>0</v>
      </c>
      <c r="AD204" s="49">
        <f t="shared" si="109"/>
        <v>0</v>
      </c>
      <c r="AE204" s="49">
        <f t="shared" si="110"/>
        <v>0</v>
      </c>
      <c r="AF204" s="49">
        <f t="shared" si="111"/>
        <v>1737.313452589729</v>
      </c>
      <c r="AG204" s="49">
        <f t="shared" si="112"/>
        <v>1448.605419875639</v>
      </c>
      <c r="AH204" s="49">
        <f t="shared" si="113"/>
        <v>794.62414038415943</v>
      </c>
      <c r="AI204" s="49">
        <f t="shared" si="114"/>
        <v>1.5578252431642219E-2</v>
      </c>
      <c r="AJ204" s="49">
        <f t="shared" si="115"/>
        <v>0</v>
      </c>
      <c r="AK204" s="49">
        <f t="shared" si="116"/>
        <v>0</v>
      </c>
      <c r="AL204" s="49">
        <f t="shared" si="117"/>
        <v>3644.1209005540654</v>
      </c>
      <c r="AM204" s="49">
        <f t="shared" si="118"/>
        <v>4339.780403710769</v>
      </c>
      <c r="AN204" s="49">
        <f t="shared" si="119"/>
        <v>2451.7061892340525</v>
      </c>
      <c r="AO204" s="49">
        <f t="shared" si="120"/>
        <v>4.7226702108557464E-2</v>
      </c>
      <c r="AP204" s="49">
        <f t="shared" si="121"/>
        <v>0</v>
      </c>
      <c r="AQ204" s="49">
        <f t="shared" si="122"/>
        <v>0</v>
      </c>
      <c r="AR204" s="49">
        <v>0</v>
      </c>
      <c r="AS204" s="49">
        <v>0</v>
      </c>
      <c r="AT204" s="49">
        <v>0</v>
      </c>
      <c r="AU204" s="49">
        <v>0</v>
      </c>
      <c r="AV204" s="49">
        <v>0</v>
      </c>
      <c r="AW204" s="49">
        <v>0</v>
      </c>
      <c r="AX204" s="49">
        <f>SUMIFS(跨省传输汇总!K:K,跨省传输汇总!$D:$D,Calculation!$C204,跨省传输汇总!$E:$E,Calculation!$D204,跨省传输汇总!$I:$I,"")</f>
        <v>30095</v>
      </c>
      <c r="AY204" s="49">
        <f>SUMIFS(跨省传输汇总!L:L,跨省传输汇总!$D:$D,Calculation!$C204,跨省传输汇总!$E:$E,Calculation!$D204,跨省传输汇总!$I:$I,"")</f>
        <v>31085</v>
      </c>
      <c r="AZ204" s="49">
        <f>SUMIFS(跨省传输汇总!M:M,跨省传输汇总!$D:$D,Calculation!$C204,跨省传输汇总!$E:$E,Calculation!$D204,跨省传输汇总!$I:$I,"")</f>
        <v>16346</v>
      </c>
      <c r="BA204" s="49">
        <f>SUMIFS(跨省传输汇总!N:N,跨省传输汇总!$D:$D,Calculation!$C204,跨省传输汇总!$E:$E,Calculation!$D204,跨省传输汇总!$I:$I,"")</f>
        <v>0.3</v>
      </c>
      <c r="BB204" s="49">
        <f>SUMIFS(跨省传输汇总!O:O,跨省传输汇总!$D:$D,Calculation!$C204,跨省传输汇总!$E:$E,Calculation!$D204,跨省传输汇总!$I:$I,"")</f>
        <v>0</v>
      </c>
      <c r="BC204" s="49">
        <f>SUMIFS(跨省传输汇总!P:P,跨省传输汇总!$D:$D,Calculation!$C204,跨省传输汇总!$E:$E,Calculation!$D204,跨省传输汇总!$I:$I,"")</f>
        <v>0</v>
      </c>
    </row>
    <row r="205" spans="1:55">
      <c r="A205" s="18" t="s">
        <v>483</v>
      </c>
      <c r="B205" s="18" t="s">
        <v>483</v>
      </c>
      <c r="C205" t="s">
        <v>443</v>
      </c>
      <c r="D205" t="s">
        <v>440</v>
      </c>
      <c r="H205" s="49">
        <f t="shared" si="87"/>
        <v>0</v>
      </c>
      <c r="I205" s="49">
        <f t="shared" si="88"/>
        <v>0</v>
      </c>
      <c r="J205" s="49">
        <f t="shared" si="89"/>
        <v>0</v>
      </c>
      <c r="K205" s="49">
        <f t="shared" si="90"/>
        <v>0</v>
      </c>
      <c r="L205" s="49">
        <f t="shared" si="91"/>
        <v>0</v>
      </c>
      <c r="M205" s="49">
        <f t="shared" si="92"/>
        <v>0</v>
      </c>
      <c r="N205" s="49">
        <f t="shared" si="93"/>
        <v>0</v>
      </c>
      <c r="O205" s="49">
        <f t="shared" si="94"/>
        <v>0</v>
      </c>
      <c r="P205" s="49">
        <f t="shared" si="95"/>
        <v>0</v>
      </c>
      <c r="Q205" s="49">
        <f t="shared" si="96"/>
        <v>0</v>
      </c>
      <c r="R205" s="49">
        <f t="shared" si="97"/>
        <v>0</v>
      </c>
      <c r="S205" s="49">
        <f t="shared" si="98"/>
        <v>0</v>
      </c>
      <c r="T205" s="49">
        <f t="shared" si="99"/>
        <v>0</v>
      </c>
      <c r="U205" s="49">
        <f t="shared" si="100"/>
        <v>0</v>
      </c>
      <c r="V205" s="49">
        <f t="shared" si="101"/>
        <v>0</v>
      </c>
      <c r="W205" s="49">
        <f t="shared" si="102"/>
        <v>0</v>
      </c>
      <c r="X205" s="49">
        <f t="shared" si="103"/>
        <v>0</v>
      </c>
      <c r="Y205" s="49">
        <f t="shared" si="104"/>
        <v>0</v>
      </c>
      <c r="Z205" s="49">
        <f t="shared" si="105"/>
        <v>0</v>
      </c>
      <c r="AA205" s="49">
        <f t="shared" si="106"/>
        <v>0</v>
      </c>
      <c r="AB205" s="49">
        <f t="shared" si="107"/>
        <v>0</v>
      </c>
      <c r="AC205" s="49">
        <f t="shared" si="108"/>
        <v>0</v>
      </c>
      <c r="AD205" s="49">
        <f t="shared" si="109"/>
        <v>0</v>
      </c>
      <c r="AE205" s="49">
        <f t="shared" si="110"/>
        <v>0</v>
      </c>
      <c r="AF205" s="49">
        <f t="shared" si="111"/>
        <v>0</v>
      </c>
      <c r="AG205" s="49">
        <f t="shared" si="112"/>
        <v>0</v>
      </c>
      <c r="AH205" s="49">
        <f t="shared" si="113"/>
        <v>0</v>
      </c>
      <c r="AI205" s="49">
        <f t="shared" si="114"/>
        <v>0</v>
      </c>
      <c r="AJ205" s="49">
        <f t="shared" si="115"/>
        <v>0</v>
      </c>
      <c r="AK205" s="49">
        <f t="shared" si="116"/>
        <v>0</v>
      </c>
      <c r="AL205" s="49">
        <f t="shared" si="117"/>
        <v>0</v>
      </c>
      <c r="AM205" s="49">
        <f t="shared" si="118"/>
        <v>0</v>
      </c>
      <c r="AN205" s="49">
        <f t="shared" si="119"/>
        <v>0</v>
      </c>
      <c r="AO205" s="49">
        <f t="shared" si="120"/>
        <v>0</v>
      </c>
      <c r="AP205" s="49">
        <f t="shared" si="121"/>
        <v>0</v>
      </c>
      <c r="AQ205" s="49">
        <f t="shared" si="122"/>
        <v>0</v>
      </c>
      <c r="AR205" s="49">
        <v>0</v>
      </c>
      <c r="AS205" s="49">
        <v>0</v>
      </c>
      <c r="AT205" s="49">
        <v>0</v>
      </c>
      <c r="AU205" s="49">
        <v>0</v>
      </c>
      <c r="AV205" s="49">
        <v>0</v>
      </c>
      <c r="AW205" s="49">
        <v>0</v>
      </c>
      <c r="AX205" s="49">
        <f>SUMIFS(跨省传输汇总!K:K,跨省传输汇总!$D:$D,Calculation!$C205,跨省传输汇总!$E:$E,Calculation!$D205,跨省传输汇总!$I:$I,"")</f>
        <v>0</v>
      </c>
      <c r="AY205" s="49">
        <f>SUMIFS(跨省传输汇总!L:L,跨省传输汇总!$D:$D,Calculation!$C205,跨省传输汇总!$E:$E,Calculation!$D205,跨省传输汇总!$I:$I,"")</f>
        <v>0</v>
      </c>
      <c r="AZ205" s="49">
        <f>SUMIFS(跨省传输汇总!M:M,跨省传输汇总!$D:$D,Calculation!$C205,跨省传输汇总!$E:$E,Calculation!$D205,跨省传输汇总!$I:$I,"")</f>
        <v>0</v>
      </c>
      <c r="BA205" s="49">
        <f>SUMIFS(跨省传输汇总!N:N,跨省传输汇总!$D:$D,Calculation!$C205,跨省传输汇总!$E:$E,Calculation!$D205,跨省传输汇总!$I:$I,"")</f>
        <v>0</v>
      </c>
      <c r="BB205" s="49">
        <f>SUMIFS(跨省传输汇总!O:O,跨省传输汇总!$D:$D,Calculation!$C205,跨省传输汇总!$E:$E,Calculation!$D205,跨省传输汇总!$I:$I,"")</f>
        <v>0</v>
      </c>
      <c r="BC205" s="49">
        <f>SUMIFS(跨省传输汇总!P:P,跨省传输汇总!$D:$D,Calculation!$C205,跨省传输汇总!$E:$E,Calculation!$D205,跨省传输汇总!$I:$I,"")</f>
        <v>0</v>
      </c>
    </row>
    <row r="206" spans="1:55">
      <c r="A206" s="41" t="s">
        <v>483</v>
      </c>
      <c r="B206" s="41" t="s">
        <v>173</v>
      </c>
      <c r="C206" s="31" t="s">
        <v>443</v>
      </c>
      <c r="D206" s="31" t="s">
        <v>147</v>
      </c>
      <c r="H206" s="49">
        <f t="shared" si="87"/>
        <v>22482.560655878966</v>
      </c>
      <c r="I206" s="49">
        <f t="shared" si="88"/>
        <v>22297.262829470481</v>
      </c>
      <c r="J206" s="49">
        <f t="shared" si="89"/>
        <v>14512.692613232155</v>
      </c>
      <c r="K206" s="49">
        <f t="shared" si="90"/>
        <v>34765.839906672598</v>
      </c>
      <c r="L206" s="49">
        <f t="shared" si="91"/>
        <v>22546.641550186028</v>
      </c>
      <c r="M206" s="49">
        <f t="shared" si="92"/>
        <v>20196.380595614897</v>
      </c>
      <c r="N206" s="49">
        <f t="shared" si="93"/>
        <v>3835.6006804258859</v>
      </c>
      <c r="O206" s="49">
        <f t="shared" si="94"/>
        <v>3418.3280831214161</v>
      </c>
      <c r="P206" s="49">
        <f t="shared" si="95"/>
        <v>2625.2970120939058</v>
      </c>
      <c r="Q206" s="49">
        <f t="shared" si="96"/>
        <v>6339.2888719076836</v>
      </c>
      <c r="R206" s="49">
        <f t="shared" si="97"/>
        <v>5402.0226016175184</v>
      </c>
      <c r="S206" s="49">
        <f t="shared" si="98"/>
        <v>5099.9687157219814</v>
      </c>
      <c r="T206" s="49">
        <f t="shared" si="99"/>
        <v>0</v>
      </c>
      <c r="U206" s="49">
        <f t="shared" si="100"/>
        <v>20.469030437852791</v>
      </c>
      <c r="V206" s="49">
        <f t="shared" si="101"/>
        <v>6.3412971306616077</v>
      </c>
      <c r="W206" s="49">
        <f t="shared" si="102"/>
        <v>14.213652179165209</v>
      </c>
      <c r="X206" s="49">
        <f t="shared" si="103"/>
        <v>6.7949969831666905</v>
      </c>
      <c r="Y206" s="49">
        <f t="shared" si="104"/>
        <v>2.8895006887943233</v>
      </c>
      <c r="Z206" s="49">
        <f t="shared" si="105"/>
        <v>0</v>
      </c>
      <c r="AA206" s="49">
        <f t="shared" si="106"/>
        <v>0</v>
      </c>
      <c r="AB206" s="49">
        <f t="shared" si="107"/>
        <v>0</v>
      </c>
      <c r="AC206" s="49">
        <f t="shared" si="108"/>
        <v>0</v>
      </c>
      <c r="AD206" s="49">
        <f t="shared" si="109"/>
        <v>0</v>
      </c>
      <c r="AE206" s="49">
        <f t="shared" si="110"/>
        <v>0</v>
      </c>
      <c r="AF206" s="49">
        <f t="shared" si="111"/>
        <v>1850.1132693818979</v>
      </c>
      <c r="AG206" s="49">
        <f t="shared" si="112"/>
        <v>1473.7701915254008</v>
      </c>
      <c r="AH206" s="49">
        <f t="shared" si="113"/>
        <v>1039.9727294285037</v>
      </c>
      <c r="AI206" s="49">
        <f t="shared" si="114"/>
        <v>2700.5939140413898</v>
      </c>
      <c r="AJ206" s="49">
        <f t="shared" si="115"/>
        <v>1649.4855176637138</v>
      </c>
      <c r="AK206" s="49">
        <f t="shared" si="116"/>
        <v>1475.090101629502</v>
      </c>
      <c r="AL206" s="49">
        <f t="shared" si="117"/>
        <v>3880.7253943132496</v>
      </c>
      <c r="AM206" s="49">
        <f t="shared" si="118"/>
        <v>4415.1698654448464</v>
      </c>
      <c r="AN206" s="49">
        <f t="shared" si="119"/>
        <v>3208.6963481147736</v>
      </c>
      <c r="AO206" s="49">
        <f t="shared" si="120"/>
        <v>8187.0636551991602</v>
      </c>
      <c r="AP206" s="49">
        <f t="shared" si="121"/>
        <v>5045.4551349258463</v>
      </c>
      <c r="AQ206" s="49">
        <f t="shared" si="122"/>
        <v>4030.8534608680811</v>
      </c>
      <c r="AR206" s="49">
        <v>0</v>
      </c>
      <c r="AS206" s="49">
        <v>0</v>
      </c>
      <c r="AT206" s="49">
        <v>0</v>
      </c>
      <c r="AU206" s="49">
        <v>0</v>
      </c>
      <c r="AV206" s="49">
        <v>0</v>
      </c>
      <c r="AW206" s="49">
        <v>0</v>
      </c>
      <c r="AX206" s="49">
        <f>SUMIFS(跨省传输汇总!K:K,跨省传输汇总!$D:$D,Calculation!$C206,跨省传输汇总!$E:$E,Calculation!$D206,跨省传输汇总!$I:$I,"")</f>
        <v>32049</v>
      </c>
      <c r="AY206" s="49">
        <f>SUMIFS(跨省传输汇总!L:L,跨省传输汇总!$D:$D,Calculation!$C206,跨省传输汇总!$E:$E,Calculation!$D206,跨省传输汇总!$I:$I,"")</f>
        <v>31625</v>
      </c>
      <c r="AZ206" s="49">
        <f>SUMIFS(跨省传输汇总!M:M,跨省传输汇总!$D:$D,Calculation!$C206,跨省传输汇总!$E:$E,Calculation!$D206,跨省传输汇总!$I:$I,"")</f>
        <v>21393</v>
      </c>
      <c r="BA206" s="49">
        <f>SUMIFS(跨省传输汇总!N:N,跨省传输汇总!$D:$D,Calculation!$C206,跨省传输汇总!$E:$E,Calculation!$D206,跨省传输汇总!$I:$I,"")</f>
        <v>52007</v>
      </c>
      <c r="BB206" s="49">
        <f>SUMIFS(跨省传输汇总!O:O,跨省传输汇总!$D:$D,Calculation!$C206,跨省传输汇总!$E:$E,Calculation!$D206,跨省传输汇总!$I:$I,"")</f>
        <v>34650.399801376276</v>
      </c>
      <c r="BC206" s="49">
        <f>SUMIFS(跨省传输汇总!P:P,跨省传输汇总!$D:$D,Calculation!$C206,跨省传输汇总!$E:$E,Calculation!$D206,跨省传输汇总!$I:$I,"")</f>
        <v>30805.182374523254</v>
      </c>
    </row>
    <row r="207" spans="1:55">
      <c r="A207" s="29" t="s">
        <v>191</v>
      </c>
      <c r="B207" s="29" t="s">
        <v>116</v>
      </c>
      <c r="C207" s="13" t="s">
        <v>435</v>
      </c>
      <c r="D207" s="13" t="s">
        <v>433</v>
      </c>
      <c r="H207" s="49">
        <f t="shared" si="87"/>
        <v>0</v>
      </c>
      <c r="I207" s="49">
        <f t="shared" si="88"/>
        <v>185550.12601595707</v>
      </c>
      <c r="J207" s="49">
        <f t="shared" si="89"/>
        <v>492799.13087038195</v>
      </c>
      <c r="K207" s="49">
        <f t="shared" si="90"/>
        <v>538257.21960072592</v>
      </c>
      <c r="L207" s="49">
        <f t="shared" si="91"/>
        <v>640385.19853768277</v>
      </c>
      <c r="M207" s="49">
        <f t="shared" si="92"/>
        <v>638828.46777546778</v>
      </c>
      <c r="N207" s="49">
        <f t="shared" si="93"/>
        <v>0</v>
      </c>
      <c r="O207" s="49">
        <f t="shared" si="94"/>
        <v>345301.83878905379</v>
      </c>
      <c r="P207" s="49">
        <f t="shared" si="95"/>
        <v>911234.42892924231</v>
      </c>
      <c r="Q207" s="49">
        <f t="shared" si="96"/>
        <v>871412.39382940112</v>
      </c>
      <c r="R207" s="49">
        <f t="shared" si="97"/>
        <v>1117832.1512935883</v>
      </c>
      <c r="S207" s="49">
        <f t="shared" si="98"/>
        <v>1440190.7271309772</v>
      </c>
      <c r="T207" s="49">
        <f t="shared" si="99"/>
        <v>0</v>
      </c>
      <c r="U207" s="49">
        <f t="shared" si="100"/>
        <v>49.612333159346811</v>
      </c>
      <c r="V207" s="49">
        <f t="shared" si="101"/>
        <v>0</v>
      </c>
      <c r="W207" s="49">
        <f t="shared" si="102"/>
        <v>0</v>
      </c>
      <c r="X207" s="49">
        <f t="shared" si="103"/>
        <v>0</v>
      </c>
      <c r="Y207" s="49">
        <f t="shared" si="104"/>
        <v>0</v>
      </c>
      <c r="Z207" s="49">
        <f t="shared" si="105"/>
        <v>0</v>
      </c>
      <c r="AA207" s="49">
        <f t="shared" si="106"/>
        <v>0</v>
      </c>
      <c r="AB207" s="49">
        <f t="shared" si="107"/>
        <v>0</v>
      </c>
      <c r="AC207" s="49">
        <f t="shared" si="108"/>
        <v>0</v>
      </c>
      <c r="AD207" s="49">
        <f t="shared" si="109"/>
        <v>0</v>
      </c>
      <c r="AE207" s="49">
        <f t="shared" si="110"/>
        <v>0</v>
      </c>
      <c r="AF207" s="49">
        <f t="shared" si="111"/>
        <v>0</v>
      </c>
      <c r="AG207" s="49">
        <f t="shared" si="112"/>
        <v>5457.3566475281486</v>
      </c>
      <c r="AH207" s="49">
        <f t="shared" si="113"/>
        <v>9989.171571696932</v>
      </c>
      <c r="AI207" s="49">
        <f t="shared" si="114"/>
        <v>15192.744101633394</v>
      </c>
      <c r="AJ207" s="49">
        <f t="shared" si="115"/>
        <v>20209.394825646796</v>
      </c>
      <c r="AK207" s="49">
        <f t="shared" si="116"/>
        <v>33920.095634095633</v>
      </c>
      <c r="AL207" s="49">
        <f t="shared" si="117"/>
        <v>0</v>
      </c>
      <c r="AM207" s="49">
        <f t="shared" si="118"/>
        <v>128992.0662143017</v>
      </c>
      <c r="AN207" s="49">
        <f t="shared" si="119"/>
        <v>358500.26862867875</v>
      </c>
      <c r="AO207" s="49">
        <f t="shared" si="120"/>
        <v>368966.64246823959</v>
      </c>
      <c r="AP207" s="49">
        <f t="shared" si="121"/>
        <v>467342.25534308213</v>
      </c>
      <c r="AQ207" s="49">
        <f t="shared" si="122"/>
        <v>606321.70945945941</v>
      </c>
      <c r="AR207" s="49">
        <v>0</v>
      </c>
      <c r="AS207" s="49">
        <v>0</v>
      </c>
      <c r="AT207" s="49">
        <v>0</v>
      </c>
      <c r="AU207" s="49">
        <v>0</v>
      </c>
      <c r="AV207" s="49">
        <v>0</v>
      </c>
      <c r="AW207" s="49">
        <v>0</v>
      </c>
      <c r="AX207" s="49">
        <f>SUMIFS(跨省传输汇总!K:K,跨省传输汇总!$D:$D,Calculation!$C207,跨省传输汇总!$E:$E,Calculation!$D207,跨省传输汇总!$I:$I,"")</f>
        <v>0</v>
      </c>
      <c r="AY207" s="49">
        <f>SUMIFS(跨省传输汇总!L:L,跨省传输汇总!$D:$D,Calculation!$C207,跨省传输汇总!$E:$E,Calculation!$D207,跨省传输汇总!$I:$I,"")</f>
        <v>665351</v>
      </c>
      <c r="AZ207" s="49">
        <f>SUMIFS(跨省传输汇总!M:M,跨省传输汇总!$D:$D,Calculation!$C207,跨省传输汇总!$E:$E,Calculation!$D207,跨省传输汇总!$I:$I,"")</f>
        <v>1772523</v>
      </c>
      <c r="BA207" s="49">
        <f>SUMIFS(跨省传输汇总!N:N,跨省传输汇总!$D:$D,Calculation!$C207,跨省传输汇总!$E:$E,Calculation!$D207,跨省传输汇总!$I:$I,"")</f>
        <v>1793829</v>
      </c>
      <c r="BB207" s="49">
        <f>SUMIFS(跨省传输汇总!O:O,跨省传输汇总!$D:$D,Calculation!$C207,跨省传输汇总!$E:$E,Calculation!$D207,跨省传输汇总!$I:$I,"")</f>
        <v>2245769</v>
      </c>
      <c r="BC207" s="49">
        <f>SUMIFS(跨省传输汇总!P:P,跨省传输汇总!$D:$D,Calculation!$C207,跨省传输汇总!$E:$E,Calculation!$D207,跨省传输汇总!$I:$I,"")</f>
        <v>2719261</v>
      </c>
    </row>
    <row r="208" spans="1:55">
      <c r="A208" s="18" t="s">
        <v>191</v>
      </c>
      <c r="B208" s="18" t="s">
        <v>191</v>
      </c>
      <c r="C208" t="s">
        <v>435</v>
      </c>
      <c r="D208" t="s">
        <v>415</v>
      </c>
      <c r="H208" s="49">
        <f t="shared" si="87"/>
        <v>219745.70530321833</v>
      </c>
      <c r="I208" s="49">
        <f t="shared" si="88"/>
        <v>283083.22421892476</v>
      </c>
      <c r="J208" s="49">
        <f t="shared" si="89"/>
        <v>505076.27301189728</v>
      </c>
      <c r="K208" s="49">
        <f t="shared" si="90"/>
        <v>884758.37870538409</v>
      </c>
      <c r="L208" s="49">
        <f t="shared" si="91"/>
        <v>1026064.4898762655</v>
      </c>
      <c r="M208" s="49">
        <f t="shared" si="92"/>
        <v>502344.67151767149</v>
      </c>
      <c r="N208" s="49">
        <f t="shared" si="93"/>
        <v>485679.99834532966</v>
      </c>
      <c r="O208" s="49">
        <f t="shared" si="94"/>
        <v>526807.28357318626</v>
      </c>
      <c r="P208" s="49">
        <f t="shared" si="95"/>
        <v>933936.08140262996</v>
      </c>
      <c r="Q208" s="49">
        <f t="shared" si="96"/>
        <v>1432381.0042347247</v>
      </c>
      <c r="R208" s="49">
        <f t="shared" si="97"/>
        <v>1791059.3166479189</v>
      </c>
      <c r="S208" s="49">
        <f t="shared" si="98"/>
        <v>1132498.2749480249</v>
      </c>
      <c r="T208" s="49">
        <f t="shared" si="99"/>
        <v>0</v>
      </c>
      <c r="U208" s="49">
        <f t="shared" si="100"/>
        <v>75.690701662814121</v>
      </c>
      <c r="V208" s="49">
        <f t="shared" si="101"/>
        <v>0</v>
      </c>
      <c r="W208" s="49">
        <f t="shared" si="102"/>
        <v>0</v>
      </c>
      <c r="X208" s="49">
        <f t="shared" si="103"/>
        <v>0</v>
      </c>
      <c r="Y208" s="49">
        <f t="shared" si="104"/>
        <v>0</v>
      </c>
      <c r="Z208" s="49">
        <f t="shared" si="105"/>
        <v>0</v>
      </c>
      <c r="AA208" s="49">
        <f t="shared" si="106"/>
        <v>0</v>
      </c>
      <c r="AB208" s="49">
        <f t="shared" si="107"/>
        <v>0</v>
      </c>
      <c r="AC208" s="49">
        <f t="shared" si="108"/>
        <v>0</v>
      </c>
      <c r="AD208" s="49">
        <f t="shared" si="109"/>
        <v>0</v>
      </c>
      <c r="AE208" s="49">
        <f t="shared" si="110"/>
        <v>0</v>
      </c>
      <c r="AF208" s="49">
        <f t="shared" si="111"/>
        <v>3499.1354347646229</v>
      </c>
      <c r="AG208" s="49">
        <f t="shared" si="112"/>
        <v>8325.9771829095516</v>
      </c>
      <c r="AH208" s="49">
        <f t="shared" si="113"/>
        <v>10238.032561051972</v>
      </c>
      <c r="AI208" s="49">
        <f t="shared" si="114"/>
        <v>24973.018753781005</v>
      </c>
      <c r="AJ208" s="49">
        <f t="shared" si="115"/>
        <v>32380.733408323958</v>
      </c>
      <c r="AK208" s="49">
        <f t="shared" si="116"/>
        <v>26673.1683991684</v>
      </c>
      <c r="AL208" s="49">
        <f t="shared" si="117"/>
        <v>136956.16091668734</v>
      </c>
      <c r="AM208" s="49">
        <f t="shared" si="118"/>
        <v>196795.82432331669</v>
      </c>
      <c r="AN208" s="49">
        <f t="shared" si="119"/>
        <v>367431.6130244208</v>
      </c>
      <c r="AO208" s="49">
        <f t="shared" si="120"/>
        <v>606487.59830611013</v>
      </c>
      <c r="AP208" s="49">
        <f t="shared" si="121"/>
        <v>748804.46006749151</v>
      </c>
      <c r="AQ208" s="49">
        <f t="shared" si="122"/>
        <v>476782.88513513515</v>
      </c>
      <c r="AR208" s="49">
        <v>0</v>
      </c>
      <c r="AS208" s="49">
        <v>0</v>
      </c>
      <c r="AT208" s="49">
        <v>0</v>
      </c>
      <c r="AU208" s="49">
        <v>0</v>
      </c>
      <c r="AV208" s="49">
        <v>0</v>
      </c>
      <c r="AW208" s="49">
        <v>0</v>
      </c>
      <c r="AX208" s="49">
        <f>SUMIFS(跨省传输汇总!K:K,跨省传输汇总!$D:$D,Calculation!$C208,跨省传输汇总!$E:$E,Calculation!$D208,跨省传输汇总!$I:$I,"")</f>
        <v>845881</v>
      </c>
      <c r="AY208" s="49">
        <f>SUMIFS(跨省传输汇总!L:L,跨省传输汇总!$D:$D,Calculation!$C208,跨省传输汇总!$E:$E,Calculation!$D208,跨省传输汇总!$I:$I,"")</f>
        <v>1015088</v>
      </c>
      <c r="AZ208" s="49">
        <f>SUMIFS(跨省传输汇总!M:M,跨省传输汇总!$D:$D,Calculation!$C208,跨省传输汇总!$E:$E,Calculation!$D208,跨省传输汇总!$I:$I,"")</f>
        <v>1816682</v>
      </c>
      <c r="BA208" s="49">
        <f>SUMIFS(跨省传输汇总!N:N,跨省传输汇总!$D:$D,Calculation!$C208,跨省传输汇总!$E:$E,Calculation!$D208,跨省传输汇总!$I:$I,"")</f>
        <v>2948600</v>
      </c>
      <c r="BB208" s="49">
        <f>SUMIFS(跨省传输汇总!O:O,跨省传输汇总!$D:$D,Calculation!$C208,跨省传输汇总!$E:$E,Calculation!$D208,跨省传输汇总!$I:$I,"")</f>
        <v>3598309</v>
      </c>
      <c r="BC208" s="49">
        <f>SUMIFS(跨省传输汇总!P:P,跨省传输汇总!$D:$D,Calculation!$C208,跨省传输汇总!$E:$E,Calculation!$D208,跨省传输汇总!$I:$I,"")</f>
        <v>2138299</v>
      </c>
    </row>
    <row r="209" spans="1:55">
      <c r="A209" s="18" t="s">
        <v>191</v>
      </c>
      <c r="B209" s="18" t="s">
        <v>191</v>
      </c>
      <c r="C209" t="s">
        <v>435</v>
      </c>
      <c r="D209" t="s">
        <v>146</v>
      </c>
      <c r="H209" s="49">
        <f t="shared" si="87"/>
        <v>292412.2726896666</v>
      </c>
      <c r="I209" s="49">
        <f t="shared" si="88"/>
        <v>335581.82536723587</v>
      </c>
      <c r="J209" s="49">
        <f t="shared" si="89"/>
        <v>234762.01127113338</v>
      </c>
      <c r="K209" s="49">
        <f t="shared" si="90"/>
        <v>213429.43012704173</v>
      </c>
      <c r="L209" s="49">
        <f t="shared" si="91"/>
        <v>163423.95050618672</v>
      </c>
      <c r="M209" s="49">
        <f t="shared" si="92"/>
        <v>355720.4760914761</v>
      </c>
      <c r="N209" s="49">
        <f t="shared" si="93"/>
        <v>646286.99760072806</v>
      </c>
      <c r="O209" s="49">
        <f t="shared" si="94"/>
        <v>624505.21512191487</v>
      </c>
      <c r="P209" s="49">
        <f t="shared" si="95"/>
        <v>434098.22354414529</v>
      </c>
      <c r="Q209" s="49">
        <f t="shared" si="96"/>
        <v>345531.92014519055</v>
      </c>
      <c r="R209" s="49">
        <f t="shared" si="97"/>
        <v>285266.65916760406</v>
      </c>
      <c r="S209" s="49">
        <f t="shared" si="98"/>
        <v>801945.05561330565</v>
      </c>
      <c r="T209" s="49">
        <f t="shared" si="99"/>
        <v>0</v>
      </c>
      <c r="U209" s="49">
        <f t="shared" si="100"/>
        <v>89.727760793378579</v>
      </c>
      <c r="V209" s="49">
        <f t="shared" si="101"/>
        <v>0</v>
      </c>
      <c r="W209" s="49">
        <f t="shared" si="102"/>
        <v>0</v>
      </c>
      <c r="X209" s="49">
        <f t="shared" si="103"/>
        <v>0</v>
      </c>
      <c r="Y209" s="49">
        <f t="shared" si="104"/>
        <v>0</v>
      </c>
      <c r="Z209" s="49">
        <f t="shared" si="105"/>
        <v>0</v>
      </c>
      <c r="AA209" s="49">
        <f t="shared" si="106"/>
        <v>0</v>
      </c>
      <c r="AB209" s="49">
        <f t="shared" si="107"/>
        <v>0</v>
      </c>
      <c r="AC209" s="49">
        <f t="shared" si="108"/>
        <v>0</v>
      </c>
      <c r="AD209" s="49">
        <f t="shared" si="109"/>
        <v>0</v>
      </c>
      <c r="AE209" s="49">
        <f t="shared" si="110"/>
        <v>0</v>
      </c>
      <c r="AF209" s="49">
        <f t="shared" si="111"/>
        <v>4656.2463804087038</v>
      </c>
      <c r="AG209" s="49">
        <f t="shared" si="112"/>
        <v>9870.0536872716439</v>
      </c>
      <c r="AH209" s="49">
        <f t="shared" si="113"/>
        <v>4758.6894176581091</v>
      </c>
      <c r="AI209" s="49">
        <f t="shared" si="114"/>
        <v>6024.21778584392</v>
      </c>
      <c r="AJ209" s="49">
        <f t="shared" si="115"/>
        <v>5157.3633295838017</v>
      </c>
      <c r="AK209" s="49">
        <f t="shared" si="116"/>
        <v>18887.812889812889</v>
      </c>
      <c r="AL209" s="49">
        <f t="shared" si="117"/>
        <v>182245.48332919664</v>
      </c>
      <c r="AM209" s="49">
        <f t="shared" si="118"/>
        <v>233292.17806278431</v>
      </c>
      <c r="AN209" s="49">
        <f t="shared" si="119"/>
        <v>170784.07576706324</v>
      </c>
      <c r="AO209" s="49">
        <f t="shared" si="120"/>
        <v>146302.43194192377</v>
      </c>
      <c r="AP209" s="49">
        <f t="shared" si="121"/>
        <v>119264.02699662543</v>
      </c>
      <c r="AQ209" s="49">
        <f t="shared" si="122"/>
        <v>337619.65540540538</v>
      </c>
      <c r="AR209" s="49">
        <v>0</v>
      </c>
      <c r="AS209" s="49">
        <v>0</v>
      </c>
      <c r="AT209" s="49">
        <v>0</v>
      </c>
      <c r="AU209" s="49">
        <v>0</v>
      </c>
      <c r="AV209" s="49">
        <v>0</v>
      </c>
      <c r="AW209" s="49">
        <v>0</v>
      </c>
      <c r="AX209" s="49">
        <f>SUMIFS(跨省传输汇总!K:K,跨省传输汇总!$D:$D,Calculation!$C209,跨省传输汇总!$E:$E,Calculation!$D209,跨省传输汇总!$I:$I,"")</f>
        <v>1125601</v>
      </c>
      <c r="AY209" s="49">
        <f>SUMIFS(跨省传输汇总!L:L,跨省传输汇总!$D:$D,Calculation!$C209,跨省传输汇总!$E:$E,Calculation!$D209,跨省传输汇总!$I:$I,"")</f>
        <v>1203339</v>
      </c>
      <c r="AZ209" s="49">
        <f>SUMIFS(跨省传输汇总!M:M,跨省传输汇总!$D:$D,Calculation!$C209,跨省传输汇总!$E:$E,Calculation!$D209,跨省传输汇总!$I:$I,"")</f>
        <v>844403</v>
      </c>
      <c r="BA209" s="49">
        <f>SUMIFS(跨省传输汇总!N:N,跨省传输汇总!$D:$D,Calculation!$C209,跨省传输汇总!$E:$E,Calculation!$D209,跨省传输汇总!$I:$I,"")</f>
        <v>711288</v>
      </c>
      <c r="BB209" s="49">
        <f>SUMIFS(跨省传输汇总!O:O,跨省传输汇总!$D:$D,Calculation!$C209,跨省传输汇总!$E:$E,Calculation!$D209,跨省传输汇总!$I:$I,"")</f>
        <v>573112</v>
      </c>
      <c r="BC209" s="49">
        <f>SUMIFS(跨省传输汇总!P:P,跨省传输汇总!$D:$D,Calculation!$C209,跨省传输汇总!$E:$E,Calculation!$D209,跨省传输汇总!$I:$I,"")</f>
        <v>1514173</v>
      </c>
    </row>
    <row r="210" spans="1:55">
      <c r="A210" s="18" t="s">
        <v>191</v>
      </c>
      <c r="B210" s="18" t="s">
        <v>191</v>
      </c>
      <c r="C210" t="s">
        <v>435</v>
      </c>
      <c r="D210" t="s">
        <v>224</v>
      </c>
      <c r="H210" s="49">
        <f t="shared" si="87"/>
        <v>157214.84073798294</v>
      </c>
      <c r="I210" s="49">
        <f t="shared" si="88"/>
        <v>192601.21542017747</v>
      </c>
      <c r="J210" s="49">
        <f t="shared" si="89"/>
        <v>454277.6130244208</v>
      </c>
      <c r="K210" s="49">
        <f t="shared" si="90"/>
        <v>546513.08408953412</v>
      </c>
      <c r="L210" s="49">
        <f t="shared" si="91"/>
        <v>369948.31889763777</v>
      </c>
      <c r="M210" s="49">
        <f t="shared" si="92"/>
        <v>336355.89397089399</v>
      </c>
      <c r="N210" s="49">
        <f t="shared" si="93"/>
        <v>347474.83908331266</v>
      </c>
      <c r="O210" s="49">
        <f t="shared" si="94"/>
        <v>358423.65222578484</v>
      </c>
      <c r="P210" s="49">
        <f t="shared" si="95"/>
        <v>840004.3249843457</v>
      </c>
      <c r="Q210" s="49">
        <f t="shared" si="96"/>
        <v>884778.23895946762</v>
      </c>
      <c r="R210" s="49">
        <f t="shared" si="97"/>
        <v>645767.7755905512</v>
      </c>
      <c r="S210" s="49">
        <f t="shared" si="98"/>
        <v>758289.06185031182</v>
      </c>
      <c r="T210" s="49">
        <f t="shared" si="99"/>
        <v>0</v>
      </c>
      <c r="U210" s="49">
        <f t="shared" si="100"/>
        <v>51.497651181865635</v>
      </c>
      <c r="V210" s="49">
        <f t="shared" si="101"/>
        <v>0</v>
      </c>
      <c r="W210" s="49">
        <f t="shared" si="102"/>
        <v>0</v>
      </c>
      <c r="X210" s="49">
        <f t="shared" si="103"/>
        <v>0</v>
      </c>
      <c r="Y210" s="49">
        <f t="shared" si="104"/>
        <v>0</v>
      </c>
      <c r="Z210" s="49">
        <f t="shared" si="105"/>
        <v>0</v>
      </c>
      <c r="AA210" s="49">
        <f t="shared" si="106"/>
        <v>0</v>
      </c>
      <c r="AB210" s="49">
        <f t="shared" si="107"/>
        <v>0</v>
      </c>
      <c r="AC210" s="49">
        <f t="shared" si="108"/>
        <v>0</v>
      </c>
      <c r="AD210" s="49">
        <f t="shared" si="109"/>
        <v>0</v>
      </c>
      <c r="AE210" s="49">
        <f t="shared" si="110"/>
        <v>0</v>
      </c>
      <c r="AF210" s="49">
        <f t="shared" si="111"/>
        <v>2503.4210308596012</v>
      </c>
      <c r="AG210" s="49">
        <f t="shared" si="112"/>
        <v>5664.74163000522</v>
      </c>
      <c r="AH210" s="49">
        <f t="shared" si="113"/>
        <v>9208.3299937382599</v>
      </c>
      <c r="AI210" s="49">
        <f t="shared" si="114"/>
        <v>15425.772534785239</v>
      </c>
      <c r="AJ210" s="49">
        <f t="shared" si="115"/>
        <v>11674.897637795275</v>
      </c>
      <c r="AK210" s="49">
        <f t="shared" si="116"/>
        <v>17859.604989604988</v>
      </c>
      <c r="AL210" s="49">
        <f t="shared" si="117"/>
        <v>97983.899147844786</v>
      </c>
      <c r="AM210" s="49">
        <f t="shared" si="118"/>
        <v>133893.89307285065</v>
      </c>
      <c r="AN210" s="49">
        <f t="shared" si="119"/>
        <v>330476.73199749528</v>
      </c>
      <c r="AO210" s="49">
        <f t="shared" si="120"/>
        <v>374625.90441621293</v>
      </c>
      <c r="AP210" s="49">
        <f t="shared" si="121"/>
        <v>269982.00787401578</v>
      </c>
      <c r="AQ210" s="49">
        <f t="shared" si="122"/>
        <v>319240.43918918917</v>
      </c>
      <c r="AR210" s="49">
        <v>0</v>
      </c>
      <c r="AS210" s="49">
        <v>0</v>
      </c>
      <c r="AT210" s="49">
        <v>0</v>
      </c>
      <c r="AU210" s="49">
        <v>0</v>
      </c>
      <c r="AV210" s="49">
        <v>0</v>
      </c>
      <c r="AW210" s="49">
        <v>0</v>
      </c>
      <c r="AX210" s="49">
        <f>SUMIFS(跨省传输汇总!K:K,跨省传输汇总!$D:$D,Calculation!$C210,跨省传输汇总!$E:$E,Calculation!$D210,跨省传输汇总!$I:$I,"")</f>
        <v>605177</v>
      </c>
      <c r="AY210" s="49">
        <f>SUMIFS(跨省传输汇总!L:L,跨省传输汇总!$D:$D,Calculation!$C210,跨省传输汇总!$E:$E,Calculation!$D210,跨省传输汇总!$I:$I,"")</f>
        <v>690635</v>
      </c>
      <c r="AZ210" s="49">
        <f>SUMIFS(跨省传输汇总!M:M,跨省传输汇总!$D:$D,Calculation!$C210,跨省传输汇总!$E:$E,Calculation!$D210,跨省传输汇总!$I:$I,"")</f>
        <v>1633967</v>
      </c>
      <c r="BA210" s="49">
        <f>SUMIFS(跨省传输汇总!N:N,跨省传输汇总!$D:$D,Calculation!$C210,跨省传输汇总!$E:$E,Calculation!$D210,跨省传输汇总!$I:$I,"")</f>
        <v>1821343</v>
      </c>
      <c r="BB210" s="49">
        <f>SUMIFS(跨省传输汇总!O:O,跨省传输汇总!$D:$D,Calculation!$C210,跨省传输汇总!$E:$E,Calculation!$D210,跨省传输汇总!$I:$I,"")</f>
        <v>1297373</v>
      </c>
      <c r="BC210" s="49">
        <f>SUMIFS(跨省传输汇总!P:P,跨省传输汇总!$D:$D,Calculation!$C210,跨省传输汇总!$E:$E,Calculation!$D210,跨省传输汇总!$I:$I,"")</f>
        <v>1431745</v>
      </c>
    </row>
    <row r="211" spans="1:55">
      <c r="A211" s="18" t="s">
        <v>191</v>
      </c>
      <c r="B211" s="18" t="s">
        <v>191</v>
      </c>
      <c r="C211" t="s">
        <v>435</v>
      </c>
      <c r="D211" t="s">
        <v>430</v>
      </c>
      <c r="H211" s="49">
        <f t="shared" si="87"/>
        <v>10754.246711342765</v>
      </c>
      <c r="I211" s="49">
        <f t="shared" si="88"/>
        <v>14958.884497800314</v>
      </c>
      <c r="J211" s="49">
        <f t="shared" si="89"/>
        <v>7685.8985597996243</v>
      </c>
      <c r="K211" s="49">
        <f t="shared" si="90"/>
        <v>25366.214156079855</v>
      </c>
      <c r="L211" s="49">
        <f t="shared" si="91"/>
        <v>34003.218222722156</v>
      </c>
      <c r="M211" s="49">
        <f t="shared" si="92"/>
        <v>18523.777546777546</v>
      </c>
      <c r="N211" s="49">
        <f t="shared" si="93"/>
        <v>23768.940183668405</v>
      </c>
      <c r="O211" s="49">
        <f t="shared" si="94"/>
        <v>27837.92409216315</v>
      </c>
      <c r="P211" s="49">
        <f t="shared" si="95"/>
        <v>14211.988102692549</v>
      </c>
      <c r="Q211" s="49">
        <f t="shared" si="96"/>
        <v>41066.673321234121</v>
      </c>
      <c r="R211" s="49">
        <f t="shared" si="97"/>
        <v>59354.730033745778</v>
      </c>
      <c r="S211" s="49">
        <f t="shared" si="98"/>
        <v>41760.463097713095</v>
      </c>
      <c r="T211" s="49">
        <f t="shared" si="99"/>
        <v>0</v>
      </c>
      <c r="U211" s="49">
        <f t="shared" si="100"/>
        <v>3.999701737379763</v>
      </c>
      <c r="V211" s="49">
        <f t="shared" si="101"/>
        <v>0</v>
      </c>
      <c r="W211" s="49">
        <f t="shared" si="102"/>
        <v>0</v>
      </c>
      <c r="X211" s="49">
        <f t="shared" si="103"/>
        <v>0</v>
      </c>
      <c r="Y211" s="49">
        <f t="shared" si="104"/>
        <v>0</v>
      </c>
      <c r="Z211" s="49">
        <f t="shared" si="105"/>
        <v>0</v>
      </c>
      <c r="AA211" s="49">
        <f t="shared" si="106"/>
        <v>0</v>
      </c>
      <c r="AB211" s="49">
        <f t="shared" si="107"/>
        <v>0</v>
      </c>
      <c r="AC211" s="49">
        <f t="shared" si="108"/>
        <v>0</v>
      </c>
      <c r="AD211" s="49">
        <f t="shared" si="109"/>
        <v>0</v>
      </c>
      <c r="AE211" s="49">
        <f t="shared" si="110"/>
        <v>0</v>
      </c>
      <c r="AF211" s="49">
        <f t="shared" si="111"/>
        <v>171.24596674112684</v>
      </c>
      <c r="AG211" s="49">
        <f t="shared" si="112"/>
        <v>439.96719111177396</v>
      </c>
      <c r="AH211" s="49">
        <f t="shared" si="113"/>
        <v>155.7952410770194</v>
      </c>
      <c r="AI211" s="49">
        <f t="shared" si="114"/>
        <v>715.9818511796733</v>
      </c>
      <c r="AJ211" s="49">
        <f t="shared" si="115"/>
        <v>1073.0798650168729</v>
      </c>
      <c r="AK211" s="49">
        <f t="shared" si="116"/>
        <v>983.56340956340955</v>
      </c>
      <c r="AL211" s="49">
        <f t="shared" si="117"/>
        <v>6702.567138247703</v>
      </c>
      <c r="AM211" s="49">
        <f t="shared" si="118"/>
        <v>10399.224517187384</v>
      </c>
      <c r="AN211" s="49">
        <f t="shared" si="119"/>
        <v>5591.3180964308076</v>
      </c>
      <c r="AO211" s="49">
        <f t="shared" si="120"/>
        <v>17388.130671506351</v>
      </c>
      <c r="AP211" s="49">
        <f t="shared" si="121"/>
        <v>24814.971878515185</v>
      </c>
      <c r="AQ211" s="49">
        <f t="shared" si="122"/>
        <v>17581.195945945947</v>
      </c>
      <c r="AR211" s="49">
        <v>0</v>
      </c>
      <c r="AS211" s="49">
        <v>0</v>
      </c>
      <c r="AT211" s="49">
        <v>0</v>
      </c>
      <c r="AU211" s="49">
        <v>0</v>
      </c>
      <c r="AV211" s="49">
        <v>0</v>
      </c>
      <c r="AW211" s="49">
        <v>0</v>
      </c>
      <c r="AX211" s="49">
        <f>SUMIFS(跨省传输汇总!K:K,跨省传输汇总!$D:$D,Calculation!$C211,跨省传输汇总!$E:$E,Calculation!$D211,跨省传输汇总!$I:$I,"")</f>
        <v>41397</v>
      </c>
      <c r="AY211" s="49">
        <f>SUMIFS(跨省传输汇总!L:L,跨省传输汇总!$D:$D,Calculation!$C211,跨省传输汇总!$E:$E,Calculation!$D211,跨省传输汇总!$I:$I,"")</f>
        <v>53640</v>
      </c>
      <c r="AZ211" s="49">
        <f>SUMIFS(跨省传输汇总!M:M,跨省传输汇总!$D:$D,Calculation!$C211,跨省传输汇总!$E:$E,Calculation!$D211,跨省传输汇总!$I:$I,"")</f>
        <v>27645</v>
      </c>
      <c r="BA211" s="49">
        <f>SUMIFS(跨省传输汇总!N:N,跨省传输汇总!$D:$D,Calculation!$C211,跨省传输汇总!$E:$E,Calculation!$D211,跨省传输汇总!$I:$I,"")</f>
        <v>84537</v>
      </c>
      <c r="BB211" s="49">
        <f>SUMIFS(跨省传输汇总!O:O,跨省传输汇总!$D:$D,Calculation!$C211,跨省传输汇总!$E:$E,Calculation!$D211,跨省传输汇总!$I:$I,"")</f>
        <v>119246</v>
      </c>
      <c r="BC211" s="49">
        <f>SUMIFS(跨省传输汇总!P:P,跨省传输汇总!$D:$D,Calculation!$C211,跨省传输汇总!$E:$E,Calculation!$D211,跨省传输汇总!$I:$I,"")</f>
        <v>78849</v>
      </c>
    </row>
    <row r="212" spans="1:55">
      <c r="A212" s="29" t="s">
        <v>191</v>
      </c>
      <c r="B212" s="29" t="s">
        <v>173</v>
      </c>
      <c r="C212" s="13" t="s">
        <v>435</v>
      </c>
      <c r="D212" s="13" t="s">
        <v>147</v>
      </c>
      <c r="H212" s="49">
        <f t="shared" si="87"/>
        <v>1687.5519152808802</v>
      </c>
      <c r="I212" s="49">
        <f t="shared" si="88"/>
        <v>3978.9963462829023</v>
      </c>
      <c r="J212" s="49">
        <f t="shared" si="89"/>
        <v>2091.8321853475268</v>
      </c>
      <c r="K212" s="49">
        <f t="shared" si="90"/>
        <v>9914.8989715668486</v>
      </c>
      <c r="L212" s="49">
        <f t="shared" si="91"/>
        <v>11234.412823397075</v>
      </c>
      <c r="M212" s="49">
        <f t="shared" si="92"/>
        <v>10420.902286902287</v>
      </c>
      <c r="N212" s="49">
        <f t="shared" si="93"/>
        <v>3729.8121949201618</v>
      </c>
      <c r="O212" s="49">
        <f t="shared" si="94"/>
        <v>7404.7632540451868</v>
      </c>
      <c r="P212" s="49">
        <f t="shared" si="95"/>
        <v>3868.0050093926111</v>
      </c>
      <c r="Q212" s="49">
        <f t="shared" si="96"/>
        <v>16051.741681790683</v>
      </c>
      <c r="R212" s="49">
        <f t="shared" si="97"/>
        <v>19610.365579302586</v>
      </c>
      <c r="S212" s="49">
        <f t="shared" si="98"/>
        <v>23493.140332640334</v>
      </c>
      <c r="T212" s="49">
        <f t="shared" si="99"/>
        <v>0</v>
      </c>
      <c r="U212" s="49">
        <f t="shared" si="100"/>
        <v>1.0639027663858029</v>
      </c>
      <c r="V212" s="49">
        <f t="shared" si="101"/>
        <v>0</v>
      </c>
      <c r="W212" s="49">
        <f t="shared" si="102"/>
        <v>0</v>
      </c>
      <c r="X212" s="49">
        <f t="shared" si="103"/>
        <v>0</v>
      </c>
      <c r="Y212" s="49">
        <f t="shared" si="104"/>
        <v>0</v>
      </c>
      <c r="Z212" s="49">
        <f t="shared" si="105"/>
        <v>0</v>
      </c>
      <c r="AA212" s="49">
        <f t="shared" si="106"/>
        <v>0</v>
      </c>
      <c r="AB212" s="49">
        <f t="shared" si="107"/>
        <v>0</v>
      </c>
      <c r="AC212" s="49">
        <f t="shared" si="108"/>
        <v>0</v>
      </c>
      <c r="AD212" s="49">
        <f t="shared" si="109"/>
        <v>0</v>
      </c>
      <c r="AE212" s="49">
        <f t="shared" si="110"/>
        <v>0</v>
      </c>
      <c r="AF212" s="49">
        <f t="shared" si="111"/>
        <v>26.871845784727391</v>
      </c>
      <c r="AG212" s="49">
        <f t="shared" si="112"/>
        <v>117.02930430243831</v>
      </c>
      <c r="AH212" s="49">
        <f t="shared" si="113"/>
        <v>42.402003757044461</v>
      </c>
      <c r="AI212" s="49">
        <f t="shared" si="114"/>
        <v>279.85601935874166</v>
      </c>
      <c r="AJ212" s="49">
        <f t="shared" si="115"/>
        <v>354.53768278965129</v>
      </c>
      <c r="AK212" s="49">
        <f t="shared" si="116"/>
        <v>553.32224532224529</v>
      </c>
      <c r="AL212" s="49">
        <f t="shared" si="117"/>
        <v>1051.7640440142302</v>
      </c>
      <c r="AM212" s="49">
        <f t="shared" si="118"/>
        <v>2766.1471926030872</v>
      </c>
      <c r="AN212" s="49">
        <f t="shared" si="119"/>
        <v>1521.7608015028177</v>
      </c>
      <c r="AO212" s="49">
        <f t="shared" si="120"/>
        <v>6796.5033272837263</v>
      </c>
      <c r="AP212" s="49">
        <f t="shared" si="121"/>
        <v>8198.683914510686</v>
      </c>
      <c r="AQ212" s="49">
        <f t="shared" si="122"/>
        <v>9890.635135135135</v>
      </c>
      <c r="AR212" s="49">
        <v>0</v>
      </c>
      <c r="AS212" s="49">
        <v>0</v>
      </c>
      <c r="AT212" s="49">
        <v>0</v>
      </c>
      <c r="AU212" s="49">
        <v>0</v>
      </c>
      <c r="AV212" s="49">
        <v>0</v>
      </c>
      <c r="AW212" s="49">
        <v>0</v>
      </c>
      <c r="AX212" s="49">
        <f>SUMIFS(跨省传输汇总!K:K,跨省传输汇总!$D:$D,Calculation!$C212,跨省传输汇总!$E:$E,Calculation!$D212,跨省传输汇总!$I:$I,"")</f>
        <v>6496</v>
      </c>
      <c r="AY212" s="49">
        <f>SUMIFS(跨省传输汇总!L:L,跨省传输汇总!$D:$D,Calculation!$C212,跨省传输汇总!$E:$E,Calculation!$D212,跨省传输汇总!$I:$I,"")</f>
        <v>14268</v>
      </c>
      <c r="AZ212" s="49">
        <f>SUMIFS(跨省传输汇总!M:M,跨省传输汇总!$D:$D,Calculation!$C212,跨省传输汇总!$E:$E,Calculation!$D212,跨省传输汇总!$I:$I,"")</f>
        <v>7524</v>
      </c>
      <c r="BA212" s="49">
        <f>SUMIFS(跨省传输汇总!N:N,跨省传输汇总!$D:$D,Calculation!$C212,跨省传输汇总!$E:$E,Calculation!$D212,跨省传输汇总!$I:$I,"")</f>
        <v>33043</v>
      </c>
      <c r="BB212" s="49">
        <f>SUMIFS(跨省传输汇总!O:O,跨省传输汇总!$D:$D,Calculation!$C212,跨省传输汇总!$E:$E,Calculation!$D212,跨省传输汇总!$I:$I,"")</f>
        <v>39398</v>
      </c>
      <c r="BC212" s="49">
        <f>SUMIFS(跨省传输汇总!P:P,跨省传输汇总!$D:$D,Calculation!$C212,跨省传输汇总!$E:$E,Calculation!$D212,跨省传输汇总!$I:$I,"")</f>
        <v>44358</v>
      </c>
    </row>
    <row r="213" spans="1:55">
      <c r="A213" s="41" t="s">
        <v>191</v>
      </c>
      <c r="B213" s="41" t="s">
        <v>62</v>
      </c>
      <c r="C213" s="31" t="s">
        <v>415</v>
      </c>
      <c r="D213" s="31" t="s">
        <v>410</v>
      </c>
      <c r="H213" s="49">
        <f t="shared" si="87"/>
        <v>0</v>
      </c>
      <c r="I213" s="49">
        <f t="shared" si="88"/>
        <v>0</v>
      </c>
      <c r="J213" s="49">
        <f t="shared" si="89"/>
        <v>2130.6675279703063</v>
      </c>
      <c r="K213" s="49">
        <f t="shared" si="90"/>
        <v>26504.59313359236</v>
      </c>
      <c r="L213" s="49">
        <f t="shared" si="91"/>
        <v>40242.809029344309</v>
      </c>
      <c r="M213" s="49">
        <f t="shared" si="92"/>
        <v>27423.220856157706</v>
      </c>
      <c r="N213" s="49">
        <f t="shared" si="93"/>
        <v>0</v>
      </c>
      <c r="O213" s="49">
        <f t="shared" si="94"/>
        <v>0</v>
      </c>
      <c r="P213" s="49">
        <f t="shared" si="95"/>
        <v>99410.650732549344</v>
      </c>
      <c r="Q213" s="49">
        <f t="shared" si="96"/>
        <v>1203525.8659287884</v>
      </c>
      <c r="R213" s="49">
        <f t="shared" si="97"/>
        <v>1907737.2515493731</v>
      </c>
      <c r="S213" s="49">
        <f t="shared" si="98"/>
        <v>1501681.9930595336</v>
      </c>
      <c r="T213" s="49">
        <f t="shared" si="99"/>
        <v>0</v>
      </c>
      <c r="U213" s="49">
        <f t="shared" si="100"/>
        <v>0</v>
      </c>
      <c r="V213" s="49">
        <f t="shared" si="101"/>
        <v>1704.534022376245</v>
      </c>
      <c r="W213" s="49">
        <f t="shared" si="102"/>
        <v>15661.805033486395</v>
      </c>
      <c r="X213" s="49">
        <f t="shared" si="103"/>
        <v>21950.623106915078</v>
      </c>
      <c r="Y213" s="49">
        <f t="shared" si="104"/>
        <v>15670.411917804404</v>
      </c>
      <c r="Z213" s="49">
        <f t="shared" si="105"/>
        <v>0</v>
      </c>
      <c r="AA213" s="49">
        <f t="shared" si="106"/>
        <v>0</v>
      </c>
      <c r="AB213" s="49">
        <f t="shared" si="107"/>
        <v>0</v>
      </c>
      <c r="AC213" s="49">
        <f t="shared" si="108"/>
        <v>0</v>
      </c>
      <c r="AD213" s="49">
        <f t="shared" si="109"/>
        <v>0</v>
      </c>
      <c r="AE213" s="49">
        <f t="shared" si="110"/>
        <v>0</v>
      </c>
      <c r="AF213" s="49">
        <f t="shared" si="111"/>
        <v>0</v>
      </c>
      <c r="AG213" s="49">
        <f t="shared" si="112"/>
        <v>0</v>
      </c>
      <c r="AH213" s="49">
        <f t="shared" si="113"/>
        <v>5752.8023255198277</v>
      </c>
      <c r="AI213" s="49">
        <f t="shared" si="114"/>
        <v>69875.745534016227</v>
      </c>
      <c r="AJ213" s="49">
        <f t="shared" si="115"/>
        <v>95119.366796632006</v>
      </c>
      <c r="AK213" s="49">
        <f t="shared" si="116"/>
        <v>74434.456609570916</v>
      </c>
      <c r="AL213" s="49">
        <f t="shared" si="117"/>
        <v>0</v>
      </c>
      <c r="AM213" s="49">
        <f t="shared" si="118"/>
        <v>0</v>
      </c>
      <c r="AN213" s="49">
        <f t="shared" si="119"/>
        <v>29829.345391584291</v>
      </c>
      <c r="AO213" s="49">
        <f t="shared" si="120"/>
        <v>352992.99037011643</v>
      </c>
      <c r="AP213" s="49">
        <f t="shared" si="121"/>
        <v>585349.9495177354</v>
      </c>
      <c r="AQ213" s="49">
        <f t="shared" si="122"/>
        <v>592863.91755693324</v>
      </c>
      <c r="AR213" s="49">
        <v>0</v>
      </c>
      <c r="AS213" s="49">
        <v>0</v>
      </c>
      <c r="AT213" s="49">
        <v>0</v>
      </c>
      <c r="AU213" s="49">
        <v>0</v>
      </c>
      <c r="AV213" s="49">
        <v>0</v>
      </c>
      <c r="AW213" s="49">
        <v>0</v>
      </c>
      <c r="AX213" s="49">
        <f>SUMIFS(跨省传输汇总!K:K,跨省传输汇总!$D:$D,Calculation!$C213,跨省传输汇总!$E:$E,Calculation!$D213,跨省传输汇总!$I:$I,"")</f>
        <v>0</v>
      </c>
      <c r="AY213" s="49">
        <f>SUMIFS(跨省传输汇总!L:L,跨省传输汇总!$D:$D,Calculation!$C213,跨省传输汇总!$E:$E,Calculation!$D213,跨省传输汇总!$I:$I,"")</f>
        <v>0</v>
      </c>
      <c r="AZ213" s="49">
        <f>SUMIFS(跨省传输汇总!M:M,跨省传输汇总!$D:$D,Calculation!$C213,跨省传输汇总!$E:$E,Calculation!$D213,跨省传输汇总!$I:$I,"")</f>
        <v>138828</v>
      </c>
      <c r="BA213" s="49">
        <f>SUMIFS(跨省传输汇总!N:N,跨省传输汇总!$D:$D,Calculation!$C213,跨省传输汇总!$E:$E,Calculation!$D213,跨省传输汇总!$I:$I,"")</f>
        <v>1668561</v>
      </c>
      <c r="BB213" s="49">
        <f>SUMIFS(跨省传输汇总!O:O,跨省传输汇总!$D:$D,Calculation!$C213,跨省传输汇总!$E:$E,Calculation!$D213,跨省传输汇总!$I:$I,"")</f>
        <v>2650400</v>
      </c>
      <c r="BC213" s="49">
        <f>SUMIFS(跨省传输汇总!P:P,跨省传输汇总!$D:$D,Calculation!$C213,跨省传输汇总!$E:$E,Calculation!$D213,跨省传输汇总!$I:$I,"")</f>
        <v>2212074</v>
      </c>
    </row>
    <row r="214" spans="1:55">
      <c r="A214" s="29" t="s">
        <v>191</v>
      </c>
      <c r="B214" s="29" t="s">
        <v>62</v>
      </c>
      <c r="C214" s="13" t="s">
        <v>415</v>
      </c>
      <c r="D214" s="13" t="s">
        <v>416</v>
      </c>
      <c r="H214" s="49">
        <f t="shared" si="87"/>
        <v>0</v>
      </c>
      <c r="I214" s="49">
        <f t="shared" si="88"/>
        <v>0</v>
      </c>
      <c r="J214" s="49">
        <f t="shared" si="89"/>
        <v>0</v>
      </c>
      <c r="K214" s="49">
        <f t="shared" si="90"/>
        <v>0</v>
      </c>
      <c r="L214" s="49">
        <f t="shared" si="91"/>
        <v>0</v>
      </c>
      <c r="M214" s="49">
        <f t="shared" si="92"/>
        <v>0</v>
      </c>
      <c r="N214" s="49">
        <f t="shared" si="93"/>
        <v>0</v>
      </c>
      <c r="O214" s="49">
        <f t="shared" si="94"/>
        <v>0</v>
      </c>
      <c r="P214" s="49">
        <f t="shared" si="95"/>
        <v>0</v>
      </c>
      <c r="Q214" s="49">
        <f t="shared" si="96"/>
        <v>0</v>
      </c>
      <c r="R214" s="49">
        <f t="shared" si="97"/>
        <v>0</v>
      </c>
      <c r="S214" s="49">
        <f t="shared" si="98"/>
        <v>0</v>
      </c>
      <c r="T214" s="49">
        <f t="shared" si="99"/>
        <v>0</v>
      </c>
      <c r="U214" s="49">
        <f t="shared" si="100"/>
        <v>0</v>
      </c>
      <c r="V214" s="49">
        <f t="shared" si="101"/>
        <v>0</v>
      </c>
      <c r="W214" s="49">
        <f t="shared" si="102"/>
        <v>0</v>
      </c>
      <c r="X214" s="49">
        <f t="shared" si="103"/>
        <v>0</v>
      </c>
      <c r="Y214" s="49">
        <f t="shared" si="104"/>
        <v>0</v>
      </c>
      <c r="Z214" s="49">
        <f t="shared" si="105"/>
        <v>0</v>
      </c>
      <c r="AA214" s="49">
        <f t="shared" si="106"/>
        <v>0</v>
      </c>
      <c r="AB214" s="49">
        <f t="shared" si="107"/>
        <v>0</v>
      </c>
      <c r="AC214" s="49">
        <f t="shared" si="108"/>
        <v>0</v>
      </c>
      <c r="AD214" s="49">
        <f t="shared" si="109"/>
        <v>0</v>
      </c>
      <c r="AE214" s="49">
        <f t="shared" si="110"/>
        <v>0</v>
      </c>
      <c r="AF214" s="49">
        <f t="shared" si="111"/>
        <v>0</v>
      </c>
      <c r="AG214" s="49">
        <f t="shared" si="112"/>
        <v>0</v>
      </c>
      <c r="AH214" s="49">
        <f t="shared" si="113"/>
        <v>0</v>
      </c>
      <c r="AI214" s="49">
        <f t="shared" si="114"/>
        <v>0</v>
      </c>
      <c r="AJ214" s="49">
        <f t="shared" si="115"/>
        <v>0</v>
      </c>
      <c r="AK214" s="49">
        <f t="shared" si="116"/>
        <v>0</v>
      </c>
      <c r="AL214" s="49">
        <f t="shared" si="117"/>
        <v>0</v>
      </c>
      <c r="AM214" s="49">
        <f t="shared" si="118"/>
        <v>0</v>
      </c>
      <c r="AN214" s="49">
        <f t="shared" si="119"/>
        <v>0</v>
      </c>
      <c r="AO214" s="49">
        <f t="shared" si="120"/>
        <v>0</v>
      </c>
      <c r="AP214" s="49">
        <f t="shared" si="121"/>
        <v>0</v>
      </c>
      <c r="AQ214" s="49">
        <f t="shared" si="122"/>
        <v>0</v>
      </c>
      <c r="AR214" s="49">
        <v>0</v>
      </c>
      <c r="AS214" s="49">
        <v>0</v>
      </c>
      <c r="AT214" s="49">
        <v>0</v>
      </c>
      <c r="AU214" s="49">
        <v>0</v>
      </c>
      <c r="AV214" s="49">
        <v>0</v>
      </c>
      <c r="AW214" s="49">
        <v>0</v>
      </c>
      <c r="AX214" s="49">
        <f>SUMIFS(跨省传输汇总!K:K,跨省传输汇总!$D:$D,Calculation!$C214,跨省传输汇总!$E:$E,Calculation!$D214,跨省传输汇总!$I:$I,"")</f>
        <v>0</v>
      </c>
      <c r="AY214" s="49">
        <f>SUMIFS(跨省传输汇总!L:L,跨省传输汇总!$D:$D,Calculation!$C214,跨省传输汇总!$E:$E,Calculation!$D214,跨省传输汇总!$I:$I,"")</f>
        <v>0</v>
      </c>
      <c r="AZ214" s="49">
        <f>SUMIFS(跨省传输汇总!M:M,跨省传输汇总!$D:$D,Calculation!$C214,跨省传输汇总!$E:$E,Calculation!$D214,跨省传输汇总!$I:$I,"")</f>
        <v>0</v>
      </c>
      <c r="BA214" s="49">
        <f>SUMIFS(跨省传输汇总!N:N,跨省传输汇总!$D:$D,Calculation!$C214,跨省传输汇总!$E:$E,Calculation!$D214,跨省传输汇总!$I:$I,"")</f>
        <v>0</v>
      </c>
      <c r="BB214" s="49">
        <f>SUMIFS(跨省传输汇总!O:O,跨省传输汇总!$D:$D,Calculation!$C214,跨省传输汇总!$E:$E,Calculation!$D214,跨省传输汇总!$I:$I,"")</f>
        <v>0</v>
      </c>
      <c r="BC214" s="49">
        <f>SUMIFS(跨省传输汇总!P:P,跨省传输汇总!$D:$D,Calculation!$C214,跨省传输汇总!$E:$E,Calculation!$D214,跨省传输汇总!$I:$I,"")</f>
        <v>0</v>
      </c>
    </row>
    <row r="215" spans="1:55">
      <c r="A215" s="29" t="s">
        <v>191</v>
      </c>
      <c r="B215" s="29" t="s">
        <v>460</v>
      </c>
      <c r="C215" s="13" t="s">
        <v>415</v>
      </c>
      <c r="D215" s="13" t="s">
        <v>251</v>
      </c>
      <c r="H215" s="49">
        <f t="shared" si="87"/>
        <v>11416.288884013873</v>
      </c>
      <c r="I215" s="49">
        <f t="shared" si="88"/>
        <v>29248.057205829682</v>
      </c>
      <c r="J215" s="49">
        <f t="shared" si="89"/>
        <v>57974.575120771675</v>
      </c>
      <c r="K215" s="49">
        <f t="shared" si="90"/>
        <v>65901.813484147511</v>
      </c>
      <c r="L215" s="49">
        <f t="shared" si="91"/>
        <v>75660.185791573575</v>
      </c>
      <c r="M215" s="49">
        <f t="shared" si="92"/>
        <v>62498.169367022492</v>
      </c>
      <c r="N215" s="49">
        <f t="shared" si="93"/>
        <v>530394.74722716014</v>
      </c>
      <c r="O215" s="49">
        <f t="shared" si="94"/>
        <v>1482471.9631443368</v>
      </c>
      <c r="P215" s="49">
        <f t="shared" si="95"/>
        <v>2704922.3602657244</v>
      </c>
      <c r="Q215" s="49">
        <f t="shared" si="96"/>
        <v>2992482.7270508665</v>
      </c>
      <c r="R215" s="49">
        <f t="shared" si="97"/>
        <v>3586721.6622100514</v>
      </c>
      <c r="S215" s="49">
        <f t="shared" si="98"/>
        <v>3422368.8030637982</v>
      </c>
      <c r="T215" s="49">
        <f t="shared" si="99"/>
        <v>12231.738090014864</v>
      </c>
      <c r="U215" s="49">
        <f t="shared" si="100"/>
        <v>20108.039329007908</v>
      </c>
      <c r="V215" s="49">
        <f t="shared" si="101"/>
        <v>46379.660096617336</v>
      </c>
      <c r="W215" s="49">
        <f t="shared" si="102"/>
        <v>38941.98069517807</v>
      </c>
      <c r="X215" s="49">
        <f t="shared" si="103"/>
        <v>41269.192249949221</v>
      </c>
      <c r="Y215" s="49">
        <f t="shared" si="104"/>
        <v>35713.239638298568</v>
      </c>
      <c r="Z215" s="49">
        <f t="shared" si="105"/>
        <v>0</v>
      </c>
      <c r="AA215" s="49">
        <f t="shared" si="106"/>
        <v>0</v>
      </c>
      <c r="AB215" s="49">
        <f t="shared" si="107"/>
        <v>0</v>
      </c>
      <c r="AC215" s="49">
        <f t="shared" si="108"/>
        <v>0</v>
      </c>
      <c r="AD215" s="49">
        <f t="shared" si="109"/>
        <v>0</v>
      </c>
      <c r="AE215" s="49">
        <f t="shared" si="110"/>
        <v>0</v>
      </c>
      <c r="AF215" s="49">
        <f t="shared" si="111"/>
        <v>25278.925386030718</v>
      </c>
      <c r="AG215" s="49">
        <f t="shared" si="112"/>
        <v>63980.125137752431</v>
      </c>
      <c r="AH215" s="49">
        <f t="shared" si="113"/>
        <v>156531.35282608352</v>
      </c>
      <c r="AI215" s="49">
        <f t="shared" si="114"/>
        <v>173741.14464002525</v>
      </c>
      <c r="AJ215" s="49">
        <f t="shared" si="115"/>
        <v>178833.16641644662</v>
      </c>
      <c r="AK215" s="49">
        <f t="shared" si="116"/>
        <v>169637.88828191819</v>
      </c>
      <c r="AL215" s="49">
        <f t="shared" si="117"/>
        <v>148493.30041278043</v>
      </c>
      <c r="AM215" s="49">
        <f t="shared" si="118"/>
        <v>416784.81518307299</v>
      </c>
      <c r="AN215" s="49">
        <f t="shared" si="119"/>
        <v>811644.05169080338</v>
      </c>
      <c r="AO215" s="49">
        <f t="shared" si="120"/>
        <v>877692.33412978263</v>
      </c>
      <c r="AP215" s="49">
        <f t="shared" si="121"/>
        <v>1100511.7933319793</v>
      </c>
      <c r="AQ215" s="49">
        <f t="shared" si="122"/>
        <v>1351150.8996489625</v>
      </c>
      <c r="AR215" s="49">
        <v>0</v>
      </c>
      <c r="AS215" s="49">
        <v>0</v>
      </c>
      <c r="AT215" s="49">
        <v>0</v>
      </c>
      <c r="AU215" s="49">
        <v>0</v>
      </c>
      <c r="AV215" s="49">
        <v>0</v>
      </c>
      <c r="AW215" s="49">
        <v>0</v>
      </c>
      <c r="AX215" s="49">
        <f>SUMIFS(跨省传输汇总!K:K,跨省传输汇总!$D:$D,Calculation!$C215,跨省传输汇总!$E:$E,Calculation!$D215,跨省传输汇总!$I:$I,"")</f>
        <v>727815</v>
      </c>
      <c r="AY215" s="49">
        <f>SUMIFS(跨省传输汇总!L:L,跨省传输汇总!$D:$D,Calculation!$C215,跨省传输汇总!$E:$E,Calculation!$D215,跨省传输汇总!$I:$I,"")</f>
        <v>2012593</v>
      </c>
      <c r="AZ215" s="49">
        <f>SUMIFS(跨省传输汇总!M:M,跨省传输汇总!$D:$D,Calculation!$C215,跨省传输汇总!$E:$E,Calculation!$D215,跨省传输汇总!$I:$I,"")</f>
        <v>3777452</v>
      </c>
      <c r="BA215" s="49">
        <f>SUMIFS(跨省传输汇总!N:N,跨省传输汇总!$D:$D,Calculation!$C215,跨省传输汇总!$E:$E,Calculation!$D215,跨省传输汇总!$I:$I,"")</f>
        <v>4148760</v>
      </c>
      <c r="BB215" s="49">
        <f>SUMIFS(跨省传输汇总!O:O,跨省传输汇总!$D:$D,Calculation!$C215,跨省传输汇总!$E:$E,Calculation!$D215,跨省传输汇总!$I:$I,"")</f>
        <v>4982996</v>
      </c>
      <c r="BC215" s="49">
        <f>SUMIFS(跨省传输汇总!P:P,跨省传输汇总!$D:$D,Calculation!$C215,跨省传输汇总!$E:$E,Calculation!$D215,跨省传输汇总!$I:$I,"")</f>
        <v>5041369</v>
      </c>
    </row>
    <row r="216" spans="1:55">
      <c r="A216" s="18" t="s">
        <v>191</v>
      </c>
      <c r="B216" s="18" t="s">
        <v>191</v>
      </c>
      <c r="C216" t="s">
        <v>415</v>
      </c>
      <c r="D216" t="s">
        <v>435</v>
      </c>
      <c r="H216" s="49">
        <f t="shared" si="87"/>
        <v>2577.6313380598085</v>
      </c>
      <c r="I216" s="49">
        <f t="shared" si="88"/>
        <v>2662.4166298585064</v>
      </c>
      <c r="J216" s="49">
        <f t="shared" si="89"/>
        <v>3453.0111057062213</v>
      </c>
      <c r="K216" s="49">
        <f t="shared" si="90"/>
        <v>2023.4250246429481</v>
      </c>
      <c r="L216" s="49">
        <f t="shared" si="91"/>
        <v>1219.6134140028119</v>
      </c>
      <c r="M216" s="49">
        <f t="shared" si="92"/>
        <v>3309.5943350380676</v>
      </c>
      <c r="N216" s="49">
        <f t="shared" si="93"/>
        <v>119755.38950398001</v>
      </c>
      <c r="O216" s="49">
        <f t="shared" si="94"/>
        <v>134947.69858381455</v>
      </c>
      <c r="P216" s="49">
        <f t="shared" si="95"/>
        <v>161107.29454443493</v>
      </c>
      <c r="Q216" s="49">
        <f t="shared" si="96"/>
        <v>91880.088203991909</v>
      </c>
      <c r="R216" s="49">
        <f t="shared" si="97"/>
        <v>57816.588814311741</v>
      </c>
      <c r="S216" s="49">
        <f t="shared" si="98"/>
        <v>181231.74674949006</v>
      </c>
      <c r="T216" s="49">
        <f t="shared" si="99"/>
        <v>2761.747862206938</v>
      </c>
      <c r="U216" s="49">
        <f t="shared" si="100"/>
        <v>1830.4114330277232</v>
      </c>
      <c r="V216" s="49">
        <f t="shared" si="101"/>
        <v>2762.4088845649771</v>
      </c>
      <c r="W216" s="49">
        <f t="shared" si="102"/>
        <v>1195.6602418344694</v>
      </c>
      <c r="X216" s="49">
        <f t="shared" si="103"/>
        <v>665.24368036517012</v>
      </c>
      <c r="Y216" s="49">
        <f t="shared" si="104"/>
        <v>1891.1967628788957</v>
      </c>
      <c r="Z216" s="49">
        <f t="shared" si="105"/>
        <v>0</v>
      </c>
      <c r="AA216" s="49">
        <f t="shared" si="106"/>
        <v>0</v>
      </c>
      <c r="AB216" s="49">
        <f t="shared" si="107"/>
        <v>0</v>
      </c>
      <c r="AC216" s="49">
        <f t="shared" si="108"/>
        <v>0</v>
      </c>
      <c r="AD216" s="49">
        <f t="shared" si="109"/>
        <v>0</v>
      </c>
      <c r="AE216" s="49">
        <f t="shared" si="110"/>
        <v>0</v>
      </c>
      <c r="AF216" s="49">
        <f t="shared" si="111"/>
        <v>5707.6122485610049</v>
      </c>
      <c r="AG216" s="49">
        <f t="shared" si="112"/>
        <v>5824.0363778154833</v>
      </c>
      <c r="AH216" s="49">
        <f t="shared" si="113"/>
        <v>9323.1299854067984</v>
      </c>
      <c r="AI216" s="49">
        <f t="shared" si="114"/>
        <v>5334.484155876863</v>
      </c>
      <c r="AJ216" s="49">
        <f t="shared" si="115"/>
        <v>2882.7226149157373</v>
      </c>
      <c r="AK216" s="49">
        <f t="shared" si="116"/>
        <v>8983.1846236747551</v>
      </c>
      <c r="AL216" s="49">
        <f t="shared" si="117"/>
        <v>33527.619047192224</v>
      </c>
      <c r="AM216" s="49">
        <f t="shared" si="118"/>
        <v>37939.436975483717</v>
      </c>
      <c r="AN216" s="49">
        <f t="shared" si="119"/>
        <v>48342.1554798871</v>
      </c>
      <c r="AO216" s="49">
        <f t="shared" si="120"/>
        <v>26948.34237365381</v>
      </c>
      <c r="AP216" s="49">
        <f t="shared" si="121"/>
        <v>17739.831476404535</v>
      </c>
      <c r="AQ216" s="49">
        <f t="shared" si="122"/>
        <v>71550.277528918217</v>
      </c>
      <c r="AR216" s="49">
        <v>0</v>
      </c>
      <c r="AS216" s="49">
        <v>0</v>
      </c>
      <c r="AT216" s="49">
        <v>0</v>
      </c>
      <c r="AU216" s="49">
        <v>0</v>
      </c>
      <c r="AV216" s="49">
        <v>0</v>
      </c>
      <c r="AW216" s="49">
        <v>0</v>
      </c>
      <c r="AX216" s="49">
        <f>SUMIFS(跨省传输汇总!K:K,跨省传输汇总!$D:$D,Calculation!$C216,跨省传输汇总!$E:$E,Calculation!$D216,跨省传输汇总!$I:$I,"")</f>
        <v>164330</v>
      </c>
      <c r="AY216" s="49">
        <f>SUMIFS(跨省传输汇总!L:L,跨省传输汇总!$D:$D,Calculation!$C216,跨省传输汇总!$E:$E,Calculation!$D216,跨省传输汇总!$I:$I,"")</f>
        <v>183204</v>
      </c>
      <c r="AZ216" s="49">
        <f>SUMIFS(跨省传输汇总!M:M,跨省传输汇总!$D:$D,Calculation!$C216,跨省传输汇总!$E:$E,Calculation!$D216,跨省传输汇总!$I:$I,"")</f>
        <v>224988</v>
      </c>
      <c r="BA216" s="49">
        <f>SUMIFS(跨省传输汇总!N:N,跨省传输汇总!$D:$D,Calculation!$C216,跨省传输汇总!$E:$E,Calculation!$D216,跨省传输汇总!$I:$I,"")</f>
        <v>127382</v>
      </c>
      <c r="BB216" s="49">
        <f>SUMIFS(跨省传输汇总!O:O,跨省传输汇总!$D:$D,Calculation!$C216,跨省传输汇总!$E:$E,Calculation!$D216,跨省传输汇总!$I:$I,"")</f>
        <v>80324</v>
      </c>
      <c r="BC216" s="49">
        <f>SUMIFS(跨省传输汇总!P:P,跨省传输汇总!$D:$D,Calculation!$C216,跨省传输汇总!$E:$E,Calculation!$D216,跨省传输汇总!$I:$I,"")</f>
        <v>266966</v>
      </c>
    </row>
    <row r="217" spans="1:55">
      <c r="A217" s="18" t="s">
        <v>191</v>
      </c>
      <c r="B217" s="18" t="s">
        <v>191</v>
      </c>
      <c r="C217" t="s">
        <v>415</v>
      </c>
      <c r="D217" t="s">
        <v>224</v>
      </c>
      <c r="H217" s="49">
        <f t="shared" si="87"/>
        <v>436.83110286391781</v>
      </c>
      <c r="I217" s="49">
        <f t="shared" si="88"/>
        <v>794.88549596826886</v>
      </c>
      <c r="J217" s="49">
        <f t="shared" si="89"/>
        <v>1448.2087086668835</v>
      </c>
      <c r="K217" s="49">
        <f t="shared" si="90"/>
        <v>1103.2083919743559</v>
      </c>
      <c r="L217" s="49">
        <f t="shared" si="91"/>
        <v>1163.2364331976671</v>
      </c>
      <c r="M217" s="49">
        <f t="shared" si="92"/>
        <v>868.60022281654665</v>
      </c>
      <c r="N217" s="49">
        <f t="shared" si="93"/>
        <v>20294.942142617536</v>
      </c>
      <c r="O217" s="49">
        <f t="shared" si="94"/>
        <v>40289.700385575125</v>
      </c>
      <c r="P217" s="49">
        <f t="shared" si="95"/>
        <v>67569.138889662674</v>
      </c>
      <c r="Q217" s="49">
        <f t="shared" si="96"/>
        <v>50094.707304449941</v>
      </c>
      <c r="R217" s="49">
        <f t="shared" si="97"/>
        <v>55144.000369170317</v>
      </c>
      <c r="S217" s="49">
        <f t="shared" si="98"/>
        <v>47564.118037514221</v>
      </c>
      <c r="T217" s="49">
        <f t="shared" si="99"/>
        <v>468.03332449705476</v>
      </c>
      <c r="U217" s="49">
        <f t="shared" si="100"/>
        <v>546.48377847818483</v>
      </c>
      <c r="V217" s="49">
        <f t="shared" si="101"/>
        <v>1158.5669669335066</v>
      </c>
      <c r="W217" s="49">
        <f t="shared" si="102"/>
        <v>651.89586798484663</v>
      </c>
      <c r="X217" s="49">
        <f t="shared" si="103"/>
        <v>634.49259992600025</v>
      </c>
      <c r="Y217" s="49">
        <f t="shared" si="104"/>
        <v>496.34298446659807</v>
      </c>
      <c r="Z217" s="49">
        <f t="shared" si="105"/>
        <v>0</v>
      </c>
      <c r="AA217" s="49">
        <f t="shared" si="106"/>
        <v>0</v>
      </c>
      <c r="AB217" s="49">
        <f t="shared" si="107"/>
        <v>0</v>
      </c>
      <c r="AC217" s="49">
        <f t="shared" si="108"/>
        <v>0</v>
      </c>
      <c r="AD217" s="49">
        <f t="shared" si="109"/>
        <v>0</v>
      </c>
      <c r="AE217" s="49">
        <f t="shared" si="110"/>
        <v>0</v>
      </c>
      <c r="AF217" s="49">
        <f t="shared" si="111"/>
        <v>967.26887062724654</v>
      </c>
      <c r="AG217" s="49">
        <f t="shared" si="112"/>
        <v>1738.8120224305881</v>
      </c>
      <c r="AH217" s="49">
        <f t="shared" si="113"/>
        <v>3910.1635134005851</v>
      </c>
      <c r="AI217" s="49">
        <f t="shared" si="114"/>
        <v>2908.4584879323925</v>
      </c>
      <c r="AJ217" s="49">
        <f t="shared" si="115"/>
        <v>2749.4679330126678</v>
      </c>
      <c r="AK217" s="49">
        <f t="shared" si="116"/>
        <v>2357.629176216341</v>
      </c>
      <c r="AL217" s="49">
        <f t="shared" si="117"/>
        <v>5681.9245593942442</v>
      </c>
      <c r="AM217" s="49">
        <f t="shared" si="118"/>
        <v>11327.118317547831</v>
      </c>
      <c r="AN217" s="49">
        <f t="shared" si="119"/>
        <v>20274.921921336369</v>
      </c>
      <c r="AO217" s="49">
        <f t="shared" si="120"/>
        <v>14692.729947658467</v>
      </c>
      <c r="AP217" s="49">
        <f t="shared" si="121"/>
        <v>16919.802664693339</v>
      </c>
      <c r="AQ217" s="49">
        <f t="shared" si="122"/>
        <v>18778.309578986293</v>
      </c>
      <c r="AR217" s="49">
        <v>0</v>
      </c>
      <c r="AS217" s="49">
        <v>0</v>
      </c>
      <c r="AT217" s="49">
        <v>0</v>
      </c>
      <c r="AU217" s="49">
        <v>0</v>
      </c>
      <c r="AV217" s="49">
        <v>0</v>
      </c>
      <c r="AW217" s="49">
        <v>0</v>
      </c>
      <c r="AX217" s="49">
        <f>SUMIFS(跨省传输汇总!K:K,跨省传输汇总!$D:$D,Calculation!$C217,跨省传输汇总!$E:$E,Calculation!$D217,跨省传输汇总!$I:$I,"")</f>
        <v>27849</v>
      </c>
      <c r="AY217" s="49">
        <f>SUMIFS(跨省传输汇总!L:L,跨省传输汇总!$D:$D,Calculation!$C217,跨省传输汇总!$E:$E,Calculation!$D217,跨省传输汇总!$I:$I,"")</f>
        <v>54697</v>
      </c>
      <c r="AZ217" s="49">
        <f>SUMIFS(跨省传输汇总!M:M,跨省传输汇总!$D:$D,Calculation!$C217,跨省传输汇总!$E:$E,Calculation!$D217,跨省传输汇总!$I:$I,"")</f>
        <v>94361</v>
      </c>
      <c r="BA217" s="49">
        <f>SUMIFS(跨省传输汇总!N:N,跨省传输汇总!$D:$D,Calculation!$C217,跨省传输汇总!$E:$E,Calculation!$D217,跨省传输汇总!$I:$I,"")</f>
        <v>69451</v>
      </c>
      <c r="BB217" s="49">
        <f>SUMIFS(跨省传输汇总!O:O,跨省传输汇总!$D:$D,Calculation!$C217,跨省传输汇总!$E:$E,Calculation!$D217,跨省传输汇总!$I:$I,"")</f>
        <v>76611</v>
      </c>
      <c r="BC217" s="49">
        <f>SUMIFS(跨省传输汇总!P:P,跨省传输汇总!$D:$D,Calculation!$C217,跨省传输汇总!$E:$E,Calculation!$D217,跨省传输汇总!$I:$I,"")</f>
        <v>70065</v>
      </c>
    </row>
    <row r="218" spans="1:55">
      <c r="A218" s="29" t="s">
        <v>191</v>
      </c>
      <c r="B218" s="29" t="s">
        <v>116</v>
      </c>
      <c r="C218" s="13" t="s">
        <v>146</v>
      </c>
      <c r="D218" s="13" t="s">
        <v>222</v>
      </c>
      <c r="H218" s="49">
        <f t="shared" si="87"/>
        <v>0</v>
      </c>
      <c r="I218" s="49">
        <f t="shared" si="88"/>
        <v>0</v>
      </c>
      <c r="J218" s="49">
        <f t="shared" si="89"/>
        <v>0</v>
      </c>
      <c r="K218" s="49">
        <f t="shared" si="90"/>
        <v>0</v>
      </c>
      <c r="L218" s="49">
        <f t="shared" si="91"/>
        <v>0</v>
      </c>
      <c r="M218" s="49">
        <f t="shared" si="92"/>
        <v>0</v>
      </c>
      <c r="N218" s="49">
        <f t="shared" si="93"/>
        <v>0</v>
      </c>
      <c r="O218" s="49">
        <f t="shared" si="94"/>
        <v>0</v>
      </c>
      <c r="P218" s="49">
        <f t="shared" si="95"/>
        <v>0</v>
      </c>
      <c r="Q218" s="49">
        <f t="shared" si="96"/>
        <v>0</v>
      </c>
      <c r="R218" s="49">
        <f t="shared" si="97"/>
        <v>0</v>
      </c>
      <c r="S218" s="49">
        <f t="shared" si="98"/>
        <v>0</v>
      </c>
      <c r="T218" s="49">
        <f t="shared" si="99"/>
        <v>0</v>
      </c>
      <c r="U218" s="49">
        <f t="shared" si="100"/>
        <v>0</v>
      </c>
      <c r="V218" s="49">
        <f t="shared" si="101"/>
        <v>0</v>
      </c>
      <c r="W218" s="49">
        <f t="shared" si="102"/>
        <v>0</v>
      </c>
      <c r="X218" s="49">
        <f t="shared" si="103"/>
        <v>0</v>
      </c>
      <c r="Y218" s="49">
        <f t="shared" si="104"/>
        <v>0</v>
      </c>
      <c r="Z218" s="49">
        <f t="shared" si="105"/>
        <v>0</v>
      </c>
      <c r="AA218" s="49">
        <f t="shared" si="106"/>
        <v>0</v>
      </c>
      <c r="AB218" s="49">
        <f t="shared" si="107"/>
        <v>0</v>
      </c>
      <c r="AC218" s="49">
        <f t="shared" si="108"/>
        <v>0</v>
      </c>
      <c r="AD218" s="49">
        <f t="shared" si="109"/>
        <v>0</v>
      </c>
      <c r="AE218" s="49">
        <f t="shared" si="110"/>
        <v>0</v>
      </c>
      <c r="AF218" s="49">
        <f t="shared" si="111"/>
        <v>0</v>
      </c>
      <c r="AG218" s="49">
        <f t="shared" si="112"/>
        <v>0</v>
      </c>
      <c r="AH218" s="49">
        <f t="shared" si="113"/>
        <v>0</v>
      </c>
      <c r="AI218" s="49">
        <f t="shared" si="114"/>
        <v>0</v>
      </c>
      <c r="AJ218" s="49">
        <f t="shared" si="115"/>
        <v>0</v>
      </c>
      <c r="AK218" s="49">
        <f t="shared" si="116"/>
        <v>0</v>
      </c>
      <c r="AL218" s="49">
        <f t="shared" si="117"/>
        <v>0</v>
      </c>
      <c r="AM218" s="49">
        <f t="shared" si="118"/>
        <v>0</v>
      </c>
      <c r="AN218" s="49">
        <f t="shared" si="119"/>
        <v>0</v>
      </c>
      <c r="AO218" s="49">
        <f t="shared" si="120"/>
        <v>0</v>
      </c>
      <c r="AP218" s="49">
        <f t="shared" si="121"/>
        <v>0</v>
      </c>
      <c r="AQ218" s="49">
        <f t="shared" si="122"/>
        <v>0</v>
      </c>
      <c r="AR218" s="49">
        <v>0</v>
      </c>
      <c r="AS218" s="49">
        <v>0</v>
      </c>
      <c r="AT218" s="49">
        <v>0</v>
      </c>
      <c r="AU218" s="49">
        <v>0</v>
      </c>
      <c r="AV218" s="49">
        <v>0</v>
      </c>
      <c r="AW218" s="49">
        <v>0</v>
      </c>
      <c r="AX218" s="49">
        <f>SUMIFS(跨省传输汇总!K:K,跨省传输汇总!$D:$D,Calculation!$C218,跨省传输汇总!$E:$E,Calculation!$D218,跨省传输汇总!$I:$I,"")</f>
        <v>0</v>
      </c>
      <c r="AY218" s="49">
        <f>SUMIFS(跨省传输汇总!L:L,跨省传输汇总!$D:$D,Calculation!$C218,跨省传输汇总!$E:$E,Calculation!$D218,跨省传输汇总!$I:$I,"")</f>
        <v>0</v>
      </c>
      <c r="AZ218" s="49">
        <f>SUMIFS(跨省传输汇总!M:M,跨省传输汇总!$D:$D,Calculation!$C218,跨省传输汇总!$E:$E,Calculation!$D218,跨省传输汇总!$I:$I,"")</f>
        <v>0</v>
      </c>
      <c r="BA218" s="49">
        <f>SUMIFS(跨省传输汇总!N:N,跨省传输汇总!$D:$D,Calculation!$C218,跨省传输汇总!$E:$E,Calculation!$D218,跨省传输汇总!$I:$I,"")</f>
        <v>0</v>
      </c>
      <c r="BB218" s="49">
        <f>SUMIFS(跨省传输汇总!O:O,跨省传输汇总!$D:$D,Calculation!$C218,跨省传输汇总!$E:$E,Calculation!$D218,跨省传输汇总!$I:$I,"")</f>
        <v>0</v>
      </c>
      <c r="BC218" s="49">
        <f>SUMIFS(跨省传输汇总!P:P,跨省传输汇总!$D:$D,Calculation!$C218,跨省传输汇总!$E:$E,Calculation!$D218,跨省传输汇总!$I:$I,"")</f>
        <v>0</v>
      </c>
    </row>
    <row r="219" spans="1:55">
      <c r="A219" s="18" t="s">
        <v>191</v>
      </c>
      <c r="B219" s="18" t="s">
        <v>191</v>
      </c>
      <c r="C219" t="s">
        <v>146</v>
      </c>
      <c r="D219" t="s">
        <v>435</v>
      </c>
      <c r="H219" s="49">
        <f t="shared" si="87"/>
        <v>142805.04159132007</v>
      </c>
      <c r="I219" s="49">
        <f t="shared" si="88"/>
        <v>243197.41432515834</v>
      </c>
      <c r="J219" s="49">
        <f t="shared" si="89"/>
        <v>938091.42128823674</v>
      </c>
      <c r="K219" s="49">
        <f t="shared" si="90"/>
        <v>1472500.6521986139</v>
      </c>
      <c r="L219" s="49">
        <f t="shared" si="91"/>
        <v>1487056.2750697504</v>
      </c>
      <c r="M219" s="49">
        <f t="shared" si="92"/>
        <v>816263.3901504206</v>
      </c>
      <c r="N219" s="49">
        <f t="shared" si="93"/>
        <v>70929.656419529842</v>
      </c>
      <c r="O219" s="49">
        <f t="shared" si="94"/>
        <v>111343.39451031346</v>
      </c>
      <c r="P219" s="49">
        <f t="shared" si="95"/>
        <v>214109.84083561302</v>
      </c>
      <c r="Q219" s="49">
        <f t="shared" si="96"/>
        <v>265794.34155209636</v>
      </c>
      <c r="R219" s="49">
        <f t="shared" si="97"/>
        <v>248256.47330045915</v>
      </c>
      <c r="S219" s="49">
        <f t="shared" si="98"/>
        <v>229523.56713140538</v>
      </c>
      <c r="T219" s="49">
        <f t="shared" si="99"/>
        <v>472.86437613019893</v>
      </c>
      <c r="U219" s="49">
        <f t="shared" si="100"/>
        <v>0</v>
      </c>
      <c r="V219" s="49">
        <f t="shared" si="101"/>
        <v>0</v>
      </c>
      <c r="W219" s="49">
        <f t="shared" si="102"/>
        <v>0</v>
      </c>
      <c r="X219" s="49">
        <f t="shared" si="103"/>
        <v>0</v>
      </c>
      <c r="Y219" s="49">
        <f t="shared" si="104"/>
        <v>0</v>
      </c>
      <c r="Z219" s="49">
        <f t="shared" si="105"/>
        <v>0</v>
      </c>
      <c r="AA219" s="49">
        <f t="shared" si="106"/>
        <v>0</v>
      </c>
      <c r="AB219" s="49">
        <f t="shared" si="107"/>
        <v>0</v>
      </c>
      <c r="AC219" s="49">
        <f t="shared" si="108"/>
        <v>0</v>
      </c>
      <c r="AD219" s="49">
        <f t="shared" si="109"/>
        <v>0</v>
      </c>
      <c r="AE219" s="49">
        <f t="shared" si="110"/>
        <v>0</v>
      </c>
      <c r="AF219" s="49">
        <f t="shared" si="111"/>
        <v>0</v>
      </c>
      <c r="AG219" s="49">
        <f t="shared" si="112"/>
        <v>732.5223323046938</v>
      </c>
      <c r="AH219" s="49">
        <f t="shared" si="113"/>
        <v>2177.3882118875899</v>
      </c>
      <c r="AI219" s="49">
        <f t="shared" si="114"/>
        <v>10897.56800363595</v>
      </c>
      <c r="AJ219" s="49">
        <f t="shared" si="115"/>
        <v>2730.8212063050514</v>
      </c>
      <c r="AK219" s="49">
        <f t="shared" si="116"/>
        <v>1939.6357785752566</v>
      </c>
      <c r="AL219" s="49">
        <f t="shared" si="117"/>
        <v>47286.437613019894</v>
      </c>
      <c r="AM219" s="49">
        <f t="shared" si="118"/>
        <v>95740.66883222347</v>
      </c>
      <c r="AN219" s="49">
        <f t="shared" si="119"/>
        <v>304834.34966426261</v>
      </c>
      <c r="AO219" s="49">
        <f t="shared" si="120"/>
        <v>590063.43824565387</v>
      </c>
      <c r="AP219" s="49">
        <f t="shared" si="121"/>
        <v>528730.43042348535</v>
      </c>
      <c r="AQ219" s="49">
        <f t="shared" si="122"/>
        <v>303095.40693959879</v>
      </c>
      <c r="AR219" s="49">
        <v>0</v>
      </c>
      <c r="AS219" s="49">
        <v>0</v>
      </c>
      <c r="AT219" s="49">
        <v>0</v>
      </c>
      <c r="AU219" s="49">
        <v>0</v>
      </c>
      <c r="AV219" s="49">
        <v>0</v>
      </c>
      <c r="AW219" s="49">
        <v>0</v>
      </c>
      <c r="AX219" s="49">
        <f>SUMIFS(跨省传输汇总!K:K,跨省传输汇总!$D:$D,Calculation!$C219,跨省传输汇总!$E:$E,Calculation!$D219,跨省传输汇总!$I:$I,"")</f>
        <v>261494</v>
      </c>
      <c r="AY219" s="49">
        <f>SUMIFS(跨省传输汇总!L:L,跨省传输汇总!$D:$D,Calculation!$C219,跨省传输汇总!$E:$E,Calculation!$D219,跨省传输汇总!$I:$I,"")</f>
        <v>451014</v>
      </c>
      <c r="AZ219" s="49">
        <f>SUMIFS(跨省传输汇总!M:M,跨省传输汇总!$D:$D,Calculation!$C219,跨省传输汇总!$E:$E,Calculation!$D219,跨省传输汇总!$I:$I,"")</f>
        <v>1459213</v>
      </c>
      <c r="BA219" s="49">
        <f>SUMIFS(跨省传输汇总!N:N,跨省传输汇总!$D:$D,Calculation!$C219,跨省传输汇总!$E:$E,Calculation!$D219,跨省传输汇总!$I:$I,"")</f>
        <v>2339256</v>
      </c>
      <c r="BB219" s="49">
        <f>SUMIFS(跨省传输汇总!O:O,跨省传输汇总!$D:$D,Calculation!$C219,跨省传输汇总!$E:$E,Calculation!$D219,跨省传输汇总!$I:$I,"")</f>
        <v>2266774</v>
      </c>
      <c r="BC219" s="49">
        <f>SUMIFS(跨省传输汇总!P:P,跨省传输汇总!$D:$D,Calculation!$C219,跨省传输汇总!$E:$E,Calculation!$D219,跨省传输汇总!$I:$I,"")</f>
        <v>1350822</v>
      </c>
    </row>
    <row r="220" spans="1:55">
      <c r="A220" s="18" t="s">
        <v>191</v>
      </c>
      <c r="B220" s="18" t="s">
        <v>191</v>
      </c>
      <c r="C220" t="s">
        <v>146</v>
      </c>
      <c r="D220" t="s">
        <v>430</v>
      </c>
      <c r="H220" s="49">
        <f t="shared" si="87"/>
        <v>0</v>
      </c>
      <c r="I220" s="49">
        <f t="shared" si="88"/>
        <v>3121.0264739321096</v>
      </c>
      <c r="J220" s="49">
        <f t="shared" si="89"/>
        <v>4510.4103456851526</v>
      </c>
      <c r="K220" s="49">
        <f t="shared" si="90"/>
        <v>4655.589137598</v>
      </c>
      <c r="L220" s="49">
        <f t="shared" si="91"/>
        <v>3087.9010817811195</v>
      </c>
      <c r="M220" s="49">
        <f t="shared" si="92"/>
        <v>2469.6580863687213</v>
      </c>
      <c r="N220" s="49">
        <f t="shared" si="93"/>
        <v>0</v>
      </c>
      <c r="O220" s="49">
        <f t="shared" si="94"/>
        <v>1428.903686860484</v>
      </c>
      <c r="P220" s="49">
        <f t="shared" si="95"/>
        <v>1029.4553593633425</v>
      </c>
      <c r="Q220" s="49">
        <f t="shared" si="96"/>
        <v>840.35905010794227</v>
      </c>
      <c r="R220" s="49">
        <f t="shared" si="97"/>
        <v>515.5093625677996</v>
      </c>
      <c r="S220" s="49">
        <f t="shared" si="98"/>
        <v>694.43851141457117</v>
      </c>
      <c r="T220" s="49">
        <f t="shared" si="99"/>
        <v>0</v>
      </c>
      <c r="U220" s="49">
        <f t="shared" si="100"/>
        <v>0</v>
      </c>
      <c r="V220" s="49">
        <f t="shared" si="101"/>
        <v>0</v>
      </c>
      <c r="W220" s="49">
        <f t="shared" si="102"/>
        <v>0</v>
      </c>
      <c r="X220" s="49">
        <f t="shared" si="103"/>
        <v>0</v>
      </c>
      <c r="Y220" s="49">
        <f t="shared" si="104"/>
        <v>0</v>
      </c>
      <c r="Z220" s="49">
        <f t="shared" si="105"/>
        <v>0</v>
      </c>
      <c r="AA220" s="49">
        <f t="shared" si="106"/>
        <v>0</v>
      </c>
      <c r="AB220" s="49">
        <f t="shared" si="107"/>
        <v>0</v>
      </c>
      <c r="AC220" s="49">
        <f t="shared" si="108"/>
        <v>0</v>
      </c>
      <c r="AD220" s="49">
        <f t="shared" si="109"/>
        <v>0</v>
      </c>
      <c r="AE220" s="49">
        <f t="shared" si="110"/>
        <v>0</v>
      </c>
      <c r="AF220" s="49">
        <f t="shared" si="111"/>
        <v>0</v>
      </c>
      <c r="AG220" s="49">
        <f t="shared" si="112"/>
        <v>9.4006821503979197</v>
      </c>
      <c r="AH220" s="49">
        <f t="shared" si="113"/>
        <v>10.469037552847549</v>
      </c>
      <c r="AI220" s="49">
        <f t="shared" si="114"/>
        <v>34.454721054425633</v>
      </c>
      <c r="AJ220" s="49">
        <f t="shared" si="115"/>
        <v>5.670602988245796</v>
      </c>
      <c r="AK220" s="49">
        <f t="shared" si="116"/>
        <v>5.8684944626583473</v>
      </c>
      <c r="AL220" s="49">
        <f t="shared" si="117"/>
        <v>0</v>
      </c>
      <c r="AM220" s="49">
        <f t="shared" si="118"/>
        <v>1228.6691570570081</v>
      </c>
      <c r="AN220" s="49">
        <f t="shared" si="119"/>
        <v>1465.6652573986569</v>
      </c>
      <c r="AO220" s="49">
        <f t="shared" si="120"/>
        <v>1865.5970912396317</v>
      </c>
      <c r="AP220" s="49">
        <f t="shared" si="121"/>
        <v>1097.9189526628352</v>
      </c>
      <c r="AQ220" s="49">
        <f t="shared" si="122"/>
        <v>917.0349077540493</v>
      </c>
      <c r="AR220" s="49">
        <v>0</v>
      </c>
      <c r="AS220" s="49">
        <v>0</v>
      </c>
      <c r="AT220" s="49">
        <v>0</v>
      </c>
      <c r="AU220" s="49">
        <v>0</v>
      </c>
      <c r="AV220" s="49">
        <v>0</v>
      </c>
      <c r="AW220" s="49">
        <v>0</v>
      </c>
      <c r="AX220" s="49">
        <f>SUMIFS(跨省传输汇总!K:K,跨省传输汇总!$D:$D,Calculation!$C220,跨省传输汇总!$E:$E,Calculation!$D220,跨省传输汇总!$I:$I,"")</f>
        <v>0</v>
      </c>
      <c r="AY220" s="49">
        <f>SUMIFS(跨省传输汇总!L:L,跨省传输汇总!$D:$D,Calculation!$C220,跨省传输汇总!$E:$E,Calculation!$D220,跨省传输汇总!$I:$I,"")</f>
        <v>5788</v>
      </c>
      <c r="AZ220" s="49">
        <f>SUMIFS(跨省传输汇总!M:M,跨省传输汇总!$D:$D,Calculation!$C220,跨省传输汇总!$E:$E,Calculation!$D220,跨省传输汇总!$I:$I,"")</f>
        <v>7016</v>
      </c>
      <c r="BA220" s="49">
        <f>SUMIFS(跨省传输汇总!N:N,跨省传输汇总!$D:$D,Calculation!$C220,跨省传输汇总!$E:$E,Calculation!$D220,跨省传输汇总!$I:$I,"")</f>
        <v>7396</v>
      </c>
      <c r="BB220" s="49">
        <f>SUMIFS(跨省传输汇总!O:O,跨省传输汇总!$D:$D,Calculation!$C220,跨省传输汇总!$E:$E,Calculation!$D220,跨省传输汇总!$I:$I,"")</f>
        <v>4707</v>
      </c>
      <c r="BC220" s="49">
        <f>SUMIFS(跨省传输汇总!P:P,跨省传输汇总!$D:$D,Calculation!$C220,跨省传输汇总!$E:$E,Calculation!$D220,跨省传输汇总!$I:$I,"")</f>
        <v>4087</v>
      </c>
    </row>
    <row r="221" spans="1:55">
      <c r="A221" s="29" t="s">
        <v>191</v>
      </c>
      <c r="B221" s="29" t="s">
        <v>173</v>
      </c>
      <c r="C221" s="13" t="s">
        <v>146</v>
      </c>
      <c r="D221" s="13" t="s">
        <v>444</v>
      </c>
      <c r="H221" s="49">
        <f t="shared" si="87"/>
        <v>39238.155515370709</v>
      </c>
      <c r="I221" s="49">
        <f t="shared" si="88"/>
        <v>48627.727789507873</v>
      </c>
      <c r="J221" s="49">
        <f t="shared" si="89"/>
        <v>67809.159413081317</v>
      </c>
      <c r="K221" s="49">
        <f t="shared" si="90"/>
        <v>66561.20213612089</v>
      </c>
      <c r="L221" s="49">
        <f t="shared" si="91"/>
        <v>76859.675109725082</v>
      </c>
      <c r="M221" s="49">
        <f t="shared" si="92"/>
        <v>60412.658880058545</v>
      </c>
      <c r="N221" s="49">
        <f t="shared" si="93"/>
        <v>19489.150090415915</v>
      </c>
      <c r="O221" s="49">
        <f t="shared" si="94"/>
        <v>22263.297060256617</v>
      </c>
      <c r="P221" s="49">
        <f t="shared" si="95"/>
        <v>15476.752051728425</v>
      </c>
      <c r="Q221" s="49">
        <f t="shared" si="96"/>
        <v>12014.65742529258</v>
      </c>
      <c r="R221" s="49">
        <f t="shared" si="97"/>
        <v>12831.331403960781</v>
      </c>
      <c r="S221" s="49">
        <f t="shared" si="98"/>
        <v>16987.321902907552</v>
      </c>
      <c r="T221" s="49">
        <f t="shared" si="99"/>
        <v>129.92766726943941</v>
      </c>
      <c r="U221" s="49">
        <f t="shared" si="100"/>
        <v>0</v>
      </c>
      <c r="V221" s="49">
        <f t="shared" si="101"/>
        <v>0</v>
      </c>
      <c r="W221" s="49">
        <f t="shared" si="102"/>
        <v>0</v>
      </c>
      <c r="X221" s="49">
        <f t="shared" si="103"/>
        <v>0</v>
      </c>
      <c r="Y221" s="49">
        <f t="shared" si="104"/>
        <v>0</v>
      </c>
      <c r="Z221" s="49">
        <f t="shared" si="105"/>
        <v>0</v>
      </c>
      <c r="AA221" s="49">
        <f t="shared" si="106"/>
        <v>0</v>
      </c>
      <c r="AB221" s="49">
        <f t="shared" si="107"/>
        <v>0</v>
      </c>
      <c r="AC221" s="49">
        <f t="shared" si="108"/>
        <v>0</v>
      </c>
      <c r="AD221" s="49">
        <f t="shared" si="109"/>
        <v>0</v>
      </c>
      <c r="AE221" s="49">
        <f t="shared" si="110"/>
        <v>0</v>
      </c>
      <c r="AF221" s="49">
        <f t="shared" si="111"/>
        <v>0</v>
      </c>
      <c r="AG221" s="49">
        <f t="shared" si="112"/>
        <v>146.46905960695142</v>
      </c>
      <c r="AH221" s="49">
        <f t="shared" si="113"/>
        <v>157.39069883113652</v>
      </c>
      <c r="AI221" s="49">
        <f t="shared" si="114"/>
        <v>492.60095443699578</v>
      </c>
      <c r="AJ221" s="49">
        <f t="shared" si="115"/>
        <v>141.14464544356861</v>
      </c>
      <c r="AK221" s="49">
        <f t="shared" si="116"/>
        <v>143.55483298231732</v>
      </c>
      <c r="AL221" s="49">
        <f t="shared" si="117"/>
        <v>12992.766726943943</v>
      </c>
      <c r="AM221" s="49">
        <f t="shared" si="118"/>
        <v>19143.506090628551</v>
      </c>
      <c r="AN221" s="49">
        <f t="shared" si="119"/>
        <v>22034.697836359115</v>
      </c>
      <c r="AO221" s="49">
        <f t="shared" si="120"/>
        <v>26672.539484149529</v>
      </c>
      <c r="AP221" s="49">
        <f t="shared" si="121"/>
        <v>27327.848840870571</v>
      </c>
      <c r="AQ221" s="49">
        <f t="shared" si="122"/>
        <v>22432.464384051586</v>
      </c>
      <c r="AR221" s="49">
        <v>0</v>
      </c>
      <c r="AS221" s="49">
        <v>0</v>
      </c>
      <c r="AT221" s="49">
        <v>0</v>
      </c>
      <c r="AU221" s="49">
        <v>0</v>
      </c>
      <c r="AV221" s="49">
        <v>0</v>
      </c>
      <c r="AW221" s="49">
        <v>0</v>
      </c>
      <c r="AX221" s="49">
        <f>SUMIFS(跨省传输汇总!K:K,跨省传输汇总!$D:$D,Calculation!$C221,跨省传输汇总!$E:$E,Calculation!$D221,跨省传输汇总!$I:$I,"")</f>
        <v>71850</v>
      </c>
      <c r="AY221" s="49">
        <f>SUMIFS(跨省传输汇总!L:L,跨省传输汇总!$D:$D,Calculation!$C221,跨省传输汇总!$E:$E,Calculation!$D221,跨省传输汇总!$I:$I,"")</f>
        <v>90181</v>
      </c>
      <c r="AZ221" s="49">
        <f>SUMIFS(跨省传输汇总!M:M,跨省传输汇总!$D:$D,Calculation!$C221,跨省传输汇总!$E:$E,Calculation!$D221,跨省传输汇总!$I:$I,"")</f>
        <v>105478</v>
      </c>
      <c r="BA221" s="49">
        <f>SUMIFS(跨省传输汇总!N:N,跨省传输汇总!$D:$D,Calculation!$C221,跨省传输汇总!$E:$E,Calculation!$D221,跨省传输汇总!$I:$I,"")</f>
        <v>105741</v>
      </c>
      <c r="BB221" s="49">
        <f>SUMIFS(跨省传输汇总!O:O,跨省传输汇总!$D:$D,Calculation!$C221,跨省传输汇总!$E:$E,Calculation!$D221,跨省传输汇总!$I:$I,"")</f>
        <v>117160</v>
      </c>
      <c r="BC221" s="49">
        <f>SUMIFS(跨省传输汇总!P:P,跨省传输汇总!$D:$D,Calculation!$C221,跨省传输汇总!$E:$E,Calculation!$D221,跨省传输汇总!$I:$I,"")</f>
        <v>99976</v>
      </c>
    </row>
    <row r="222" spans="1:55">
      <c r="A222" s="60" t="s">
        <v>191</v>
      </c>
      <c r="B222" s="60" t="s">
        <v>62</v>
      </c>
      <c r="C222" s="51" t="s">
        <v>224</v>
      </c>
      <c r="D222" s="51" t="s">
        <v>221</v>
      </c>
      <c r="H222" s="49">
        <f t="shared" si="87"/>
        <v>0</v>
      </c>
      <c r="I222" s="49">
        <f t="shared" si="88"/>
        <v>0</v>
      </c>
      <c r="J222" s="49">
        <f t="shared" si="89"/>
        <v>0</v>
      </c>
      <c r="K222" s="49">
        <f t="shared" si="90"/>
        <v>0</v>
      </c>
      <c r="L222" s="49">
        <f t="shared" si="91"/>
        <v>0</v>
      </c>
      <c r="M222" s="49">
        <f t="shared" si="92"/>
        <v>0</v>
      </c>
      <c r="N222" s="49">
        <f t="shared" si="93"/>
        <v>0</v>
      </c>
      <c r="O222" s="49">
        <f t="shared" si="94"/>
        <v>0</v>
      </c>
      <c r="P222" s="49">
        <f t="shared" si="95"/>
        <v>0</v>
      </c>
      <c r="Q222" s="49">
        <f t="shared" si="96"/>
        <v>0</v>
      </c>
      <c r="R222" s="49">
        <f t="shared" si="97"/>
        <v>0</v>
      </c>
      <c r="S222" s="49">
        <f t="shared" si="98"/>
        <v>0</v>
      </c>
      <c r="T222" s="49">
        <f t="shared" si="99"/>
        <v>0</v>
      </c>
      <c r="U222" s="49">
        <f t="shared" si="100"/>
        <v>0</v>
      </c>
      <c r="V222" s="49">
        <f t="shared" si="101"/>
        <v>0</v>
      </c>
      <c r="W222" s="49">
        <f t="shared" si="102"/>
        <v>0</v>
      </c>
      <c r="X222" s="49">
        <f t="shared" si="103"/>
        <v>0</v>
      </c>
      <c r="Y222" s="49">
        <f t="shared" si="104"/>
        <v>0</v>
      </c>
      <c r="Z222" s="49">
        <f t="shared" si="105"/>
        <v>0</v>
      </c>
      <c r="AA222" s="49">
        <f t="shared" si="106"/>
        <v>0</v>
      </c>
      <c r="AB222" s="49">
        <f t="shared" si="107"/>
        <v>0</v>
      </c>
      <c r="AC222" s="49">
        <f t="shared" si="108"/>
        <v>0</v>
      </c>
      <c r="AD222" s="49">
        <f t="shared" si="109"/>
        <v>0</v>
      </c>
      <c r="AE222" s="49">
        <f t="shared" si="110"/>
        <v>0</v>
      </c>
      <c r="AF222" s="49">
        <f t="shared" si="111"/>
        <v>0</v>
      </c>
      <c r="AG222" s="49">
        <f t="shared" si="112"/>
        <v>0</v>
      </c>
      <c r="AH222" s="49">
        <f t="shared" si="113"/>
        <v>0</v>
      </c>
      <c r="AI222" s="49">
        <f t="shared" si="114"/>
        <v>0</v>
      </c>
      <c r="AJ222" s="49">
        <f t="shared" si="115"/>
        <v>0</v>
      </c>
      <c r="AK222" s="49">
        <f t="shared" si="116"/>
        <v>0</v>
      </c>
      <c r="AL222" s="49">
        <f t="shared" si="117"/>
        <v>0</v>
      </c>
      <c r="AM222" s="49">
        <f t="shared" si="118"/>
        <v>0</v>
      </c>
      <c r="AN222" s="49">
        <f t="shared" si="119"/>
        <v>0</v>
      </c>
      <c r="AO222" s="49">
        <f t="shared" si="120"/>
        <v>0</v>
      </c>
      <c r="AP222" s="49">
        <f t="shared" si="121"/>
        <v>0</v>
      </c>
      <c r="AQ222" s="49">
        <f t="shared" si="122"/>
        <v>0</v>
      </c>
      <c r="AR222" s="49">
        <v>0</v>
      </c>
      <c r="AS222" s="49">
        <v>0</v>
      </c>
      <c r="AT222" s="49">
        <v>0</v>
      </c>
      <c r="AU222" s="49">
        <v>0</v>
      </c>
      <c r="AV222" s="49">
        <v>0</v>
      </c>
      <c r="AW222" s="49">
        <v>0</v>
      </c>
      <c r="AX222" s="49">
        <f>SUMIFS(跨省传输汇总!K:K,跨省传输汇总!$D:$D,Calculation!$C222,跨省传输汇总!$E:$E,Calculation!$D222,跨省传输汇总!$I:$I,"")</f>
        <v>0</v>
      </c>
      <c r="AY222" s="49">
        <f>SUMIFS(跨省传输汇总!L:L,跨省传输汇总!$D:$D,Calculation!$C222,跨省传输汇总!$E:$E,Calculation!$D222,跨省传输汇总!$I:$I,"")</f>
        <v>0</v>
      </c>
      <c r="AZ222" s="49">
        <f>SUMIFS(跨省传输汇总!M:M,跨省传输汇总!$D:$D,Calculation!$C222,跨省传输汇总!$E:$E,Calculation!$D222,跨省传输汇总!$I:$I,"")</f>
        <v>0</v>
      </c>
      <c r="BA222" s="49">
        <f>SUMIFS(跨省传输汇总!N:N,跨省传输汇总!$D:$D,Calculation!$C222,跨省传输汇总!$E:$E,Calculation!$D222,跨省传输汇总!$I:$I,"")</f>
        <v>0</v>
      </c>
      <c r="BB222" s="49">
        <f>SUMIFS(跨省传输汇总!O:O,跨省传输汇总!$D:$D,Calculation!$C222,跨省传输汇总!$E:$E,Calculation!$D222,跨省传输汇总!$I:$I,"")</f>
        <v>0</v>
      </c>
      <c r="BC222" s="49">
        <f>SUMIFS(跨省传输汇总!P:P,跨省传输汇总!$D:$D,Calculation!$C222,跨省传输汇总!$E:$E,Calculation!$D222,跨省传输汇总!$I:$I,"")</f>
        <v>0</v>
      </c>
    </row>
    <row r="223" spans="1:55">
      <c r="A223" s="41" t="s">
        <v>191</v>
      </c>
      <c r="B223" s="41" t="s">
        <v>62</v>
      </c>
      <c r="C223" s="31" t="s">
        <v>224</v>
      </c>
      <c r="D223" s="31" t="s">
        <v>397</v>
      </c>
      <c r="H223" s="49">
        <f t="shared" si="87"/>
        <v>0</v>
      </c>
      <c r="I223" s="49">
        <f t="shared" si="88"/>
        <v>0</v>
      </c>
      <c r="J223" s="49">
        <f t="shared" si="89"/>
        <v>0</v>
      </c>
      <c r="K223" s="49">
        <f t="shared" si="90"/>
        <v>86241.604515549814</v>
      </c>
      <c r="L223" s="49">
        <f t="shared" si="91"/>
        <v>106589.48564003783</v>
      </c>
      <c r="M223" s="49">
        <f t="shared" si="92"/>
        <v>100588.36358304424</v>
      </c>
      <c r="N223" s="49">
        <f t="shared" si="93"/>
        <v>0</v>
      </c>
      <c r="O223" s="49">
        <f t="shared" si="94"/>
        <v>0</v>
      </c>
      <c r="P223" s="49">
        <f t="shared" si="95"/>
        <v>0</v>
      </c>
      <c r="Q223" s="49">
        <f t="shared" si="96"/>
        <v>1087162.8698942466</v>
      </c>
      <c r="R223" s="49">
        <f t="shared" si="97"/>
        <v>1486476.1484770535</v>
      </c>
      <c r="S223" s="49">
        <f t="shared" si="98"/>
        <v>1327363.1897706722</v>
      </c>
      <c r="T223" s="49">
        <f t="shared" si="99"/>
        <v>0</v>
      </c>
      <c r="U223" s="49">
        <f t="shared" si="100"/>
        <v>0</v>
      </c>
      <c r="V223" s="49">
        <f t="shared" si="101"/>
        <v>0</v>
      </c>
      <c r="W223" s="49">
        <f t="shared" si="102"/>
        <v>3342.697849439915</v>
      </c>
      <c r="X223" s="49">
        <f t="shared" si="103"/>
        <v>6661.8428525023646</v>
      </c>
      <c r="Y223" s="49">
        <f t="shared" si="104"/>
        <v>9987.4970933519107</v>
      </c>
      <c r="Z223" s="49">
        <f t="shared" si="105"/>
        <v>0</v>
      </c>
      <c r="AA223" s="49">
        <f t="shared" si="106"/>
        <v>0</v>
      </c>
      <c r="AB223" s="49">
        <f t="shared" si="107"/>
        <v>0</v>
      </c>
      <c r="AC223" s="49">
        <f t="shared" si="108"/>
        <v>0</v>
      </c>
      <c r="AD223" s="49">
        <f t="shared" si="109"/>
        <v>0</v>
      </c>
      <c r="AE223" s="49">
        <f t="shared" si="110"/>
        <v>0</v>
      </c>
      <c r="AF223" s="49">
        <f t="shared" si="111"/>
        <v>0</v>
      </c>
      <c r="AG223" s="49">
        <f t="shared" si="112"/>
        <v>0</v>
      </c>
      <c r="AH223" s="49">
        <f t="shared" si="113"/>
        <v>0</v>
      </c>
      <c r="AI223" s="49">
        <f t="shared" si="114"/>
        <v>56157.323870590575</v>
      </c>
      <c r="AJ223" s="49">
        <f t="shared" si="115"/>
        <v>85771.226725967936</v>
      </c>
      <c r="AK223" s="49">
        <f t="shared" si="116"/>
        <v>69912.479653463379</v>
      </c>
      <c r="AL223" s="49">
        <f t="shared" si="117"/>
        <v>0</v>
      </c>
      <c r="AM223" s="49">
        <f t="shared" si="118"/>
        <v>0</v>
      </c>
      <c r="AN223" s="49">
        <f t="shared" si="119"/>
        <v>0</v>
      </c>
      <c r="AO223" s="49">
        <f t="shared" si="120"/>
        <v>118331.50387017299</v>
      </c>
      <c r="AP223" s="49">
        <f t="shared" si="121"/>
        <v>178204.29630443826</v>
      </c>
      <c r="AQ223" s="49">
        <f t="shared" si="122"/>
        <v>226145.46989946827</v>
      </c>
      <c r="AR223" s="49">
        <v>0</v>
      </c>
      <c r="AS223" s="49">
        <v>0</v>
      </c>
      <c r="AT223" s="49">
        <v>0</v>
      </c>
      <c r="AU223" s="49">
        <v>0</v>
      </c>
      <c r="AV223" s="49">
        <v>0</v>
      </c>
      <c r="AW223" s="49">
        <v>0</v>
      </c>
      <c r="AX223" s="49">
        <f>SUMIFS(跨省传输汇总!K:K,跨省传输汇总!$D:$D,Calculation!$C223,跨省传输汇总!$E:$E,Calculation!$D223,跨省传输汇总!$I:$I,"")</f>
        <v>0</v>
      </c>
      <c r="AY223" s="49">
        <f>SUMIFS(跨省传输汇总!L:L,跨省传输汇总!$D:$D,Calculation!$C223,跨省传输汇总!$E:$E,Calculation!$D223,跨省传输汇总!$I:$I,"")</f>
        <v>0</v>
      </c>
      <c r="AZ223" s="49">
        <f>SUMIFS(跨省传输汇总!M:M,跨省传输汇总!$D:$D,Calculation!$C223,跨省传输汇总!$E:$E,Calculation!$D223,跨省传输汇总!$I:$I,"")</f>
        <v>0</v>
      </c>
      <c r="BA223" s="49">
        <f>SUMIFS(跨省传输汇总!N:N,跨省传输汇总!$D:$D,Calculation!$C223,跨省传输汇总!$E:$E,Calculation!$D223,跨省传输汇总!$I:$I,"")</f>
        <v>1351236</v>
      </c>
      <c r="BB223" s="49">
        <f>SUMIFS(跨省传输汇总!O:O,跨省传输汇总!$D:$D,Calculation!$C223,跨省传输汇总!$E:$E,Calculation!$D223,跨省传输汇总!$I:$I,"")</f>
        <v>1863703</v>
      </c>
      <c r="BC223" s="49">
        <f>SUMIFS(跨省传输汇总!P:P,跨省传输汇总!$D:$D,Calculation!$C223,跨省传输汇总!$E:$E,Calculation!$D223,跨省传输汇总!$I:$I,"")</f>
        <v>1733997</v>
      </c>
    </row>
    <row r="224" spans="1:55">
      <c r="A224" s="41" t="s">
        <v>191</v>
      </c>
      <c r="B224" s="41" t="s">
        <v>62</v>
      </c>
      <c r="C224" s="31" t="s">
        <v>224</v>
      </c>
      <c r="D224" s="31" t="s">
        <v>405</v>
      </c>
      <c r="H224" s="49">
        <f t="shared" si="87"/>
        <v>0.9881110038491776</v>
      </c>
      <c r="I224" s="49">
        <f t="shared" si="88"/>
        <v>1.4691493711308272</v>
      </c>
      <c r="J224" s="49">
        <f t="shared" si="89"/>
        <v>0</v>
      </c>
      <c r="K224" s="49">
        <f t="shared" si="90"/>
        <v>0</v>
      </c>
      <c r="L224" s="49">
        <f t="shared" si="91"/>
        <v>0</v>
      </c>
      <c r="M224" s="49">
        <f t="shared" si="92"/>
        <v>0</v>
      </c>
      <c r="N224" s="49">
        <f t="shared" si="93"/>
        <v>16.10970068828853</v>
      </c>
      <c r="O224" s="49">
        <f t="shared" si="94"/>
        <v>18.856336291881348</v>
      </c>
      <c r="P224" s="49">
        <f t="shared" si="95"/>
        <v>0</v>
      </c>
      <c r="Q224" s="49">
        <f t="shared" si="96"/>
        <v>0</v>
      </c>
      <c r="R224" s="49">
        <f t="shared" si="97"/>
        <v>0</v>
      </c>
      <c r="S224" s="49">
        <f t="shared" si="98"/>
        <v>0</v>
      </c>
      <c r="T224" s="49">
        <f t="shared" si="99"/>
        <v>0</v>
      </c>
      <c r="U224" s="49">
        <f t="shared" si="100"/>
        <v>0</v>
      </c>
      <c r="V224" s="49">
        <f t="shared" si="101"/>
        <v>0</v>
      </c>
      <c r="W224" s="49">
        <f t="shared" si="102"/>
        <v>0</v>
      </c>
      <c r="X224" s="49">
        <f t="shared" si="103"/>
        <v>0</v>
      </c>
      <c r="Y224" s="49">
        <f t="shared" si="104"/>
        <v>0</v>
      </c>
      <c r="Z224" s="49">
        <f t="shared" si="105"/>
        <v>0</v>
      </c>
      <c r="AA224" s="49">
        <f t="shared" si="106"/>
        <v>0</v>
      </c>
      <c r="AB224" s="49">
        <f t="shared" si="107"/>
        <v>0</v>
      </c>
      <c r="AC224" s="49">
        <f t="shared" si="108"/>
        <v>0</v>
      </c>
      <c r="AD224" s="49">
        <f t="shared" si="109"/>
        <v>0</v>
      </c>
      <c r="AE224" s="49">
        <f t="shared" si="110"/>
        <v>0</v>
      </c>
      <c r="AF224" s="49">
        <f t="shared" si="111"/>
        <v>0.21480673996721253</v>
      </c>
      <c r="AG224" s="49">
        <f t="shared" si="112"/>
        <v>0.3633380165162261</v>
      </c>
      <c r="AH224" s="49">
        <f t="shared" si="113"/>
        <v>0</v>
      </c>
      <c r="AI224" s="49">
        <f t="shared" si="114"/>
        <v>0</v>
      </c>
      <c r="AJ224" s="49">
        <f t="shared" si="115"/>
        <v>0</v>
      </c>
      <c r="AK224" s="49">
        <f t="shared" si="116"/>
        <v>0</v>
      </c>
      <c r="AL224" s="49">
        <f t="shared" si="117"/>
        <v>0.68738156789508009</v>
      </c>
      <c r="AM224" s="49">
        <f t="shared" si="118"/>
        <v>1.3111763204715985</v>
      </c>
      <c r="AN224" s="49">
        <f t="shared" si="119"/>
        <v>0</v>
      </c>
      <c r="AO224" s="49">
        <f t="shared" si="120"/>
        <v>0</v>
      </c>
      <c r="AP224" s="49">
        <f t="shared" si="121"/>
        <v>0</v>
      </c>
      <c r="AQ224" s="49">
        <f t="shared" si="122"/>
        <v>0</v>
      </c>
      <c r="AR224" s="49">
        <v>0</v>
      </c>
      <c r="AS224" s="49">
        <v>0</v>
      </c>
      <c r="AT224" s="49">
        <v>0</v>
      </c>
      <c r="AU224" s="49">
        <v>0</v>
      </c>
      <c r="AV224" s="49">
        <v>0</v>
      </c>
      <c r="AW224" s="49">
        <v>0</v>
      </c>
      <c r="AX224" s="49">
        <f>SUMIFS(跨省传输汇总!K:K,跨省传输汇总!$D:$D,Calculation!$C224,跨省传输汇总!$E:$E,Calculation!$D224,跨省传输汇总!$I:$I,"")</f>
        <v>18</v>
      </c>
      <c r="AY224" s="49">
        <f>SUMIFS(跨省传输汇总!L:L,跨省传输汇总!$D:$D,Calculation!$C224,跨省传输汇总!$E:$E,Calculation!$D224,跨省传输汇总!$I:$I,"")</f>
        <v>22</v>
      </c>
      <c r="AZ224" s="49">
        <f>SUMIFS(跨省传输汇总!M:M,跨省传输汇总!$D:$D,Calculation!$C224,跨省传输汇总!$E:$E,Calculation!$D224,跨省传输汇总!$I:$I,"")</f>
        <v>0</v>
      </c>
      <c r="BA224" s="49">
        <f>SUMIFS(跨省传输汇总!N:N,跨省传输汇总!$D:$D,Calculation!$C224,跨省传输汇总!$E:$E,Calculation!$D224,跨省传输汇总!$I:$I,"")</f>
        <v>0</v>
      </c>
      <c r="BB224" s="49">
        <f>SUMIFS(跨省传输汇总!O:O,跨省传输汇总!$D:$D,Calculation!$C224,跨省传输汇总!$E:$E,Calculation!$D224,跨省传输汇总!$I:$I,"")</f>
        <v>0</v>
      </c>
      <c r="BC224" s="49">
        <f>SUMIFS(跨省传输汇总!P:P,跨省传输汇总!$D:$D,Calculation!$C224,跨省传输汇总!$E:$E,Calculation!$D224,跨省传输汇总!$I:$I,"")</f>
        <v>0</v>
      </c>
    </row>
    <row r="225" spans="1:55">
      <c r="A225" s="41" t="s">
        <v>191</v>
      </c>
      <c r="B225" s="41" t="s">
        <v>116</v>
      </c>
      <c r="C225" s="31" t="s">
        <v>224</v>
      </c>
      <c r="D225" s="31" t="s">
        <v>222</v>
      </c>
      <c r="H225" s="49">
        <f t="shared" si="87"/>
        <v>3372.3679610814738</v>
      </c>
      <c r="I225" s="49">
        <f t="shared" si="88"/>
        <v>3941.0599675753137</v>
      </c>
      <c r="J225" s="49">
        <f t="shared" si="89"/>
        <v>2627.04852256919</v>
      </c>
      <c r="K225" s="49">
        <f t="shared" si="90"/>
        <v>3947.5927823794445</v>
      </c>
      <c r="L225" s="49">
        <f t="shared" si="91"/>
        <v>1311.7057026544828</v>
      </c>
      <c r="M225" s="49">
        <f t="shared" si="92"/>
        <v>303.91196571364816</v>
      </c>
      <c r="N225" s="49">
        <f t="shared" si="93"/>
        <v>54981.513465757176</v>
      </c>
      <c r="O225" s="49">
        <f t="shared" si="94"/>
        <v>50582.979209166799</v>
      </c>
      <c r="P225" s="49">
        <f t="shared" si="95"/>
        <v>37352.236123502997</v>
      </c>
      <c r="Q225" s="49">
        <f t="shared" si="96"/>
        <v>49763.409697365263</v>
      </c>
      <c r="R225" s="49">
        <f t="shared" si="97"/>
        <v>18292.791536699369</v>
      </c>
      <c r="S225" s="49">
        <f t="shared" si="98"/>
        <v>4010.4197130724865</v>
      </c>
      <c r="T225" s="49">
        <f t="shared" si="99"/>
        <v>0</v>
      </c>
      <c r="U225" s="49">
        <f t="shared" si="100"/>
        <v>0</v>
      </c>
      <c r="V225" s="49">
        <f t="shared" si="101"/>
        <v>128.77688836123482</v>
      </c>
      <c r="W225" s="49">
        <f t="shared" si="102"/>
        <v>153.00747218524978</v>
      </c>
      <c r="X225" s="49">
        <f t="shared" si="103"/>
        <v>81.981606415905176</v>
      </c>
      <c r="Y225" s="49">
        <f t="shared" si="104"/>
        <v>30.175656170149463</v>
      </c>
      <c r="Z225" s="49">
        <f t="shared" si="105"/>
        <v>0</v>
      </c>
      <c r="AA225" s="49">
        <f t="shared" si="106"/>
        <v>0</v>
      </c>
      <c r="AB225" s="49">
        <f t="shared" si="107"/>
        <v>0</v>
      </c>
      <c r="AC225" s="49">
        <f t="shared" si="108"/>
        <v>0</v>
      </c>
      <c r="AD225" s="49">
        <f t="shared" si="109"/>
        <v>0</v>
      </c>
      <c r="AE225" s="49">
        <f t="shared" si="110"/>
        <v>0</v>
      </c>
      <c r="AF225" s="49">
        <f t="shared" si="111"/>
        <v>733.12346980032044</v>
      </c>
      <c r="AG225" s="49">
        <f t="shared" si="112"/>
        <v>974.67074466916358</v>
      </c>
      <c r="AH225" s="49">
        <f t="shared" si="113"/>
        <v>2008.9194584352631</v>
      </c>
      <c r="AI225" s="49">
        <f t="shared" si="114"/>
        <v>2570.5255327121968</v>
      </c>
      <c r="AJ225" s="49">
        <f t="shared" si="115"/>
        <v>1055.5131826047791</v>
      </c>
      <c r="AK225" s="49">
        <f t="shared" si="116"/>
        <v>211.22959319104623</v>
      </c>
      <c r="AL225" s="49">
        <f t="shared" si="117"/>
        <v>2345.9951033610255</v>
      </c>
      <c r="AM225" s="49">
        <f t="shared" si="118"/>
        <v>3517.2900785887209</v>
      </c>
      <c r="AN225" s="49">
        <f t="shared" si="119"/>
        <v>3683.0190071313154</v>
      </c>
      <c r="AO225" s="49">
        <f t="shared" si="120"/>
        <v>5416.4645153578431</v>
      </c>
      <c r="AP225" s="49">
        <f t="shared" si="121"/>
        <v>2193.0079716254636</v>
      </c>
      <c r="AQ225" s="49">
        <f t="shared" si="122"/>
        <v>683.26307185267001</v>
      </c>
      <c r="AR225" s="49">
        <v>0</v>
      </c>
      <c r="AS225" s="49">
        <v>0</v>
      </c>
      <c r="AT225" s="49">
        <v>0</v>
      </c>
      <c r="AU225" s="49">
        <v>0</v>
      </c>
      <c r="AV225" s="49">
        <v>0</v>
      </c>
      <c r="AW225" s="49">
        <v>0</v>
      </c>
      <c r="AX225" s="49">
        <f>SUMIFS(跨省传输汇总!K:K,跨省传输汇总!$D:$D,Calculation!$C225,跨省传输汇总!$E:$E,Calculation!$D225,跨省传输汇总!$I:$I,"")</f>
        <v>61433</v>
      </c>
      <c r="AY225" s="49">
        <f>SUMIFS(跨省传输汇总!L:L,跨省传输汇总!$D:$D,Calculation!$C225,跨省传输汇总!$E:$E,Calculation!$D225,跨省传输汇总!$I:$I,"")</f>
        <v>59016</v>
      </c>
      <c r="AZ225" s="49">
        <f>SUMIFS(跨省传输汇总!M:M,跨省传输汇总!$D:$D,Calculation!$C225,跨省传输汇总!$E:$E,Calculation!$D225,跨省传输汇总!$I:$I,"")</f>
        <v>45800</v>
      </c>
      <c r="BA225" s="49">
        <f>SUMIFS(跨省传输汇总!N:N,跨省传输汇总!$D:$D,Calculation!$C225,跨省传输汇总!$E:$E,Calculation!$D225,跨省传输汇总!$I:$I,"")</f>
        <v>61851</v>
      </c>
      <c r="BB225" s="49">
        <f>SUMIFS(跨省传输汇总!O:O,跨省传输汇总!$D:$D,Calculation!$C225,跨省传输汇总!$E:$E,Calculation!$D225,跨省传输汇总!$I:$I,"")</f>
        <v>22935</v>
      </c>
      <c r="BC225" s="49">
        <f>SUMIFS(跨省传输汇总!P:P,跨省传输汇总!$D:$D,Calculation!$C225,跨省传输汇总!$E:$E,Calculation!$D225,跨省传输汇总!$I:$I,"")</f>
        <v>5239</v>
      </c>
    </row>
    <row r="226" spans="1:55">
      <c r="A226" s="29" t="s">
        <v>191</v>
      </c>
      <c r="B226" s="29" t="s">
        <v>116</v>
      </c>
      <c r="C226" s="13" t="s">
        <v>224</v>
      </c>
      <c r="D226" s="13" t="s">
        <v>144</v>
      </c>
      <c r="H226" s="49">
        <f t="shared" si="87"/>
        <v>1167.5080461035727</v>
      </c>
      <c r="I226" s="49">
        <f t="shared" si="88"/>
        <v>660.31586280643728</v>
      </c>
      <c r="J226" s="49">
        <f t="shared" si="89"/>
        <v>1194.4466906982711</v>
      </c>
      <c r="K226" s="49">
        <f t="shared" si="90"/>
        <v>1061.7799797523799</v>
      </c>
      <c r="L226" s="49">
        <f t="shared" si="91"/>
        <v>430.65811820310688</v>
      </c>
      <c r="M226" s="49">
        <f t="shared" si="92"/>
        <v>530.49721825755148</v>
      </c>
      <c r="N226" s="49">
        <f t="shared" si="93"/>
        <v>19034.506346584469</v>
      </c>
      <c r="O226" s="49">
        <f t="shared" si="94"/>
        <v>8475.0660570055807</v>
      </c>
      <c r="P226" s="49">
        <f t="shared" si="95"/>
        <v>16983.034171087911</v>
      </c>
      <c r="Q226" s="49">
        <f t="shared" si="96"/>
        <v>13384.813240293102</v>
      </c>
      <c r="R226" s="49">
        <f t="shared" si="97"/>
        <v>6005.8740035468172</v>
      </c>
      <c r="S226" s="49">
        <f t="shared" si="98"/>
        <v>7000.4367772567066</v>
      </c>
      <c r="T226" s="49">
        <f t="shared" si="99"/>
        <v>0</v>
      </c>
      <c r="U226" s="49">
        <f t="shared" si="100"/>
        <v>0</v>
      </c>
      <c r="V226" s="49">
        <f t="shared" si="101"/>
        <v>58.551308367562307</v>
      </c>
      <c r="W226" s="49">
        <f t="shared" si="102"/>
        <v>41.154262781099995</v>
      </c>
      <c r="X226" s="49">
        <f t="shared" si="103"/>
        <v>26.91613238769418</v>
      </c>
      <c r="Y226" s="49">
        <f t="shared" si="104"/>
        <v>52.673482663870367</v>
      </c>
      <c r="Z226" s="49">
        <f t="shared" si="105"/>
        <v>0</v>
      </c>
      <c r="AA226" s="49">
        <f t="shared" si="106"/>
        <v>0</v>
      </c>
      <c r="AB226" s="49">
        <f t="shared" si="107"/>
        <v>0</v>
      </c>
      <c r="AC226" s="49">
        <f t="shared" si="108"/>
        <v>0</v>
      </c>
      <c r="AD226" s="49">
        <f t="shared" si="109"/>
        <v>0</v>
      </c>
      <c r="AE226" s="49">
        <f t="shared" si="110"/>
        <v>0</v>
      </c>
      <c r="AF226" s="49">
        <f t="shared" si="111"/>
        <v>253.80609697903756</v>
      </c>
      <c r="AG226" s="49">
        <f t="shared" si="112"/>
        <v>163.30392305965651</v>
      </c>
      <c r="AH226" s="49">
        <f t="shared" si="113"/>
        <v>913.40041053397204</v>
      </c>
      <c r="AI226" s="49">
        <f t="shared" si="114"/>
        <v>691.39161472247986</v>
      </c>
      <c r="AJ226" s="49">
        <f t="shared" si="115"/>
        <v>346.54520449156257</v>
      </c>
      <c r="AK226" s="49">
        <f t="shared" si="116"/>
        <v>368.71437864709253</v>
      </c>
      <c r="AL226" s="49">
        <f t="shared" si="117"/>
        <v>812.17951033292024</v>
      </c>
      <c r="AM226" s="49">
        <f t="shared" si="118"/>
        <v>589.31415712832575</v>
      </c>
      <c r="AN226" s="49">
        <f t="shared" si="119"/>
        <v>1674.567419312282</v>
      </c>
      <c r="AO226" s="49">
        <f t="shared" si="120"/>
        <v>1456.8609024509396</v>
      </c>
      <c r="AP226" s="49">
        <f t="shared" si="121"/>
        <v>720.00654137081926</v>
      </c>
      <c r="AQ226" s="49">
        <f t="shared" si="122"/>
        <v>1192.6781431747791</v>
      </c>
      <c r="AR226" s="49">
        <v>0</v>
      </c>
      <c r="AS226" s="49">
        <v>0</v>
      </c>
      <c r="AT226" s="49">
        <v>0</v>
      </c>
      <c r="AU226" s="49">
        <v>0</v>
      </c>
      <c r="AV226" s="49">
        <v>0</v>
      </c>
      <c r="AW226" s="49">
        <v>0</v>
      </c>
      <c r="AX226" s="49">
        <f>SUMIFS(跨省传输汇总!K:K,跨省传输汇总!$D:$D,Calculation!$C226,跨省传输汇总!$E:$E,Calculation!$D226,跨省传输汇总!$I:$I,"")</f>
        <v>21268</v>
      </c>
      <c r="AY226" s="49">
        <f>SUMIFS(跨省传输汇总!L:L,跨省传输汇总!$D:$D,Calculation!$C226,跨省传输汇总!$E:$E,Calculation!$D226,跨省传输汇总!$I:$I,"")</f>
        <v>9888</v>
      </c>
      <c r="AZ226" s="49">
        <f>SUMIFS(跨省传输汇总!M:M,跨省传输汇总!$D:$D,Calculation!$C226,跨省传输汇总!$E:$E,Calculation!$D226,跨省传输汇总!$I:$I,"")</f>
        <v>20824</v>
      </c>
      <c r="BA226" s="49">
        <f>SUMIFS(跨省传输汇总!N:N,跨省传输汇总!$D:$D,Calculation!$C226,跨省传输汇总!$E:$E,Calculation!$D226,跨省传输汇总!$I:$I,"")</f>
        <v>16636</v>
      </c>
      <c r="BB226" s="49">
        <f>SUMIFS(跨省传输汇总!O:O,跨省传输汇总!$D:$D,Calculation!$C226,跨省传输汇总!$E:$E,Calculation!$D226,跨省传输汇总!$I:$I,"")</f>
        <v>7530</v>
      </c>
      <c r="BC226" s="49">
        <f>SUMIFS(跨省传输汇总!P:P,跨省传输汇总!$D:$D,Calculation!$C226,跨省传输汇总!$E:$E,Calculation!$D226,跨省传输汇总!$I:$I,"")</f>
        <v>9145</v>
      </c>
    </row>
    <row r="227" spans="1:55">
      <c r="A227" s="41" t="s">
        <v>191</v>
      </c>
      <c r="B227" s="41" t="s">
        <v>116</v>
      </c>
      <c r="C227" s="31" t="s">
        <v>224</v>
      </c>
      <c r="D227" s="31" t="s">
        <v>399</v>
      </c>
      <c r="H227" s="49">
        <f t="shared" si="87"/>
        <v>39826.692331033417</v>
      </c>
      <c r="I227" s="49">
        <f t="shared" si="88"/>
        <v>58889.917628543037</v>
      </c>
      <c r="J227" s="49">
        <f t="shared" si="89"/>
        <v>51649.322650437556</v>
      </c>
      <c r="K227" s="49">
        <f t="shared" si="90"/>
        <v>59901.661696127572</v>
      </c>
      <c r="L227" s="49">
        <f t="shared" si="91"/>
        <v>52115.694687772419</v>
      </c>
      <c r="M227" s="49">
        <f t="shared" si="92"/>
        <v>45548.798610140861</v>
      </c>
      <c r="N227" s="49">
        <f t="shared" si="93"/>
        <v>649315.80597541435</v>
      </c>
      <c r="O227" s="49">
        <f t="shared" si="94"/>
        <v>755844.24077333265</v>
      </c>
      <c r="P227" s="49">
        <f t="shared" si="95"/>
        <v>734366.9820652596</v>
      </c>
      <c r="Q227" s="49">
        <f t="shared" si="96"/>
        <v>755121.18317852402</v>
      </c>
      <c r="R227" s="49">
        <f t="shared" si="97"/>
        <v>726795.29926905537</v>
      </c>
      <c r="S227" s="49">
        <f t="shared" si="98"/>
        <v>601061.55881006888</v>
      </c>
      <c r="T227" s="49">
        <f t="shared" si="99"/>
        <v>0</v>
      </c>
      <c r="U227" s="49">
        <f t="shared" si="100"/>
        <v>0</v>
      </c>
      <c r="V227" s="49">
        <f t="shared" si="101"/>
        <v>2531.8295416881156</v>
      </c>
      <c r="W227" s="49">
        <f t="shared" si="102"/>
        <v>2321.7698331832394</v>
      </c>
      <c r="X227" s="49">
        <f t="shared" si="103"/>
        <v>3257.2309179857762</v>
      </c>
      <c r="Y227" s="49">
        <f t="shared" si="104"/>
        <v>4522.575748524624</v>
      </c>
      <c r="Z227" s="49">
        <f t="shared" si="105"/>
        <v>0</v>
      </c>
      <c r="AA227" s="49">
        <f t="shared" si="106"/>
        <v>0</v>
      </c>
      <c r="AB227" s="49">
        <f t="shared" si="107"/>
        <v>0</v>
      </c>
      <c r="AC227" s="49">
        <f t="shared" si="108"/>
        <v>0</v>
      </c>
      <c r="AD227" s="49">
        <f t="shared" si="109"/>
        <v>0</v>
      </c>
      <c r="AE227" s="49">
        <f t="shared" si="110"/>
        <v>0</v>
      </c>
      <c r="AF227" s="49">
        <f t="shared" si="111"/>
        <v>8657.9765937029169</v>
      </c>
      <c r="AG227" s="49">
        <f t="shared" si="112"/>
        <v>14564.173176951503</v>
      </c>
      <c r="AH227" s="49">
        <f t="shared" si="113"/>
        <v>39496.540850334604</v>
      </c>
      <c r="AI227" s="49">
        <f t="shared" si="114"/>
        <v>39005.733197478417</v>
      </c>
      <c r="AJ227" s="49">
        <f t="shared" si="115"/>
        <v>41936.848069066866</v>
      </c>
      <c r="AK227" s="49">
        <f t="shared" si="116"/>
        <v>31658.030239672371</v>
      </c>
      <c r="AL227" s="49">
        <f t="shared" si="117"/>
        <v>27705.525099849332</v>
      </c>
      <c r="AM227" s="49">
        <f t="shared" si="118"/>
        <v>52557.668421172813</v>
      </c>
      <c r="AN227" s="49">
        <f t="shared" si="119"/>
        <v>72410.324892280099</v>
      </c>
      <c r="AO227" s="49">
        <f t="shared" si="120"/>
        <v>82190.652094686666</v>
      </c>
      <c r="AP227" s="49">
        <f t="shared" si="121"/>
        <v>87130.927056119501</v>
      </c>
      <c r="AQ227" s="49">
        <f t="shared" si="122"/>
        <v>102404.03659159328</v>
      </c>
      <c r="AR227" s="49">
        <v>0</v>
      </c>
      <c r="AS227" s="49">
        <v>0</v>
      </c>
      <c r="AT227" s="49">
        <v>0</v>
      </c>
      <c r="AU227" s="49">
        <v>0</v>
      </c>
      <c r="AV227" s="49">
        <v>0</v>
      </c>
      <c r="AW227" s="49">
        <v>0</v>
      </c>
      <c r="AX227" s="49">
        <f>SUMIFS(跨省传输汇总!K:K,跨省传输汇总!$D:$D,Calculation!$C227,跨省传输汇总!$E:$E,Calculation!$D227,跨省传输汇总!$I:$I,"")</f>
        <v>725506</v>
      </c>
      <c r="AY227" s="49">
        <f>SUMIFS(跨省传输汇总!L:L,跨省传输汇总!$D:$D,Calculation!$C227,跨省传输汇总!$E:$E,Calculation!$D227,跨省传输汇总!$I:$I,"")</f>
        <v>881856</v>
      </c>
      <c r="AZ227" s="49">
        <f>SUMIFS(跨省传输汇总!M:M,跨省传输汇总!$D:$D,Calculation!$C227,跨省传输汇总!$E:$E,Calculation!$D227,跨省传输汇总!$I:$I,"")</f>
        <v>900455</v>
      </c>
      <c r="BA227" s="49">
        <f>SUMIFS(跨省传输汇总!N:N,跨省传输汇总!$D:$D,Calculation!$C227,跨省传输汇总!$E:$E,Calculation!$D227,跨省传输汇总!$I:$I,"")</f>
        <v>938541</v>
      </c>
      <c r="BB227" s="49">
        <f>SUMIFS(跨省传输汇总!O:O,跨省传输汇总!$D:$D,Calculation!$C227,跨省传输汇总!$E:$E,Calculation!$D227,跨省传输汇总!$I:$I,"")</f>
        <v>911236</v>
      </c>
      <c r="BC227" s="49">
        <f>SUMIFS(跨省传输汇总!P:P,跨省传输汇总!$D:$D,Calculation!$C227,跨省传输汇总!$E:$E,Calculation!$D227,跨省传输汇总!$I:$I,"")</f>
        <v>785195</v>
      </c>
    </row>
    <row r="228" spans="1:55">
      <c r="A228" s="18" t="s">
        <v>191</v>
      </c>
      <c r="B228" s="18" t="s">
        <v>191</v>
      </c>
      <c r="C228" t="s">
        <v>224</v>
      </c>
      <c r="D228" t="s">
        <v>435</v>
      </c>
      <c r="H228" s="49">
        <f t="shared" si="87"/>
        <v>21911.196825188206</v>
      </c>
      <c r="I228" s="49">
        <f t="shared" si="88"/>
        <v>29574.978533616595</v>
      </c>
      <c r="J228" s="49">
        <f t="shared" si="89"/>
        <v>8353.6127878036932</v>
      </c>
      <c r="K228" s="49">
        <f t="shared" si="90"/>
        <v>5198.6116200283022</v>
      </c>
      <c r="L228" s="49">
        <f t="shared" si="91"/>
        <v>17709.771351387339</v>
      </c>
      <c r="M228" s="49">
        <f t="shared" si="92"/>
        <v>18880.306083003503</v>
      </c>
      <c r="N228" s="49">
        <f t="shared" si="93"/>
        <v>357229.92781268345</v>
      </c>
      <c r="O228" s="49">
        <f t="shared" si="94"/>
        <v>379590.90614849783</v>
      </c>
      <c r="P228" s="49">
        <f t="shared" si="95"/>
        <v>118774.40201569008</v>
      </c>
      <c r="Q228" s="49">
        <f t="shared" si="96"/>
        <v>65533.77062084357</v>
      </c>
      <c r="R228" s="49">
        <f t="shared" si="97"/>
        <v>246977.01232673076</v>
      </c>
      <c r="S228" s="49">
        <f t="shared" si="98"/>
        <v>249144.3583878582</v>
      </c>
      <c r="T228" s="49">
        <f t="shared" si="99"/>
        <v>0</v>
      </c>
      <c r="U228" s="49">
        <f t="shared" si="100"/>
        <v>0</v>
      </c>
      <c r="V228" s="49">
        <f t="shared" si="101"/>
        <v>409.49082293155357</v>
      </c>
      <c r="W228" s="49">
        <f t="shared" si="102"/>
        <v>201.49657441970163</v>
      </c>
      <c r="X228" s="49">
        <f t="shared" si="103"/>
        <v>1106.8607094617087</v>
      </c>
      <c r="Y228" s="49">
        <f t="shared" si="104"/>
        <v>1874.6403202982201</v>
      </c>
      <c r="Z228" s="49">
        <f t="shared" si="105"/>
        <v>0</v>
      </c>
      <c r="AA228" s="49">
        <f t="shared" si="106"/>
        <v>0</v>
      </c>
      <c r="AB228" s="49">
        <f t="shared" si="107"/>
        <v>0</v>
      </c>
      <c r="AC228" s="49">
        <f t="shared" si="108"/>
        <v>0</v>
      </c>
      <c r="AD228" s="49">
        <f t="shared" si="109"/>
        <v>0</v>
      </c>
      <c r="AE228" s="49">
        <f t="shared" si="110"/>
        <v>0</v>
      </c>
      <c r="AF228" s="49">
        <f t="shared" si="111"/>
        <v>4763.3036576496097</v>
      </c>
      <c r="AG228" s="49">
        <f t="shared" si="112"/>
        <v>7314.242002937438</v>
      </c>
      <c r="AH228" s="49">
        <f t="shared" si="113"/>
        <v>6388.0568377322361</v>
      </c>
      <c r="AI228" s="49">
        <f t="shared" si="114"/>
        <v>3385.1424502509876</v>
      </c>
      <c r="AJ228" s="49">
        <f t="shared" si="115"/>
        <v>14250.831634319498</v>
      </c>
      <c r="AK228" s="49">
        <f t="shared" si="116"/>
        <v>13122.482242087541</v>
      </c>
      <c r="AL228" s="49">
        <f t="shared" si="117"/>
        <v>15242.571704478753</v>
      </c>
      <c r="AM228" s="49">
        <f t="shared" si="118"/>
        <v>26394.873314948145</v>
      </c>
      <c r="AN228" s="49">
        <f t="shared" si="119"/>
        <v>11711.437535842433</v>
      </c>
      <c r="AO228" s="49">
        <f t="shared" si="120"/>
        <v>7132.9787344574379</v>
      </c>
      <c r="AP228" s="49">
        <f t="shared" si="121"/>
        <v>29608.523978100704</v>
      </c>
      <c r="AQ228" s="49">
        <f t="shared" si="122"/>
        <v>42447.212966752559</v>
      </c>
      <c r="AR228" s="49">
        <v>0</v>
      </c>
      <c r="AS228" s="49">
        <v>0</v>
      </c>
      <c r="AT228" s="49">
        <v>0</v>
      </c>
      <c r="AU228" s="49">
        <v>0</v>
      </c>
      <c r="AV228" s="49">
        <v>0</v>
      </c>
      <c r="AW228" s="49">
        <v>0</v>
      </c>
      <c r="AX228" s="49">
        <f>SUMIFS(跨省传输汇总!K:K,跨省传输汇总!$D:$D,Calculation!$C228,跨省传输汇总!$E:$E,Calculation!$D228,跨省传输汇总!$I:$I,"")</f>
        <v>399147</v>
      </c>
      <c r="AY228" s="49">
        <f>SUMIFS(跨省传输汇总!L:L,跨省传输汇总!$D:$D,Calculation!$C228,跨省传输汇总!$E:$E,Calculation!$D228,跨省传输汇总!$I:$I,"")</f>
        <v>442875</v>
      </c>
      <c r="AZ228" s="49">
        <f>SUMIFS(跨省传输汇总!M:M,跨省传输汇总!$D:$D,Calculation!$C228,跨省传输汇总!$E:$E,Calculation!$D228,跨省传输汇总!$I:$I,"")</f>
        <v>145637</v>
      </c>
      <c r="BA228" s="49">
        <f>SUMIFS(跨省传输汇总!N:N,跨省传输汇总!$D:$D,Calculation!$C228,跨省传输汇总!$E:$E,Calculation!$D228,跨省传输汇总!$I:$I,"")</f>
        <v>81452</v>
      </c>
      <c r="BB228" s="49">
        <f>SUMIFS(跨省传输汇总!O:O,跨省传输汇总!$D:$D,Calculation!$C228,跨省传输汇总!$E:$E,Calculation!$D228,跨省传输汇总!$I:$I,"")</f>
        <v>309653</v>
      </c>
      <c r="BC228" s="49">
        <f>SUMIFS(跨省传输汇总!P:P,跨省传输汇总!$D:$D,Calculation!$C228,跨省传输汇总!$E:$E,Calculation!$D228,跨省传输汇总!$I:$I,"")</f>
        <v>325469</v>
      </c>
    </row>
    <row r="229" spans="1:55">
      <c r="A229" s="29" t="s">
        <v>191</v>
      </c>
      <c r="B229" s="29" t="s">
        <v>173</v>
      </c>
      <c r="C229" s="13" t="s">
        <v>224</v>
      </c>
      <c r="D229" s="13" t="s">
        <v>147</v>
      </c>
      <c r="H229" s="49">
        <f t="shared" si="87"/>
        <v>16915.417379838302</v>
      </c>
      <c r="I229" s="49">
        <f t="shared" si="88"/>
        <v>32663.464409317941</v>
      </c>
      <c r="J229" s="49">
        <f t="shared" si="89"/>
        <v>53500.818267468363</v>
      </c>
      <c r="K229" s="49">
        <f t="shared" si="90"/>
        <v>62660.783391528836</v>
      </c>
      <c r="L229" s="49">
        <f t="shared" si="91"/>
        <v>59226.815330935722</v>
      </c>
      <c r="M229" s="49">
        <f t="shared" si="92"/>
        <v>67918.78442619188</v>
      </c>
      <c r="N229" s="49">
        <f t="shared" si="93"/>
        <v>275781.07109943975</v>
      </c>
      <c r="O229" s="49">
        <f t="shared" si="94"/>
        <v>419231.21056500787</v>
      </c>
      <c r="P229" s="49">
        <f t="shared" si="95"/>
        <v>760692.15302225854</v>
      </c>
      <c r="Q229" s="49">
        <f t="shared" si="96"/>
        <v>789902.70977012487</v>
      </c>
      <c r="R229" s="49">
        <f t="shared" si="97"/>
        <v>825965.59886786039</v>
      </c>
      <c r="S229" s="49">
        <f t="shared" si="98"/>
        <v>896255.70125582023</v>
      </c>
      <c r="T229" s="49">
        <f t="shared" si="99"/>
        <v>0</v>
      </c>
      <c r="U229" s="49">
        <f t="shared" si="100"/>
        <v>0</v>
      </c>
      <c r="V229" s="49">
        <f t="shared" si="101"/>
        <v>2622.5891307582533</v>
      </c>
      <c r="W229" s="49">
        <f t="shared" si="102"/>
        <v>2428.7125345553809</v>
      </c>
      <c r="X229" s="49">
        <f t="shared" si="103"/>
        <v>3701.6759581834826</v>
      </c>
      <c r="Y229" s="49">
        <f t="shared" si="104"/>
        <v>6743.7090919623142</v>
      </c>
      <c r="Z229" s="49">
        <f t="shared" si="105"/>
        <v>0</v>
      </c>
      <c r="AA229" s="49">
        <f t="shared" si="106"/>
        <v>0</v>
      </c>
      <c r="AB229" s="49">
        <f t="shared" si="107"/>
        <v>0</v>
      </c>
      <c r="AC229" s="49">
        <f t="shared" si="108"/>
        <v>0</v>
      </c>
      <c r="AD229" s="49">
        <f t="shared" si="109"/>
        <v>0</v>
      </c>
      <c r="AE229" s="49">
        <f t="shared" si="110"/>
        <v>0</v>
      </c>
      <c r="AF229" s="49">
        <f t="shared" si="111"/>
        <v>3677.2646477909352</v>
      </c>
      <c r="AG229" s="49">
        <f t="shared" si="112"/>
        <v>8078.0610904764799</v>
      </c>
      <c r="AH229" s="49">
        <f t="shared" si="113"/>
        <v>40912.390439828749</v>
      </c>
      <c r="AI229" s="49">
        <f t="shared" si="114"/>
        <v>40802.370580530405</v>
      </c>
      <c r="AJ229" s="49">
        <f t="shared" si="115"/>
        <v>47659.07796161234</v>
      </c>
      <c r="AK229" s="49">
        <f t="shared" si="116"/>
        <v>47205.963643736199</v>
      </c>
      <c r="AL229" s="49">
        <f t="shared" si="117"/>
        <v>11767.246872930993</v>
      </c>
      <c r="AM229" s="49">
        <f t="shared" si="118"/>
        <v>29151.263935197734</v>
      </c>
      <c r="AN229" s="49">
        <f t="shared" si="119"/>
        <v>75006.049139686045</v>
      </c>
      <c r="AO229" s="49">
        <f t="shared" si="120"/>
        <v>85976.423723260494</v>
      </c>
      <c r="AP229" s="49">
        <f t="shared" si="121"/>
        <v>99019.831881408158</v>
      </c>
      <c r="AQ229" s="49">
        <f t="shared" si="122"/>
        <v>152696.84158228955</v>
      </c>
      <c r="AR229" s="49">
        <v>0</v>
      </c>
      <c r="AS229" s="49">
        <v>0</v>
      </c>
      <c r="AT229" s="49">
        <v>0</v>
      </c>
      <c r="AU229" s="49">
        <v>0</v>
      </c>
      <c r="AV229" s="49">
        <v>0</v>
      </c>
      <c r="AW229" s="49">
        <v>0</v>
      </c>
      <c r="AX229" s="49">
        <f>SUMIFS(跨省传输汇总!K:K,跨省传输汇总!$D:$D,Calculation!$C229,跨省传输汇总!$E:$E,Calculation!$D229,跨省传输汇总!$I:$I,"")</f>
        <v>308141</v>
      </c>
      <c r="AY229" s="49">
        <f>SUMIFS(跨省传输汇总!L:L,跨省传输汇总!$D:$D,Calculation!$C229,跨省传输汇总!$E:$E,Calculation!$D229,跨省传输汇总!$I:$I,"")</f>
        <v>489124</v>
      </c>
      <c r="AZ229" s="49">
        <f>SUMIFS(跨省传输汇总!M:M,跨省传输汇总!$D:$D,Calculation!$C229,跨省传输汇总!$E:$E,Calculation!$D229,跨省传输汇总!$I:$I,"")</f>
        <v>932734</v>
      </c>
      <c r="BA229" s="49">
        <f>SUMIFS(跨省传输汇总!N:N,跨省传输汇总!$D:$D,Calculation!$C229,跨省传输汇总!$E:$E,Calculation!$D229,跨省传输汇总!$I:$I,"")</f>
        <v>981771</v>
      </c>
      <c r="BB229" s="49">
        <f>SUMIFS(跨省传输汇总!O:O,跨省传输汇总!$D:$D,Calculation!$C229,跨省传输汇总!$E:$E,Calculation!$D229,跨省传输汇总!$I:$I,"")</f>
        <v>1035573</v>
      </c>
      <c r="BC229" s="49">
        <f>SUMIFS(跨省传输汇总!P:P,跨省传输汇总!$D:$D,Calculation!$C229,跨省传输汇总!$E:$E,Calculation!$D229,跨省传输汇总!$I:$I,"")</f>
        <v>1170821</v>
      </c>
    </row>
    <row r="230" spans="1:55">
      <c r="A230" s="29" t="s">
        <v>191</v>
      </c>
      <c r="B230" s="29" t="s">
        <v>514</v>
      </c>
      <c r="C230" s="13" t="s">
        <v>430</v>
      </c>
      <c r="D230" s="13" t="s">
        <v>141</v>
      </c>
      <c r="H230" s="49">
        <f t="shared" si="87"/>
        <v>57.973185908516058</v>
      </c>
      <c r="I230" s="49">
        <f t="shared" si="88"/>
        <v>50.062503203083118</v>
      </c>
      <c r="J230" s="49">
        <f t="shared" si="89"/>
        <v>60.800776170009577</v>
      </c>
      <c r="K230" s="49">
        <f t="shared" si="90"/>
        <v>65.191574196086435</v>
      </c>
      <c r="L230" s="49">
        <f t="shared" si="91"/>
        <v>62.692276808832816</v>
      </c>
      <c r="M230" s="49">
        <f t="shared" si="92"/>
        <v>74.836263518599424</v>
      </c>
      <c r="N230" s="49">
        <f t="shared" si="93"/>
        <v>541.6958647452708</v>
      </c>
      <c r="O230" s="49">
        <f t="shared" si="94"/>
        <v>416.17824446469774</v>
      </c>
      <c r="P230" s="49">
        <f t="shared" si="95"/>
        <v>541.4152160975043</v>
      </c>
      <c r="Q230" s="49">
        <f t="shared" si="96"/>
        <v>528.38036372994009</v>
      </c>
      <c r="R230" s="49">
        <f t="shared" si="97"/>
        <v>578.43502898641748</v>
      </c>
      <c r="S230" s="49">
        <f t="shared" si="98"/>
        <v>702.83453679897264</v>
      </c>
      <c r="T230" s="49">
        <f t="shared" si="99"/>
        <v>4.6708254049515308</v>
      </c>
      <c r="U230" s="49">
        <f t="shared" si="100"/>
        <v>3.9111330627408685</v>
      </c>
      <c r="V230" s="49">
        <f t="shared" si="101"/>
        <v>3.8299701524415481</v>
      </c>
      <c r="W230" s="49">
        <f t="shared" si="102"/>
        <v>4.2486922493311505</v>
      </c>
      <c r="X230" s="49">
        <f t="shared" si="103"/>
        <v>4.1872826674556238</v>
      </c>
      <c r="Y230" s="49">
        <f t="shared" si="104"/>
        <v>10.728275539379638</v>
      </c>
      <c r="Z230" s="49">
        <f t="shared" si="105"/>
        <v>0</v>
      </c>
      <c r="AA230" s="49">
        <f t="shared" si="106"/>
        <v>0</v>
      </c>
      <c r="AB230" s="49">
        <f t="shared" si="107"/>
        <v>0</v>
      </c>
      <c r="AC230" s="49">
        <f t="shared" si="108"/>
        <v>0</v>
      </c>
      <c r="AD230" s="49">
        <f t="shared" si="109"/>
        <v>0</v>
      </c>
      <c r="AE230" s="49">
        <f t="shared" si="110"/>
        <v>0</v>
      </c>
      <c r="AF230" s="49">
        <f t="shared" si="111"/>
        <v>7.6931241963907562</v>
      </c>
      <c r="AG230" s="49">
        <f t="shared" si="112"/>
        <v>0.39111330627408686</v>
      </c>
      <c r="AH230" s="49">
        <f t="shared" si="113"/>
        <v>0.47874626905519352</v>
      </c>
      <c r="AI230" s="49">
        <f t="shared" si="114"/>
        <v>7.216032867911637</v>
      </c>
      <c r="AJ230" s="49">
        <f t="shared" si="115"/>
        <v>8.9125960687183969</v>
      </c>
      <c r="AK230" s="49">
        <f t="shared" si="116"/>
        <v>15.961580680540438</v>
      </c>
      <c r="AL230" s="49">
        <f t="shared" si="117"/>
        <v>38.966999744870883</v>
      </c>
      <c r="AM230" s="49">
        <f t="shared" si="118"/>
        <v>51.457005963204182</v>
      </c>
      <c r="AN230" s="49">
        <f t="shared" si="119"/>
        <v>78.475291310989348</v>
      </c>
      <c r="AO230" s="49">
        <f t="shared" si="120"/>
        <v>78.963336956730728</v>
      </c>
      <c r="AP230" s="49">
        <f t="shared" si="121"/>
        <v>94.772815468575672</v>
      </c>
      <c r="AQ230" s="49">
        <f t="shared" si="122"/>
        <v>141.6393434625079</v>
      </c>
      <c r="AR230" s="49">
        <v>0</v>
      </c>
      <c r="AS230" s="49">
        <v>0</v>
      </c>
      <c r="AT230" s="49">
        <v>0</v>
      </c>
      <c r="AU230" s="49">
        <v>0</v>
      </c>
      <c r="AV230" s="49">
        <v>0</v>
      </c>
      <c r="AW230" s="49">
        <v>0</v>
      </c>
      <c r="AX230" s="49">
        <f>SUMIFS(跨省传输汇总!K:K,跨省传输汇总!$D:$D,Calculation!$C230,跨省传输汇总!$E:$E,Calculation!$D230,跨省传输汇总!$I:$I,"")</f>
        <v>651</v>
      </c>
      <c r="AY230" s="49">
        <f>SUMIFS(跨省传输汇总!L:L,跨省传输汇总!$D:$D,Calculation!$C230,跨省传输汇总!$E:$E,Calculation!$D230,跨省传输汇总!$I:$I,"")</f>
        <v>522</v>
      </c>
      <c r="AZ230" s="49">
        <f>SUMIFS(跨省传输汇总!M:M,跨省传输汇总!$D:$D,Calculation!$C230,跨省传输汇总!$E:$E,Calculation!$D230,跨省传输汇总!$I:$I,"")</f>
        <v>685</v>
      </c>
      <c r="BA230" s="49">
        <f>SUMIFS(跨省传输汇总!N:N,跨省传输汇总!$D:$D,Calculation!$C230,跨省传输汇总!$E:$E,Calculation!$D230,跨省传输汇总!$I:$I,"")</f>
        <v>684</v>
      </c>
      <c r="BB230" s="49">
        <f>SUMIFS(跨省传输汇总!O:O,跨省传输汇总!$D:$D,Calculation!$C230,跨省传输汇总!$E:$E,Calculation!$D230,跨省传输汇总!$I:$I,"")</f>
        <v>749</v>
      </c>
      <c r="BC230" s="49">
        <f>SUMIFS(跨省传输汇总!P:P,跨省传输汇总!$D:$D,Calculation!$C230,跨省传输汇总!$E:$E,Calculation!$D230,跨省传输汇总!$I:$I,"")</f>
        <v>946</v>
      </c>
    </row>
    <row r="231" spans="1:55">
      <c r="A231" s="29" t="s">
        <v>191</v>
      </c>
      <c r="B231" s="29" t="s">
        <v>460</v>
      </c>
      <c r="C231" s="13" t="s">
        <v>430</v>
      </c>
      <c r="D231" s="13" t="s">
        <v>425</v>
      </c>
      <c r="H231" s="49">
        <f t="shared" si="87"/>
        <v>0</v>
      </c>
      <c r="I231" s="49">
        <f t="shared" si="88"/>
        <v>0</v>
      </c>
      <c r="J231" s="49">
        <f t="shared" si="89"/>
        <v>0</v>
      </c>
      <c r="K231" s="49">
        <f t="shared" si="90"/>
        <v>0</v>
      </c>
      <c r="L231" s="49">
        <f t="shared" si="91"/>
        <v>0</v>
      </c>
      <c r="M231" s="49">
        <f t="shared" si="92"/>
        <v>0</v>
      </c>
      <c r="N231" s="49">
        <f t="shared" si="93"/>
        <v>0</v>
      </c>
      <c r="O231" s="49">
        <f t="shared" si="94"/>
        <v>0</v>
      </c>
      <c r="P231" s="49">
        <f t="shared" si="95"/>
        <v>0</v>
      </c>
      <c r="Q231" s="49">
        <f t="shared" si="96"/>
        <v>0</v>
      </c>
      <c r="R231" s="49">
        <f t="shared" si="97"/>
        <v>0</v>
      </c>
      <c r="S231" s="49">
        <f t="shared" si="98"/>
        <v>0</v>
      </c>
      <c r="T231" s="49">
        <f t="shared" si="99"/>
        <v>0</v>
      </c>
      <c r="U231" s="49">
        <f t="shared" si="100"/>
        <v>0</v>
      </c>
      <c r="V231" s="49">
        <f t="shared" si="101"/>
        <v>0</v>
      </c>
      <c r="W231" s="49">
        <f t="shared" si="102"/>
        <v>0</v>
      </c>
      <c r="X231" s="49">
        <f t="shared" si="103"/>
        <v>0</v>
      </c>
      <c r="Y231" s="49">
        <f t="shared" si="104"/>
        <v>0</v>
      </c>
      <c r="Z231" s="49">
        <f t="shared" si="105"/>
        <v>0</v>
      </c>
      <c r="AA231" s="49">
        <f t="shared" si="106"/>
        <v>0</v>
      </c>
      <c r="AB231" s="49">
        <f t="shared" si="107"/>
        <v>0</v>
      </c>
      <c r="AC231" s="49">
        <f t="shared" si="108"/>
        <v>0</v>
      </c>
      <c r="AD231" s="49">
        <f t="shared" si="109"/>
        <v>0</v>
      </c>
      <c r="AE231" s="49">
        <f t="shared" si="110"/>
        <v>0</v>
      </c>
      <c r="AF231" s="49">
        <f t="shared" si="111"/>
        <v>0</v>
      </c>
      <c r="AG231" s="49">
        <f t="shared" si="112"/>
        <v>0</v>
      </c>
      <c r="AH231" s="49">
        <f t="shared" si="113"/>
        <v>0</v>
      </c>
      <c r="AI231" s="49">
        <f t="shared" si="114"/>
        <v>0</v>
      </c>
      <c r="AJ231" s="49">
        <f t="shared" si="115"/>
        <v>0</v>
      </c>
      <c r="AK231" s="49">
        <f t="shared" si="116"/>
        <v>0</v>
      </c>
      <c r="AL231" s="49">
        <f t="shared" si="117"/>
        <v>0</v>
      </c>
      <c r="AM231" s="49">
        <f t="shared" si="118"/>
        <v>0</v>
      </c>
      <c r="AN231" s="49">
        <f t="shared" si="119"/>
        <v>0</v>
      </c>
      <c r="AO231" s="49">
        <f t="shared" si="120"/>
        <v>0</v>
      </c>
      <c r="AP231" s="49">
        <f t="shared" si="121"/>
        <v>0</v>
      </c>
      <c r="AQ231" s="49">
        <f t="shared" si="122"/>
        <v>0</v>
      </c>
      <c r="AR231" s="49">
        <v>0</v>
      </c>
      <c r="AS231" s="49">
        <v>0</v>
      </c>
      <c r="AT231" s="49">
        <v>0</v>
      </c>
      <c r="AU231" s="49">
        <v>0</v>
      </c>
      <c r="AV231" s="49">
        <v>0</v>
      </c>
      <c r="AW231" s="49">
        <v>0</v>
      </c>
      <c r="AX231" s="49">
        <f>SUMIFS(跨省传输汇总!K:K,跨省传输汇总!$D:$D,Calculation!$C231,跨省传输汇总!$E:$E,Calculation!$D231,跨省传输汇总!$I:$I,"")</f>
        <v>0</v>
      </c>
      <c r="AY231" s="49">
        <f>SUMIFS(跨省传输汇总!L:L,跨省传输汇总!$D:$D,Calculation!$C231,跨省传输汇总!$E:$E,Calculation!$D231,跨省传输汇总!$I:$I,"")</f>
        <v>0</v>
      </c>
      <c r="AZ231" s="49">
        <f>SUMIFS(跨省传输汇总!M:M,跨省传输汇总!$D:$D,Calculation!$C231,跨省传输汇总!$E:$E,Calculation!$D231,跨省传输汇总!$I:$I,"")</f>
        <v>0</v>
      </c>
      <c r="BA231" s="49">
        <f>SUMIFS(跨省传输汇总!N:N,跨省传输汇总!$D:$D,Calculation!$C231,跨省传输汇总!$E:$E,Calculation!$D231,跨省传输汇总!$I:$I,"")</f>
        <v>0</v>
      </c>
      <c r="BB231" s="49">
        <f>SUMIFS(跨省传输汇总!O:O,跨省传输汇总!$D:$D,Calculation!$C231,跨省传输汇总!$E:$E,Calculation!$D231,跨省传输汇总!$I:$I,"")</f>
        <v>0</v>
      </c>
      <c r="BC231" s="49">
        <f>SUMIFS(跨省传输汇总!P:P,跨省传输汇总!$D:$D,Calculation!$C231,跨省传输汇总!$E:$E,Calculation!$D231,跨省传输汇总!$I:$I,"")</f>
        <v>0</v>
      </c>
    </row>
    <row r="232" spans="1:55">
      <c r="A232" s="29" t="s">
        <v>191</v>
      </c>
      <c r="B232" s="29" t="s">
        <v>116</v>
      </c>
      <c r="C232" s="13" t="s">
        <v>430</v>
      </c>
      <c r="D232" s="13" t="s">
        <v>222</v>
      </c>
      <c r="H232" s="49">
        <f t="shared" si="87"/>
        <v>0</v>
      </c>
      <c r="I232" s="49">
        <f t="shared" si="88"/>
        <v>0</v>
      </c>
      <c r="J232" s="49">
        <f t="shared" si="89"/>
        <v>0</v>
      </c>
      <c r="K232" s="49">
        <f t="shared" si="90"/>
        <v>0</v>
      </c>
      <c r="L232" s="49">
        <f t="shared" si="91"/>
        <v>0</v>
      </c>
      <c r="M232" s="49">
        <f t="shared" si="92"/>
        <v>0</v>
      </c>
      <c r="N232" s="49">
        <f t="shared" si="93"/>
        <v>0</v>
      </c>
      <c r="O232" s="49">
        <f t="shared" si="94"/>
        <v>0</v>
      </c>
      <c r="P232" s="49">
        <f t="shared" si="95"/>
        <v>0</v>
      </c>
      <c r="Q232" s="49">
        <f t="shared" si="96"/>
        <v>0</v>
      </c>
      <c r="R232" s="49">
        <f t="shared" si="97"/>
        <v>0</v>
      </c>
      <c r="S232" s="49">
        <f t="shared" si="98"/>
        <v>0</v>
      </c>
      <c r="T232" s="49">
        <f t="shared" si="99"/>
        <v>0</v>
      </c>
      <c r="U232" s="49">
        <f t="shared" si="100"/>
        <v>0</v>
      </c>
      <c r="V232" s="49">
        <f t="shared" si="101"/>
        <v>0</v>
      </c>
      <c r="W232" s="49">
        <f t="shared" si="102"/>
        <v>0</v>
      </c>
      <c r="X232" s="49">
        <f t="shared" si="103"/>
        <v>0</v>
      </c>
      <c r="Y232" s="49">
        <f t="shared" si="104"/>
        <v>0</v>
      </c>
      <c r="Z232" s="49">
        <f t="shared" si="105"/>
        <v>0</v>
      </c>
      <c r="AA232" s="49">
        <f t="shared" si="106"/>
        <v>0</v>
      </c>
      <c r="AB232" s="49">
        <f t="shared" si="107"/>
        <v>0</v>
      </c>
      <c r="AC232" s="49">
        <f t="shared" si="108"/>
        <v>0</v>
      </c>
      <c r="AD232" s="49">
        <f t="shared" si="109"/>
        <v>0</v>
      </c>
      <c r="AE232" s="49">
        <f t="shared" si="110"/>
        <v>0</v>
      </c>
      <c r="AF232" s="49">
        <f t="shared" si="111"/>
        <v>0</v>
      </c>
      <c r="AG232" s="49">
        <f t="shared" si="112"/>
        <v>0</v>
      </c>
      <c r="AH232" s="49">
        <f t="shared" si="113"/>
        <v>0</v>
      </c>
      <c r="AI232" s="49">
        <f t="shared" si="114"/>
        <v>0</v>
      </c>
      <c r="AJ232" s="49">
        <f t="shared" si="115"/>
        <v>0</v>
      </c>
      <c r="AK232" s="49">
        <f t="shared" si="116"/>
        <v>0</v>
      </c>
      <c r="AL232" s="49">
        <f t="shared" si="117"/>
        <v>0</v>
      </c>
      <c r="AM232" s="49">
        <f t="shared" si="118"/>
        <v>0</v>
      </c>
      <c r="AN232" s="49">
        <f t="shared" si="119"/>
        <v>0</v>
      </c>
      <c r="AO232" s="49">
        <f t="shared" si="120"/>
        <v>0</v>
      </c>
      <c r="AP232" s="49">
        <f t="shared" si="121"/>
        <v>0</v>
      </c>
      <c r="AQ232" s="49">
        <f t="shared" si="122"/>
        <v>0</v>
      </c>
      <c r="AR232" s="49">
        <v>0</v>
      </c>
      <c r="AS232" s="49">
        <v>0</v>
      </c>
      <c r="AT232" s="49">
        <v>0</v>
      </c>
      <c r="AU232" s="49">
        <v>0</v>
      </c>
      <c r="AV232" s="49">
        <v>0</v>
      </c>
      <c r="AW232" s="49">
        <v>0</v>
      </c>
      <c r="AX232" s="49">
        <f>SUMIFS(跨省传输汇总!K:K,跨省传输汇总!$D:$D,Calculation!$C232,跨省传输汇总!$E:$E,Calculation!$D232,跨省传输汇总!$I:$I,"")</f>
        <v>0</v>
      </c>
      <c r="AY232" s="49">
        <f>SUMIFS(跨省传输汇总!L:L,跨省传输汇总!$D:$D,Calculation!$C232,跨省传输汇总!$E:$E,Calculation!$D232,跨省传输汇总!$I:$I,"")</f>
        <v>0</v>
      </c>
      <c r="AZ232" s="49">
        <f>SUMIFS(跨省传输汇总!M:M,跨省传输汇总!$D:$D,Calculation!$C232,跨省传输汇总!$E:$E,Calculation!$D232,跨省传输汇总!$I:$I,"")</f>
        <v>0</v>
      </c>
      <c r="BA232" s="49">
        <f>SUMIFS(跨省传输汇总!N:N,跨省传输汇总!$D:$D,Calculation!$C232,跨省传输汇总!$E:$E,Calculation!$D232,跨省传输汇总!$I:$I,"")</f>
        <v>0</v>
      </c>
      <c r="BB232" s="49">
        <f>SUMIFS(跨省传输汇总!O:O,跨省传输汇总!$D:$D,Calculation!$C232,跨省传输汇总!$E:$E,Calculation!$D232,跨省传输汇总!$I:$I,"")</f>
        <v>0</v>
      </c>
      <c r="BC232" s="49">
        <f>SUMIFS(跨省传输汇总!P:P,跨省传输汇总!$D:$D,Calculation!$C232,跨省传输汇总!$E:$E,Calculation!$D232,跨省传输汇总!$I:$I,"")</f>
        <v>0</v>
      </c>
    </row>
    <row r="233" spans="1:55">
      <c r="A233" s="18" t="s">
        <v>191</v>
      </c>
      <c r="B233" s="18" t="s">
        <v>191</v>
      </c>
      <c r="C233" t="s">
        <v>430</v>
      </c>
      <c r="D233" t="s">
        <v>435</v>
      </c>
      <c r="H233" s="49">
        <f t="shared" si="87"/>
        <v>33820.808617919771</v>
      </c>
      <c r="I233" s="49">
        <f t="shared" si="88"/>
        <v>76927.749534035698</v>
      </c>
      <c r="J233" s="49">
        <f t="shared" si="89"/>
        <v>106259.07560525321</v>
      </c>
      <c r="K233" s="49">
        <f t="shared" si="90"/>
        <v>109375.73546339803</v>
      </c>
      <c r="L233" s="49">
        <f t="shared" si="91"/>
        <v>93547.674467013989</v>
      </c>
      <c r="M233" s="49">
        <f t="shared" si="92"/>
        <v>128410.3263068098</v>
      </c>
      <c r="N233" s="49">
        <f t="shared" si="93"/>
        <v>316018.37786832976</v>
      </c>
      <c r="O233" s="49">
        <f t="shared" si="94"/>
        <v>639513.6819631356</v>
      </c>
      <c r="P233" s="49">
        <f t="shared" si="95"/>
        <v>946209.63752624672</v>
      </c>
      <c r="Q233" s="49">
        <f t="shared" si="96"/>
        <v>886494.79016337823</v>
      </c>
      <c r="R233" s="49">
        <f t="shared" si="97"/>
        <v>863124.68690426252</v>
      </c>
      <c r="S233" s="49">
        <f t="shared" si="98"/>
        <v>1205982.3402008975</v>
      </c>
      <c r="T233" s="49">
        <f t="shared" si="99"/>
        <v>2724.8992725338203</v>
      </c>
      <c r="U233" s="49">
        <f t="shared" si="100"/>
        <v>6009.9804323465396</v>
      </c>
      <c r="V233" s="49">
        <f t="shared" si="101"/>
        <v>6693.4850774962651</v>
      </c>
      <c r="W233" s="49">
        <f t="shared" si="102"/>
        <v>7128.2806905455946</v>
      </c>
      <c r="X233" s="49">
        <f t="shared" si="103"/>
        <v>6248.1469140281724</v>
      </c>
      <c r="Y233" s="49">
        <f t="shared" si="104"/>
        <v>18408.473351675533</v>
      </c>
      <c r="Z233" s="49">
        <f t="shared" si="105"/>
        <v>0</v>
      </c>
      <c r="AA233" s="49">
        <f t="shared" si="106"/>
        <v>0</v>
      </c>
      <c r="AB233" s="49">
        <f t="shared" si="107"/>
        <v>0</v>
      </c>
      <c r="AC233" s="49">
        <f t="shared" si="108"/>
        <v>0</v>
      </c>
      <c r="AD233" s="49">
        <f t="shared" si="109"/>
        <v>0</v>
      </c>
      <c r="AE233" s="49">
        <f t="shared" si="110"/>
        <v>0</v>
      </c>
      <c r="AF233" s="49">
        <f t="shared" si="111"/>
        <v>4488.0693900557044</v>
      </c>
      <c r="AG233" s="49">
        <f t="shared" si="112"/>
        <v>600.99804323465389</v>
      </c>
      <c r="AH233" s="49">
        <f t="shared" si="113"/>
        <v>836.68563468703314</v>
      </c>
      <c r="AI233" s="49">
        <f t="shared" si="114"/>
        <v>12106.762442672678</v>
      </c>
      <c r="AJ233" s="49">
        <f t="shared" si="115"/>
        <v>13299.128347735945</v>
      </c>
      <c r="AK233" s="49">
        <f t="shared" si="116"/>
        <v>27388.216450053838</v>
      </c>
      <c r="AL233" s="49">
        <f t="shared" si="117"/>
        <v>22732.844851160964</v>
      </c>
      <c r="AM233" s="49">
        <f t="shared" si="118"/>
        <v>79070.59002724757</v>
      </c>
      <c r="AN233" s="49">
        <f t="shared" si="119"/>
        <v>137148.11615631674</v>
      </c>
      <c r="AO233" s="49">
        <f t="shared" si="120"/>
        <v>132481.43124000548</v>
      </c>
      <c r="AP233" s="49">
        <f t="shared" si="121"/>
        <v>141417.3633669593</v>
      </c>
      <c r="AQ233" s="49">
        <f t="shared" si="122"/>
        <v>243036.64369056327</v>
      </c>
      <c r="AR233" s="49">
        <v>0</v>
      </c>
      <c r="AS233" s="49">
        <v>0</v>
      </c>
      <c r="AT233" s="49">
        <v>0</v>
      </c>
      <c r="AU233" s="49">
        <v>0</v>
      </c>
      <c r="AV233" s="49">
        <v>0</v>
      </c>
      <c r="AW233" s="49">
        <v>0</v>
      </c>
      <c r="AX233" s="49">
        <f>SUMIFS(跨省传输汇总!K:K,跨省传输汇总!$D:$D,Calculation!$C233,跨省传输汇总!$E:$E,Calculation!$D233,跨省传输汇总!$I:$I,"")</f>
        <v>379785</v>
      </c>
      <c r="AY233" s="49">
        <f>SUMIFS(跨省传输汇总!L:L,跨省传输汇总!$D:$D,Calculation!$C233,跨省传输汇总!$E:$E,Calculation!$D233,跨省传输汇总!$I:$I,"")</f>
        <v>802123</v>
      </c>
      <c r="AZ233" s="49">
        <f>SUMIFS(跨省传输汇总!M:M,跨省传输汇总!$D:$D,Calculation!$C233,跨省传输汇总!$E:$E,Calculation!$D233,跨省传输汇总!$I:$I,"")</f>
        <v>1197147</v>
      </c>
      <c r="BA233" s="49">
        <f>SUMIFS(跨省传输汇总!N:N,跨省传输汇总!$D:$D,Calculation!$C233,跨省传输汇总!$E:$E,Calculation!$D233,跨省传输汇总!$I:$I,"")</f>
        <v>1147587</v>
      </c>
      <c r="BB233" s="49">
        <f>SUMIFS(跨省传输汇总!O:O,跨省传输汇总!$D:$D,Calculation!$C233,跨省传输汇总!$E:$E,Calculation!$D233,跨省传输汇总!$I:$I,"")</f>
        <v>1117637</v>
      </c>
      <c r="BC233" s="49">
        <f>SUMIFS(跨省传输汇总!P:P,跨省传输汇总!$D:$D,Calculation!$C233,跨省传输汇总!$E:$E,Calculation!$D233,跨省传输汇总!$I:$I,"")</f>
        <v>1623226</v>
      </c>
    </row>
    <row r="234" spans="1:55">
      <c r="A234" s="29" t="s">
        <v>173</v>
      </c>
      <c r="B234" s="29" t="s">
        <v>460</v>
      </c>
      <c r="C234" s="13" t="s">
        <v>147</v>
      </c>
      <c r="D234" s="13" t="s">
        <v>219</v>
      </c>
      <c r="H234" s="49">
        <f t="shared" ref="H234:H248" si="123">AX234*VLOOKUP($C234,$A$69:$AW$99,COLUMN(H$1),FALSE)/VLOOKUP($C234,$A$69:$AW$99,COLUMN(B$1),FALSE)</f>
        <v>0</v>
      </c>
      <c r="I234" s="49">
        <f t="shared" ref="I234:I248" si="124">AY234*VLOOKUP($C234,$A$69:$AW$99,COLUMN(I$1),FALSE)/VLOOKUP($C234,$A$69:$AW$99,COLUMN(C$1),FALSE)</f>
        <v>0</v>
      </c>
      <c r="J234" s="49">
        <f t="shared" ref="J234:J248" si="125">AZ234*VLOOKUP($C234,$A$69:$AW$99,COLUMN(J$1),FALSE)/VLOOKUP($C234,$A$69:$AW$99,COLUMN(D$1),FALSE)</f>
        <v>0</v>
      </c>
      <c r="K234" s="49">
        <f t="shared" ref="K234:K248" si="126">BA234*VLOOKUP($C234,$A$69:$AW$99,COLUMN(K$1),FALSE)/VLOOKUP($C234,$A$69:$AW$99,COLUMN(E$1),FALSE)</f>
        <v>0</v>
      </c>
      <c r="L234" s="49">
        <f t="shared" ref="L234:L248" si="127">BB234*VLOOKUP($C234,$A$69:$AW$99,COLUMN(L$1),FALSE)/VLOOKUP($C234,$A$69:$AW$99,COLUMN(F$1),FALSE)</f>
        <v>0</v>
      </c>
      <c r="M234" s="49">
        <f t="shared" ref="M234:M248" si="128">BC234*VLOOKUP($C234,$A$69:$AW$99,COLUMN(M$1),FALSE)/VLOOKUP($C234,$A$69:$AW$99,COLUMN(G$1),FALSE)</f>
        <v>0</v>
      </c>
      <c r="N234" s="49">
        <f t="shared" ref="N234:N248" si="129">AX234*VLOOKUP($C234,$A$69:$AW$99,COLUMN(N$1),FALSE)/VLOOKUP($C234,$A$69:$AW$99,COLUMN(B$1),FALSE)</f>
        <v>0</v>
      </c>
      <c r="O234" s="49">
        <f t="shared" ref="O234:O248" si="130">AY234*VLOOKUP($C234,$A$69:$AW$99,COLUMN(O$1),FALSE)/VLOOKUP($C234,$A$69:$AW$99,COLUMN(C$1),FALSE)</f>
        <v>0</v>
      </c>
      <c r="P234" s="49">
        <f t="shared" ref="P234:P248" si="131">AZ234*VLOOKUP($C234,$A$69:$AW$99,COLUMN(P$1),FALSE)/VLOOKUP($C234,$A$69:$AW$99,COLUMN(D$1),FALSE)</f>
        <v>0</v>
      </c>
      <c r="Q234" s="49">
        <f t="shared" ref="Q234:Q248" si="132">BA234*VLOOKUP($C234,$A$69:$AW$99,COLUMN(Q$1),FALSE)/VLOOKUP($C234,$A$69:$AW$99,COLUMN(E$1),FALSE)</f>
        <v>0</v>
      </c>
      <c r="R234" s="49">
        <f t="shared" ref="R234:R248" si="133">BB234*VLOOKUP($C234,$A$69:$AW$99,COLUMN(R$1),FALSE)/VLOOKUP($C234,$A$69:$AW$99,COLUMN(F$1),FALSE)</f>
        <v>0</v>
      </c>
      <c r="S234" s="49">
        <f t="shared" ref="S234:S248" si="134">BC234*VLOOKUP($C234,$A$69:$AW$99,COLUMN(S$1),FALSE)/VLOOKUP($C234,$A$69:$AW$99,COLUMN(G$1),FALSE)</f>
        <v>0</v>
      </c>
      <c r="T234" s="49">
        <f t="shared" ref="T234:T248" si="135">AX234*VLOOKUP($C234,$A$69:$AW$99,COLUMN(T$1),FALSE)/VLOOKUP($C234,$A$69:$AW$99,COLUMN(B$1),FALSE)</f>
        <v>0</v>
      </c>
      <c r="U234" s="49">
        <f t="shared" ref="U234:U248" si="136">AY234*VLOOKUP($C234,$A$69:$AW$99,COLUMN(U$1),FALSE)/VLOOKUP($C234,$A$69:$AW$99,COLUMN(C$1),FALSE)</f>
        <v>0</v>
      </c>
      <c r="V234" s="49">
        <f t="shared" ref="V234:V248" si="137">AZ234*VLOOKUP($C234,$A$69:$AW$99,COLUMN(V$1),FALSE)/VLOOKUP($C234,$A$69:$AW$99,COLUMN(D$1),FALSE)</f>
        <v>0</v>
      </c>
      <c r="W234" s="49">
        <f t="shared" ref="W234:W248" si="138">BA234*VLOOKUP($C234,$A$69:$AW$99,COLUMN(W$1),FALSE)/VLOOKUP($C234,$A$69:$AW$99,COLUMN(E$1),FALSE)</f>
        <v>0</v>
      </c>
      <c r="X234" s="49">
        <f t="shared" ref="X234:X248" si="139">BB234*VLOOKUP($C234,$A$69:$AW$99,COLUMN(X$1),FALSE)/VLOOKUP($C234,$A$69:$AW$99,COLUMN(F$1),FALSE)</f>
        <v>0</v>
      </c>
      <c r="Y234" s="49">
        <f t="shared" ref="Y234:Y248" si="140">BC234*VLOOKUP($C234,$A$69:$AW$99,COLUMN(Y$1),FALSE)/VLOOKUP($C234,$A$69:$AW$99,COLUMN(G$1),FALSE)</f>
        <v>0</v>
      </c>
      <c r="Z234" s="49">
        <f t="shared" ref="Z234:Z248" si="141">AX234*VLOOKUP($C234,$A$69:$AW$99,COLUMN(Z$1),FALSE)/VLOOKUP($C234,$A$69:$AW$99,COLUMN(B$1),FALSE)</f>
        <v>0</v>
      </c>
      <c r="AA234" s="49">
        <f t="shared" ref="AA234:AA248" si="142">AY234*VLOOKUP($C234,$A$69:$AW$99,COLUMN(AA$1),FALSE)/VLOOKUP($C234,$A$69:$AW$99,COLUMN(C$1),FALSE)</f>
        <v>0</v>
      </c>
      <c r="AB234" s="49">
        <f t="shared" ref="AB234:AB248" si="143">AZ234*VLOOKUP($C234,$A$69:$AW$99,COLUMN(AB$1),FALSE)/VLOOKUP($C234,$A$69:$AW$99,COLUMN(D$1),FALSE)</f>
        <v>0</v>
      </c>
      <c r="AC234" s="49">
        <f t="shared" ref="AC234:AC248" si="144">BA234*VLOOKUP($C234,$A$69:$AW$99,COLUMN(AC$1),FALSE)/VLOOKUP($C234,$A$69:$AW$99,COLUMN(E$1),FALSE)</f>
        <v>0</v>
      </c>
      <c r="AD234" s="49">
        <f t="shared" ref="AD234:AD248" si="145">BB234*VLOOKUP($C234,$A$69:$AW$99,COLUMN(AD$1),FALSE)/VLOOKUP($C234,$A$69:$AW$99,COLUMN(F$1),FALSE)</f>
        <v>0</v>
      </c>
      <c r="AE234" s="49">
        <f t="shared" ref="AE234:AE248" si="146">BC234*VLOOKUP($C234,$A$69:$AW$99,COLUMN(AE$1),FALSE)/VLOOKUP($C234,$A$69:$AW$99,COLUMN(G$1),FALSE)</f>
        <v>0</v>
      </c>
      <c r="AF234" s="49">
        <f t="shared" ref="AF234:AF248" si="147">AX234*VLOOKUP($C234,$A$69:$AW$99,COLUMN(AF$1),FALSE)/VLOOKUP($C234,$A$69:$AW$99,COLUMN(B$1),FALSE)</f>
        <v>0</v>
      </c>
      <c r="AG234" s="49">
        <f t="shared" ref="AG234:AG248" si="148">AY234*VLOOKUP($C234,$A$69:$AW$99,COLUMN(AG$1),FALSE)/VLOOKUP($C234,$A$69:$AW$99,COLUMN(C$1),FALSE)</f>
        <v>0</v>
      </c>
      <c r="AH234" s="49">
        <f t="shared" ref="AH234:AH248" si="149">AZ234*VLOOKUP($C234,$A$69:$AW$99,COLUMN(AH$1),FALSE)/VLOOKUP($C234,$A$69:$AW$99,COLUMN(D$1),FALSE)</f>
        <v>0</v>
      </c>
      <c r="AI234" s="49">
        <f t="shared" ref="AI234:AI248" si="150">BA234*VLOOKUP($C234,$A$69:$AW$99,COLUMN(AI$1),FALSE)/VLOOKUP($C234,$A$69:$AW$99,COLUMN(E$1),FALSE)</f>
        <v>0</v>
      </c>
      <c r="AJ234" s="49">
        <f t="shared" ref="AJ234:AJ248" si="151">BB234*VLOOKUP($C234,$A$69:$AW$99,COLUMN(AJ$1),FALSE)/VLOOKUP($C234,$A$69:$AW$99,COLUMN(F$1),FALSE)</f>
        <v>0</v>
      </c>
      <c r="AK234" s="49">
        <f t="shared" ref="AK234:AK248" si="152">BC234*VLOOKUP($C234,$A$69:$AW$99,COLUMN(AK$1),FALSE)/VLOOKUP($C234,$A$69:$AW$99,COLUMN(G$1),FALSE)</f>
        <v>0</v>
      </c>
      <c r="AL234" s="49">
        <f t="shared" ref="AL234:AL248" si="153">AX234*VLOOKUP($C234,$A$69:$AW$99,COLUMN(AL$1),FALSE)/VLOOKUP($C234,$A$69:$AW$99,COLUMN(B$1),FALSE)</f>
        <v>0</v>
      </c>
      <c r="AM234" s="49">
        <f t="shared" ref="AM234:AM248" si="154">AY234*VLOOKUP($C234,$A$69:$AW$99,COLUMN(AM$1),FALSE)/VLOOKUP($C234,$A$69:$AW$99,COLUMN(C$1),FALSE)</f>
        <v>0</v>
      </c>
      <c r="AN234" s="49">
        <f t="shared" ref="AN234:AN248" si="155">AZ234*VLOOKUP($C234,$A$69:$AW$99,COLUMN(AN$1),FALSE)/VLOOKUP($C234,$A$69:$AW$99,COLUMN(D$1),FALSE)</f>
        <v>0</v>
      </c>
      <c r="AO234" s="49">
        <f t="shared" ref="AO234:AO248" si="156">BA234*VLOOKUP($C234,$A$69:$AW$99,COLUMN(AO$1),FALSE)/VLOOKUP($C234,$A$69:$AW$99,COLUMN(E$1),FALSE)</f>
        <v>0</v>
      </c>
      <c r="AP234" s="49">
        <f t="shared" ref="AP234:AP248" si="157">BB234*VLOOKUP($C234,$A$69:$AW$99,COLUMN(AP$1),FALSE)/VLOOKUP($C234,$A$69:$AW$99,COLUMN(F$1),FALSE)</f>
        <v>0</v>
      </c>
      <c r="AQ234" s="49">
        <f t="shared" ref="AQ234:AQ248" si="158">BC234*VLOOKUP($C234,$A$69:$AW$99,COLUMN(AQ$1),FALSE)/VLOOKUP($C234,$A$69:$AW$99,COLUMN(G$1),FALSE)</f>
        <v>0</v>
      </c>
      <c r="AR234" s="49">
        <v>0</v>
      </c>
      <c r="AS234" s="49">
        <v>0</v>
      </c>
      <c r="AT234" s="49">
        <v>0</v>
      </c>
      <c r="AU234" s="49">
        <v>0</v>
      </c>
      <c r="AV234" s="49">
        <v>0</v>
      </c>
      <c r="AW234" s="49">
        <v>0</v>
      </c>
      <c r="AX234" s="49">
        <f>SUMIFS(跨省传输汇总!K:K,跨省传输汇总!$D:$D,Calculation!$C234,跨省传输汇总!$E:$E,Calculation!$D234,跨省传输汇总!$I:$I,"")</f>
        <v>0</v>
      </c>
      <c r="AY234" s="49">
        <f>SUMIFS(跨省传输汇总!L:L,跨省传输汇总!$D:$D,Calculation!$C234,跨省传输汇总!$E:$E,Calculation!$D234,跨省传输汇总!$I:$I,"")</f>
        <v>0</v>
      </c>
      <c r="AZ234" s="49">
        <f>SUMIFS(跨省传输汇总!M:M,跨省传输汇总!$D:$D,Calculation!$C234,跨省传输汇总!$E:$E,Calculation!$D234,跨省传输汇总!$I:$I,"")</f>
        <v>0</v>
      </c>
      <c r="BA234" s="49">
        <f>SUMIFS(跨省传输汇总!N:N,跨省传输汇总!$D:$D,Calculation!$C234,跨省传输汇总!$E:$E,Calculation!$D234,跨省传输汇总!$I:$I,"")</f>
        <v>0</v>
      </c>
      <c r="BB234" s="49">
        <f>SUMIFS(跨省传输汇总!O:O,跨省传输汇总!$D:$D,Calculation!$C234,跨省传输汇总!$E:$E,Calculation!$D234,跨省传输汇总!$I:$I,"")</f>
        <v>0</v>
      </c>
      <c r="BC234" s="49">
        <f>SUMIFS(跨省传输汇总!P:P,跨省传输汇总!$D:$D,Calculation!$C234,跨省传输汇总!$E:$E,Calculation!$D234,跨省传输汇总!$I:$I,"")</f>
        <v>0</v>
      </c>
    </row>
    <row r="235" spans="1:55">
      <c r="A235" s="41" t="s">
        <v>173</v>
      </c>
      <c r="B235" s="41" t="s">
        <v>460</v>
      </c>
      <c r="C235" s="31" t="s">
        <v>147</v>
      </c>
      <c r="D235" s="31" t="s">
        <v>218</v>
      </c>
      <c r="H235" s="49">
        <f t="shared" si="123"/>
        <v>0</v>
      </c>
      <c r="I235" s="49">
        <f t="shared" si="124"/>
        <v>0</v>
      </c>
      <c r="J235" s="49">
        <f t="shared" si="125"/>
        <v>0</v>
      </c>
      <c r="K235" s="49">
        <f t="shared" si="126"/>
        <v>0</v>
      </c>
      <c r="L235" s="49">
        <f t="shared" si="127"/>
        <v>0</v>
      </c>
      <c r="M235" s="49">
        <f t="shared" si="128"/>
        <v>0</v>
      </c>
      <c r="N235" s="49">
        <f t="shared" si="129"/>
        <v>0</v>
      </c>
      <c r="O235" s="49">
        <f t="shared" si="130"/>
        <v>0</v>
      </c>
      <c r="P235" s="49">
        <f t="shared" si="131"/>
        <v>0</v>
      </c>
      <c r="Q235" s="49">
        <f t="shared" si="132"/>
        <v>0</v>
      </c>
      <c r="R235" s="49">
        <f t="shared" si="133"/>
        <v>0</v>
      </c>
      <c r="S235" s="49">
        <f t="shared" si="134"/>
        <v>0</v>
      </c>
      <c r="T235" s="49">
        <f t="shared" si="135"/>
        <v>0</v>
      </c>
      <c r="U235" s="49">
        <f t="shared" si="136"/>
        <v>0</v>
      </c>
      <c r="V235" s="49">
        <f t="shared" si="137"/>
        <v>0</v>
      </c>
      <c r="W235" s="49">
        <f t="shared" si="138"/>
        <v>0</v>
      </c>
      <c r="X235" s="49">
        <f t="shared" si="139"/>
        <v>0</v>
      </c>
      <c r="Y235" s="49">
        <f t="shared" si="140"/>
        <v>0</v>
      </c>
      <c r="Z235" s="49">
        <f t="shared" si="141"/>
        <v>0</v>
      </c>
      <c r="AA235" s="49">
        <f t="shared" si="142"/>
        <v>0</v>
      </c>
      <c r="AB235" s="49">
        <f t="shared" si="143"/>
        <v>0</v>
      </c>
      <c r="AC235" s="49">
        <f t="shared" si="144"/>
        <v>0</v>
      </c>
      <c r="AD235" s="49">
        <f t="shared" si="145"/>
        <v>0</v>
      </c>
      <c r="AE235" s="49">
        <f t="shared" si="146"/>
        <v>0</v>
      </c>
      <c r="AF235" s="49">
        <f t="shared" si="147"/>
        <v>0</v>
      </c>
      <c r="AG235" s="49">
        <f t="shared" si="148"/>
        <v>0</v>
      </c>
      <c r="AH235" s="49">
        <f t="shared" si="149"/>
        <v>0</v>
      </c>
      <c r="AI235" s="49">
        <f t="shared" si="150"/>
        <v>0</v>
      </c>
      <c r="AJ235" s="49">
        <f t="shared" si="151"/>
        <v>0</v>
      </c>
      <c r="AK235" s="49">
        <f t="shared" si="152"/>
        <v>0</v>
      </c>
      <c r="AL235" s="49">
        <f t="shared" si="153"/>
        <v>0</v>
      </c>
      <c r="AM235" s="49">
        <f t="shared" si="154"/>
        <v>0</v>
      </c>
      <c r="AN235" s="49">
        <f t="shared" si="155"/>
        <v>0</v>
      </c>
      <c r="AO235" s="49">
        <f t="shared" si="156"/>
        <v>0</v>
      </c>
      <c r="AP235" s="49">
        <f t="shared" si="157"/>
        <v>0</v>
      </c>
      <c r="AQ235" s="49">
        <f t="shared" si="158"/>
        <v>0</v>
      </c>
      <c r="AR235" s="49">
        <v>0</v>
      </c>
      <c r="AS235" s="49">
        <v>0</v>
      </c>
      <c r="AT235" s="49">
        <v>0</v>
      </c>
      <c r="AU235" s="49">
        <v>0</v>
      </c>
      <c r="AV235" s="49">
        <v>0</v>
      </c>
      <c r="AW235" s="49">
        <v>0</v>
      </c>
      <c r="AX235" s="49">
        <f>SUMIFS(跨省传输汇总!K:K,跨省传输汇总!$D:$D,Calculation!$C235,跨省传输汇总!$E:$E,Calculation!$D235,跨省传输汇总!$I:$I,"")</f>
        <v>0</v>
      </c>
      <c r="AY235" s="49">
        <f>SUMIFS(跨省传输汇总!L:L,跨省传输汇总!$D:$D,Calculation!$C235,跨省传输汇总!$E:$E,Calculation!$D235,跨省传输汇总!$I:$I,"")</f>
        <v>0</v>
      </c>
      <c r="AZ235" s="49">
        <f>SUMIFS(跨省传输汇总!M:M,跨省传输汇总!$D:$D,Calculation!$C235,跨省传输汇总!$E:$E,Calculation!$D235,跨省传输汇总!$I:$I,"")</f>
        <v>0</v>
      </c>
      <c r="BA235" s="49">
        <f>SUMIFS(跨省传输汇总!N:N,跨省传输汇总!$D:$D,Calculation!$C235,跨省传输汇总!$E:$E,Calculation!$D235,跨省传输汇总!$I:$I,"")</f>
        <v>0</v>
      </c>
      <c r="BB235" s="49">
        <f>SUMIFS(跨省传输汇总!O:O,跨省传输汇总!$D:$D,Calculation!$C235,跨省传输汇总!$E:$E,Calculation!$D235,跨省传输汇总!$I:$I,"")</f>
        <v>0</v>
      </c>
      <c r="BC235" s="49">
        <f>SUMIFS(跨省传输汇总!P:P,跨省传输汇总!$D:$D,Calculation!$C235,跨省传输汇总!$E:$E,Calculation!$D235,跨省传输汇总!$I:$I,"")</f>
        <v>0</v>
      </c>
    </row>
    <row r="236" spans="1:55">
      <c r="A236" s="29" t="s">
        <v>173</v>
      </c>
      <c r="B236" s="29" t="s">
        <v>460</v>
      </c>
      <c r="C236" s="13" t="s">
        <v>147</v>
      </c>
      <c r="D236" s="13" t="s">
        <v>251</v>
      </c>
      <c r="H236" s="49">
        <f t="shared" si="123"/>
        <v>0</v>
      </c>
      <c r="I236" s="49">
        <f t="shared" si="124"/>
        <v>0</v>
      </c>
      <c r="J236" s="49">
        <f t="shared" si="125"/>
        <v>0</v>
      </c>
      <c r="K236" s="49">
        <f t="shared" si="126"/>
        <v>0</v>
      </c>
      <c r="L236" s="49">
        <f t="shared" si="127"/>
        <v>0</v>
      </c>
      <c r="M236" s="49">
        <f t="shared" si="128"/>
        <v>0</v>
      </c>
      <c r="N236" s="49">
        <f t="shared" si="129"/>
        <v>0</v>
      </c>
      <c r="O236" s="49">
        <f t="shared" si="130"/>
        <v>0</v>
      </c>
      <c r="P236" s="49">
        <f t="shared" si="131"/>
        <v>0</v>
      </c>
      <c r="Q236" s="49">
        <f t="shared" si="132"/>
        <v>0</v>
      </c>
      <c r="R236" s="49">
        <f t="shared" si="133"/>
        <v>0</v>
      </c>
      <c r="S236" s="49">
        <f t="shared" si="134"/>
        <v>0</v>
      </c>
      <c r="T236" s="49">
        <f t="shared" si="135"/>
        <v>0</v>
      </c>
      <c r="U236" s="49">
        <f t="shared" si="136"/>
        <v>0</v>
      </c>
      <c r="V236" s="49">
        <f t="shared" si="137"/>
        <v>0</v>
      </c>
      <c r="W236" s="49">
        <f t="shared" si="138"/>
        <v>0</v>
      </c>
      <c r="X236" s="49">
        <f t="shared" si="139"/>
        <v>0</v>
      </c>
      <c r="Y236" s="49">
        <f t="shared" si="140"/>
        <v>0</v>
      </c>
      <c r="Z236" s="49">
        <f t="shared" si="141"/>
        <v>0</v>
      </c>
      <c r="AA236" s="49">
        <f t="shared" si="142"/>
        <v>0</v>
      </c>
      <c r="AB236" s="49">
        <f t="shared" si="143"/>
        <v>0</v>
      </c>
      <c r="AC236" s="49">
        <f t="shared" si="144"/>
        <v>0</v>
      </c>
      <c r="AD236" s="49">
        <f t="shared" si="145"/>
        <v>0</v>
      </c>
      <c r="AE236" s="49">
        <f t="shared" si="146"/>
        <v>0</v>
      </c>
      <c r="AF236" s="49">
        <f t="shared" si="147"/>
        <v>0</v>
      </c>
      <c r="AG236" s="49">
        <f t="shared" si="148"/>
        <v>0</v>
      </c>
      <c r="AH236" s="49">
        <f t="shared" si="149"/>
        <v>0</v>
      </c>
      <c r="AI236" s="49">
        <f t="shared" si="150"/>
        <v>0</v>
      </c>
      <c r="AJ236" s="49">
        <f t="shared" si="151"/>
        <v>0</v>
      </c>
      <c r="AK236" s="49">
        <f t="shared" si="152"/>
        <v>0</v>
      </c>
      <c r="AL236" s="49">
        <f t="shared" si="153"/>
        <v>0</v>
      </c>
      <c r="AM236" s="49">
        <f t="shared" si="154"/>
        <v>0</v>
      </c>
      <c r="AN236" s="49">
        <f t="shared" si="155"/>
        <v>0</v>
      </c>
      <c r="AO236" s="49">
        <f t="shared" si="156"/>
        <v>0</v>
      </c>
      <c r="AP236" s="49">
        <f t="shared" si="157"/>
        <v>0</v>
      </c>
      <c r="AQ236" s="49">
        <f t="shared" si="158"/>
        <v>0</v>
      </c>
      <c r="AR236" s="49">
        <v>0</v>
      </c>
      <c r="AS236" s="49">
        <v>0</v>
      </c>
      <c r="AT236" s="49">
        <v>0</v>
      </c>
      <c r="AU236" s="49">
        <v>0</v>
      </c>
      <c r="AV236" s="49">
        <v>0</v>
      </c>
      <c r="AW236" s="49">
        <v>0</v>
      </c>
      <c r="AX236" s="49">
        <f>SUMIFS(跨省传输汇总!K:K,跨省传输汇总!$D:$D,Calculation!$C236,跨省传输汇总!$E:$E,Calculation!$D236,跨省传输汇总!$I:$I,"")</f>
        <v>0</v>
      </c>
      <c r="AY236" s="49">
        <f>SUMIFS(跨省传输汇总!L:L,跨省传输汇总!$D:$D,Calculation!$C236,跨省传输汇总!$E:$E,Calculation!$D236,跨省传输汇总!$I:$I,"")</f>
        <v>0</v>
      </c>
      <c r="AZ236" s="49">
        <f>SUMIFS(跨省传输汇总!M:M,跨省传输汇总!$D:$D,Calculation!$C236,跨省传输汇总!$E:$E,Calculation!$D236,跨省传输汇总!$I:$I,"")</f>
        <v>0</v>
      </c>
      <c r="BA236" s="49">
        <f>SUMIFS(跨省传输汇总!N:N,跨省传输汇总!$D:$D,Calculation!$C236,跨省传输汇总!$E:$E,Calculation!$D236,跨省传输汇总!$I:$I,"")</f>
        <v>0</v>
      </c>
      <c r="BB236" s="49">
        <f>SUMIFS(跨省传输汇总!O:O,跨省传输汇总!$D:$D,Calculation!$C236,跨省传输汇总!$E:$E,Calculation!$D236,跨省传输汇总!$I:$I,"")</f>
        <v>0</v>
      </c>
      <c r="BC236" s="49">
        <f>SUMIFS(跨省传输汇总!P:P,跨省传输汇总!$D:$D,Calculation!$C236,跨省传输汇总!$E:$E,Calculation!$D236,跨省传输汇总!$I:$I,"")</f>
        <v>0</v>
      </c>
    </row>
    <row r="237" spans="1:55">
      <c r="A237" s="29" t="s">
        <v>173</v>
      </c>
      <c r="B237" s="29" t="s">
        <v>116</v>
      </c>
      <c r="C237" s="13" t="s">
        <v>147</v>
      </c>
      <c r="D237" s="13" t="s">
        <v>220</v>
      </c>
      <c r="H237" s="49">
        <f t="shared" si="123"/>
        <v>0</v>
      </c>
      <c r="I237" s="49">
        <f t="shared" si="124"/>
        <v>0</v>
      </c>
      <c r="J237" s="49">
        <f t="shared" si="125"/>
        <v>0</v>
      </c>
      <c r="K237" s="49">
        <f t="shared" si="126"/>
        <v>0</v>
      </c>
      <c r="L237" s="49">
        <f t="shared" si="127"/>
        <v>0</v>
      </c>
      <c r="M237" s="49">
        <f t="shared" si="128"/>
        <v>0</v>
      </c>
      <c r="N237" s="49">
        <f t="shared" si="129"/>
        <v>0</v>
      </c>
      <c r="O237" s="49">
        <f t="shared" si="130"/>
        <v>0</v>
      </c>
      <c r="P237" s="49">
        <f t="shared" si="131"/>
        <v>0</v>
      </c>
      <c r="Q237" s="49">
        <f t="shared" si="132"/>
        <v>0</v>
      </c>
      <c r="R237" s="49">
        <f t="shared" si="133"/>
        <v>0</v>
      </c>
      <c r="S237" s="49">
        <f t="shared" si="134"/>
        <v>0</v>
      </c>
      <c r="T237" s="49">
        <f t="shared" si="135"/>
        <v>0</v>
      </c>
      <c r="U237" s="49">
        <f t="shared" si="136"/>
        <v>0</v>
      </c>
      <c r="V237" s="49">
        <f t="shared" si="137"/>
        <v>0</v>
      </c>
      <c r="W237" s="49">
        <f t="shared" si="138"/>
        <v>0</v>
      </c>
      <c r="X237" s="49">
        <f t="shared" si="139"/>
        <v>0</v>
      </c>
      <c r="Y237" s="49">
        <f t="shared" si="140"/>
        <v>0</v>
      </c>
      <c r="Z237" s="49">
        <f t="shared" si="141"/>
        <v>0</v>
      </c>
      <c r="AA237" s="49">
        <f t="shared" si="142"/>
        <v>0</v>
      </c>
      <c r="AB237" s="49">
        <f t="shared" si="143"/>
        <v>0</v>
      </c>
      <c r="AC237" s="49">
        <f t="shared" si="144"/>
        <v>0</v>
      </c>
      <c r="AD237" s="49">
        <f t="shared" si="145"/>
        <v>0</v>
      </c>
      <c r="AE237" s="49">
        <f t="shared" si="146"/>
        <v>0</v>
      </c>
      <c r="AF237" s="49">
        <f t="shared" si="147"/>
        <v>0</v>
      </c>
      <c r="AG237" s="49">
        <f t="shared" si="148"/>
        <v>0</v>
      </c>
      <c r="AH237" s="49">
        <f t="shared" si="149"/>
        <v>0</v>
      </c>
      <c r="AI237" s="49">
        <f t="shared" si="150"/>
        <v>0</v>
      </c>
      <c r="AJ237" s="49">
        <f t="shared" si="151"/>
        <v>0</v>
      </c>
      <c r="AK237" s="49">
        <f t="shared" si="152"/>
        <v>0</v>
      </c>
      <c r="AL237" s="49">
        <f t="shared" si="153"/>
        <v>0</v>
      </c>
      <c r="AM237" s="49">
        <f t="shared" si="154"/>
        <v>0</v>
      </c>
      <c r="AN237" s="49">
        <f t="shared" si="155"/>
        <v>0</v>
      </c>
      <c r="AO237" s="49">
        <f t="shared" si="156"/>
        <v>0</v>
      </c>
      <c r="AP237" s="49">
        <f t="shared" si="157"/>
        <v>0</v>
      </c>
      <c r="AQ237" s="49">
        <f t="shared" si="158"/>
        <v>0</v>
      </c>
      <c r="AR237" s="49">
        <v>0</v>
      </c>
      <c r="AS237" s="49">
        <v>0</v>
      </c>
      <c r="AT237" s="49">
        <v>0</v>
      </c>
      <c r="AU237" s="49">
        <v>0</v>
      </c>
      <c r="AV237" s="49">
        <v>0</v>
      </c>
      <c r="AW237" s="49">
        <v>0</v>
      </c>
      <c r="AX237" s="49">
        <f>SUMIFS(跨省传输汇总!K:K,跨省传输汇总!$D:$D,Calculation!$C237,跨省传输汇总!$E:$E,Calculation!$D237,跨省传输汇总!$I:$I,"")</f>
        <v>0</v>
      </c>
      <c r="AY237" s="49">
        <f>SUMIFS(跨省传输汇总!L:L,跨省传输汇总!$D:$D,Calculation!$C237,跨省传输汇总!$E:$E,Calculation!$D237,跨省传输汇总!$I:$I,"")</f>
        <v>0</v>
      </c>
      <c r="AZ237" s="49">
        <f>SUMIFS(跨省传输汇总!M:M,跨省传输汇总!$D:$D,Calculation!$C237,跨省传输汇总!$E:$E,Calculation!$D237,跨省传输汇总!$I:$I,"")</f>
        <v>0</v>
      </c>
      <c r="BA237" s="49">
        <f>SUMIFS(跨省传输汇总!N:N,跨省传输汇总!$D:$D,Calculation!$C237,跨省传输汇总!$E:$E,Calculation!$D237,跨省传输汇总!$I:$I,"")</f>
        <v>0</v>
      </c>
      <c r="BB237" s="49">
        <f>SUMIFS(跨省传输汇总!O:O,跨省传输汇总!$D:$D,Calculation!$C237,跨省传输汇总!$E:$E,Calculation!$D237,跨省传输汇总!$I:$I,"")</f>
        <v>0</v>
      </c>
      <c r="BC237" s="49">
        <f>SUMIFS(跨省传输汇总!P:P,跨省传输汇总!$D:$D,Calculation!$C237,跨省传输汇总!$E:$E,Calculation!$D237,跨省传输汇总!$I:$I,"")</f>
        <v>0</v>
      </c>
    </row>
    <row r="238" spans="1:55">
      <c r="A238" s="29" t="s">
        <v>173</v>
      </c>
      <c r="B238" s="29" t="s">
        <v>483</v>
      </c>
      <c r="C238" s="13" t="s">
        <v>147</v>
      </c>
      <c r="D238" s="13" t="s">
        <v>434</v>
      </c>
      <c r="H238" s="49">
        <f t="shared" si="123"/>
        <v>0</v>
      </c>
      <c r="I238" s="49">
        <f t="shared" si="124"/>
        <v>438.47629407187924</v>
      </c>
      <c r="J238" s="49">
        <f t="shared" si="125"/>
        <v>288.74356567218246</v>
      </c>
      <c r="K238" s="49">
        <f t="shared" si="126"/>
        <v>1044.3056877781307</v>
      </c>
      <c r="L238" s="49">
        <f t="shared" si="127"/>
        <v>6008.7527427580026</v>
      </c>
      <c r="M238" s="49">
        <f t="shared" si="128"/>
        <v>0</v>
      </c>
      <c r="N238" s="49">
        <f t="shared" si="129"/>
        <v>0</v>
      </c>
      <c r="O238" s="49">
        <f t="shared" si="130"/>
        <v>49.013373208173455</v>
      </c>
      <c r="P238" s="49">
        <f t="shared" si="131"/>
        <v>37.834856496593183</v>
      </c>
      <c r="Q238" s="49">
        <f t="shared" si="132"/>
        <v>148.43828701213332</v>
      </c>
      <c r="R238" s="49">
        <f t="shared" si="133"/>
        <v>804.42577827345269</v>
      </c>
      <c r="S238" s="49">
        <f t="shared" si="134"/>
        <v>0</v>
      </c>
      <c r="T238" s="49">
        <f t="shared" si="135"/>
        <v>0</v>
      </c>
      <c r="U238" s="49">
        <f t="shared" si="136"/>
        <v>3.5431354126390446</v>
      </c>
      <c r="V238" s="49">
        <f t="shared" si="137"/>
        <v>2.402213110894805</v>
      </c>
      <c r="W238" s="49">
        <f t="shared" si="138"/>
        <v>9.909942456775946</v>
      </c>
      <c r="X238" s="49">
        <f t="shared" si="139"/>
        <v>51.251503878918044</v>
      </c>
      <c r="Y238" s="49">
        <f t="shared" si="140"/>
        <v>0</v>
      </c>
      <c r="Z238" s="49">
        <f t="shared" si="141"/>
        <v>0</v>
      </c>
      <c r="AA238" s="49">
        <f t="shared" si="142"/>
        <v>0</v>
      </c>
      <c r="AB238" s="49">
        <f t="shared" si="143"/>
        <v>0</v>
      </c>
      <c r="AC238" s="49">
        <f t="shared" si="144"/>
        <v>0</v>
      </c>
      <c r="AD238" s="49">
        <f t="shared" si="145"/>
        <v>0</v>
      </c>
      <c r="AE238" s="49">
        <f t="shared" si="146"/>
        <v>0</v>
      </c>
      <c r="AF238" s="49">
        <f t="shared" si="147"/>
        <v>0</v>
      </c>
      <c r="AG238" s="49">
        <f t="shared" si="148"/>
        <v>17.125154494422048</v>
      </c>
      <c r="AH238" s="49">
        <f t="shared" si="149"/>
        <v>11.890954898929285</v>
      </c>
      <c r="AI238" s="49">
        <f t="shared" si="150"/>
        <v>47.441213888821018</v>
      </c>
      <c r="AJ238" s="49">
        <f t="shared" si="151"/>
        <v>285.22576071745692</v>
      </c>
      <c r="AK238" s="49">
        <f t="shared" si="152"/>
        <v>0</v>
      </c>
      <c r="AL238" s="49">
        <f t="shared" si="153"/>
        <v>0</v>
      </c>
      <c r="AM238" s="49">
        <f t="shared" si="154"/>
        <v>9.8420428128862358</v>
      </c>
      <c r="AN238" s="49">
        <f t="shared" si="155"/>
        <v>9.1284098214002594</v>
      </c>
      <c r="AO238" s="49">
        <f t="shared" si="156"/>
        <v>40.904868864139011</v>
      </c>
      <c r="AP238" s="49">
        <f t="shared" si="157"/>
        <v>247.34421437216966</v>
      </c>
      <c r="AQ238" s="49">
        <f t="shared" si="158"/>
        <v>0</v>
      </c>
      <c r="AR238" s="49">
        <v>0</v>
      </c>
      <c r="AS238" s="49">
        <v>0</v>
      </c>
      <c r="AT238" s="49">
        <v>0</v>
      </c>
      <c r="AU238" s="49">
        <v>0</v>
      </c>
      <c r="AV238" s="49">
        <v>0</v>
      </c>
      <c r="AW238" s="49">
        <v>0</v>
      </c>
      <c r="AX238" s="49">
        <f>SUMIFS(跨省传输汇总!K:K,跨省传输汇总!$D:$D,Calculation!$C238,跨省传输汇总!$E:$E,Calculation!$D238,跨省传输汇总!$I:$I,"")</f>
        <v>0</v>
      </c>
      <c r="AY238" s="49">
        <f>SUMIFS(跨省传输汇总!L:L,跨省传输汇总!$D:$D,Calculation!$C238,跨省传输汇总!$E:$E,Calculation!$D238,跨省传输汇总!$I:$I,"")</f>
        <v>518</v>
      </c>
      <c r="AZ238" s="49">
        <f>SUMIFS(跨省传输汇总!M:M,跨省传输汇总!$D:$D,Calculation!$C238,跨省传输汇总!$E:$E,Calculation!$D238,跨省传输汇总!$I:$I,"")</f>
        <v>350</v>
      </c>
      <c r="BA238" s="49">
        <f>SUMIFS(跨省传输汇总!N:N,跨省传输汇总!$D:$D,Calculation!$C238,跨省传输汇总!$E:$E,Calculation!$D238,跨省传输汇总!$I:$I,"")</f>
        <v>1291</v>
      </c>
      <c r="BB238" s="49">
        <f>SUMIFS(跨省传输汇总!O:O,跨省传输汇总!$D:$D,Calculation!$C238,跨省传输汇总!$E:$E,Calculation!$D238,跨省传输汇总!$I:$I,"")</f>
        <v>7397</v>
      </c>
      <c r="BC238" s="49">
        <f>SUMIFS(跨省传输汇总!P:P,跨省传输汇总!$D:$D,Calculation!$C238,跨省传输汇总!$E:$E,Calculation!$D238,跨省传输汇总!$I:$I,"")</f>
        <v>0</v>
      </c>
    </row>
    <row r="239" spans="1:55">
      <c r="A239" s="29" t="s">
        <v>173</v>
      </c>
      <c r="B239" s="29" t="s">
        <v>191</v>
      </c>
      <c r="C239" s="13" t="s">
        <v>147</v>
      </c>
      <c r="D239" s="13" t="s">
        <v>435</v>
      </c>
      <c r="H239" s="49">
        <f t="shared" si="123"/>
        <v>122.55024703817722</v>
      </c>
      <c r="I239" s="49">
        <f t="shared" si="124"/>
        <v>0</v>
      </c>
      <c r="J239" s="49">
        <f t="shared" si="125"/>
        <v>0</v>
      </c>
      <c r="K239" s="49">
        <f t="shared" si="126"/>
        <v>0</v>
      </c>
      <c r="L239" s="49">
        <f t="shared" si="127"/>
        <v>0</v>
      </c>
      <c r="M239" s="49">
        <f t="shared" si="128"/>
        <v>0</v>
      </c>
      <c r="N239" s="49">
        <f t="shared" si="129"/>
        <v>16.098719618013192</v>
      </c>
      <c r="O239" s="49">
        <f t="shared" si="130"/>
        <v>0</v>
      </c>
      <c r="P239" s="49">
        <f t="shared" si="131"/>
        <v>0</v>
      </c>
      <c r="Q239" s="49">
        <f t="shared" si="132"/>
        <v>0</v>
      </c>
      <c r="R239" s="49">
        <f t="shared" si="133"/>
        <v>0</v>
      </c>
      <c r="S239" s="49">
        <f t="shared" si="134"/>
        <v>0</v>
      </c>
      <c r="T239" s="49">
        <f t="shared" si="135"/>
        <v>1.2973327164699275</v>
      </c>
      <c r="U239" s="49">
        <f t="shared" si="136"/>
        <v>0</v>
      </c>
      <c r="V239" s="49">
        <f t="shared" si="137"/>
        <v>0</v>
      </c>
      <c r="W239" s="49">
        <f t="shared" si="138"/>
        <v>0</v>
      </c>
      <c r="X239" s="49">
        <f t="shared" si="139"/>
        <v>0</v>
      </c>
      <c r="Y239" s="49">
        <f t="shared" si="140"/>
        <v>0</v>
      </c>
      <c r="Z239" s="49">
        <f t="shared" si="141"/>
        <v>0</v>
      </c>
      <c r="AA239" s="49">
        <f t="shared" si="142"/>
        <v>0</v>
      </c>
      <c r="AB239" s="49">
        <f t="shared" si="143"/>
        <v>0</v>
      </c>
      <c r="AC239" s="49">
        <f t="shared" si="144"/>
        <v>0</v>
      </c>
      <c r="AD239" s="49">
        <f t="shared" si="145"/>
        <v>0</v>
      </c>
      <c r="AE239" s="49">
        <f t="shared" si="146"/>
        <v>0</v>
      </c>
      <c r="AF239" s="49">
        <f t="shared" si="147"/>
        <v>3.1843621222443677</v>
      </c>
      <c r="AG239" s="49">
        <f t="shared" si="148"/>
        <v>0</v>
      </c>
      <c r="AH239" s="49">
        <f t="shared" si="149"/>
        <v>0</v>
      </c>
      <c r="AI239" s="49">
        <f t="shared" si="150"/>
        <v>0</v>
      </c>
      <c r="AJ239" s="49">
        <f t="shared" si="151"/>
        <v>0</v>
      </c>
      <c r="AK239" s="49">
        <f t="shared" si="152"/>
        <v>0</v>
      </c>
      <c r="AL239" s="49">
        <f t="shared" si="153"/>
        <v>1.8693385050953046</v>
      </c>
      <c r="AM239" s="49">
        <f t="shared" si="154"/>
        <v>0</v>
      </c>
      <c r="AN239" s="49">
        <f t="shared" si="155"/>
        <v>0</v>
      </c>
      <c r="AO239" s="49">
        <f t="shared" si="156"/>
        <v>0</v>
      </c>
      <c r="AP239" s="49">
        <f t="shared" si="157"/>
        <v>0</v>
      </c>
      <c r="AQ239" s="49">
        <f t="shared" si="158"/>
        <v>0</v>
      </c>
      <c r="AR239" s="49">
        <v>0</v>
      </c>
      <c r="AS239" s="49">
        <v>0</v>
      </c>
      <c r="AT239" s="49">
        <v>0</v>
      </c>
      <c r="AU239" s="49">
        <v>0</v>
      </c>
      <c r="AV239" s="49">
        <v>0</v>
      </c>
      <c r="AW239" s="49">
        <v>0</v>
      </c>
      <c r="AX239" s="49">
        <f>SUMIFS(跨省传输汇总!K:K,跨省传输汇总!$D:$D,Calculation!$C239,跨省传输汇总!$E:$E,Calculation!$D239,跨省传输汇总!$I:$I,"")</f>
        <v>145</v>
      </c>
      <c r="AY239" s="49">
        <f>SUMIFS(跨省传输汇总!L:L,跨省传输汇总!$D:$D,Calculation!$C239,跨省传输汇总!$E:$E,Calculation!$D239,跨省传输汇总!$I:$I,"")</f>
        <v>0</v>
      </c>
      <c r="AZ239" s="49">
        <f>SUMIFS(跨省传输汇总!M:M,跨省传输汇总!$D:$D,Calculation!$C239,跨省传输汇总!$E:$E,Calculation!$D239,跨省传输汇总!$I:$I,"")</f>
        <v>0</v>
      </c>
      <c r="BA239" s="49">
        <f>SUMIFS(跨省传输汇总!N:N,跨省传输汇总!$D:$D,Calculation!$C239,跨省传输汇总!$E:$E,Calculation!$D239,跨省传输汇总!$I:$I,"")</f>
        <v>0</v>
      </c>
      <c r="BB239" s="49">
        <f>SUMIFS(跨省传输汇总!O:O,跨省传输汇总!$D:$D,Calculation!$C239,跨省传输汇总!$E:$E,Calculation!$D239,跨省传输汇总!$I:$I,"")</f>
        <v>0</v>
      </c>
      <c r="BC239" s="49">
        <f>SUMIFS(跨省传输汇总!P:P,跨省传输汇总!$D:$D,Calculation!$C239,跨省传输汇总!$E:$E,Calculation!$D239,跨省传输汇总!$I:$I,"")</f>
        <v>0</v>
      </c>
    </row>
    <row r="240" spans="1:55">
      <c r="A240" s="29" t="s">
        <v>173</v>
      </c>
      <c r="B240" s="29" t="s">
        <v>191</v>
      </c>
      <c r="C240" s="13" t="s">
        <v>147</v>
      </c>
      <c r="D240" s="13" t="s">
        <v>224</v>
      </c>
      <c r="H240" s="49">
        <f t="shared" si="123"/>
        <v>388982.09066623205</v>
      </c>
      <c r="I240" s="49">
        <f t="shared" si="124"/>
        <v>599762.77306776284</v>
      </c>
      <c r="J240" s="49">
        <f t="shared" si="125"/>
        <v>722808.46802070958</v>
      </c>
      <c r="K240" s="49">
        <f t="shared" si="126"/>
        <v>435549.08281632932</v>
      </c>
      <c r="L240" s="49">
        <f t="shared" si="127"/>
        <v>630561.61589863268</v>
      </c>
      <c r="M240" s="49">
        <f t="shared" si="128"/>
        <v>423958.40472052194</v>
      </c>
      <c r="N240" s="49">
        <f t="shared" si="129"/>
        <v>51098.335298446713</v>
      </c>
      <c r="O240" s="49">
        <f t="shared" si="130"/>
        <v>67042.157193383784</v>
      </c>
      <c r="P240" s="49">
        <f t="shared" si="131"/>
        <v>94711.563869561753</v>
      </c>
      <c r="Q240" s="49">
        <f t="shared" si="132"/>
        <v>61909.228801114674</v>
      </c>
      <c r="R240" s="49">
        <f t="shared" si="133"/>
        <v>84416.856598063576</v>
      </c>
      <c r="S240" s="49">
        <f t="shared" si="134"/>
        <v>70853.698467266688</v>
      </c>
      <c r="T240" s="49">
        <f t="shared" si="135"/>
        <v>4117.8145661751932</v>
      </c>
      <c r="U240" s="49">
        <f t="shared" si="136"/>
        <v>4846.4210019313578</v>
      </c>
      <c r="V240" s="49">
        <f t="shared" si="137"/>
        <v>6013.4326266388407</v>
      </c>
      <c r="W240" s="49">
        <f t="shared" si="138"/>
        <v>4133.1445364380534</v>
      </c>
      <c r="X240" s="49">
        <f t="shared" si="139"/>
        <v>5378.3592846411702</v>
      </c>
      <c r="Y240" s="49">
        <f t="shared" si="140"/>
        <v>4532.2195181620482</v>
      </c>
      <c r="Z240" s="49">
        <f t="shared" si="141"/>
        <v>0</v>
      </c>
      <c r="AA240" s="49">
        <f t="shared" si="142"/>
        <v>0</v>
      </c>
      <c r="AB240" s="49">
        <f t="shared" si="143"/>
        <v>0</v>
      </c>
      <c r="AC240" s="49">
        <f t="shared" si="144"/>
        <v>0</v>
      </c>
      <c r="AD240" s="49">
        <f t="shared" si="145"/>
        <v>0</v>
      </c>
      <c r="AE240" s="49">
        <f t="shared" si="146"/>
        <v>0</v>
      </c>
      <c r="AF240" s="49">
        <f t="shared" si="147"/>
        <v>10107.363026066383</v>
      </c>
      <c r="AG240" s="49">
        <f t="shared" si="148"/>
        <v>23424.368176001564</v>
      </c>
      <c r="AH240" s="49">
        <f t="shared" si="149"/>
        <v>29766.491501862263</v>
      </c>
      <c r="AI240" s="49">
        <f t="shared" si="150"/>
        <v>19786.33022762898</v>
      </c>
      <c r="AJ240" s="49">
        <f t="shared" si="151"/>
        <v>29931.738627568251</v>
      </c>
      <c r="AK240" s="49">
        <f t="shared" si="152"/>
        <v>23567.541494442652</v>
      </c>
      <c r="AL240" s="49">
        <f t="shared" si="153"/>
        <v>5933.3964430797096</v>
      </c>
      <c r="AM240" s="49">
        <f t="shared" si="154"/>
        <v>13462.280560920439</v>
      </c>
      <c r="AN240" s="49">
        <f t="shared" si="155"/>
        <v>22851.043981227594</v>
      </c>
      <c r="AO240" s="49">
        <f t="shared" si="156"/>
        <v>17060.213618488986</v>
      </c>
      <c r="AP240" s="49">
        <f t="shared" si="157"/>
        <v>25956.42959109434</v>
      </c>
      <c r="AQ240" s="49">
        <f t="shared" si="158"/>
        <v>20697.135799606687</v>
      </c>
      <c r="AR240" s="49">
        <v>0</v>
      </c>
      <c r="AS240" s="49">
        <v>0</v>
      </c>
      <c r="AT240" s="49">
        <v>0</v>
      </c>
      <c r="AU240" s="49">
        <v>0</v>
      </c>
      <c r="AV240" s="49">
        <v>0</v>
      </c>
      <c r="AW240" s="49">
        <v>0</v>
      </c>
      <c r="AX240" s="49">
        <f>SUMIFS(跨省传输汇总!K:K,跨省传输汇总!$D:$D,Calculation!$C240,跨省传输汇总!$E:$E,Calculation!$D240,跨省传输汇总!$I:$I,"")</f>
        <v>460239</v>
      </c>
      <c r="AY240" s="49">
        <f>SUMIFS(跨省传输汇总!L:L,跨省传输汇总!$D:$D,Calculation!$C240,跨省传输汇总!$E:$E,Calculation!$D240,跨省传输汇总!$I:$I,"")</f>
        <v>708538</v>
      </c>
      <c r="AZ240" s="49">
        <f>SUMIFS(跨省传输汇总!M:M,跨省传输汇总!$D:$D,Calculation!$C240,跨省传输汇总!$E:$E,Calculation!$D240,跨省传输汇总!$I:$I,"")</f>
        <v>876151</v>
      </c>
      <c r="BA240" s="49">
        <f>SUMIFS(跨省传输汇总!N:N,跨省传输汇总!$D:$D,Calculation!$C240,跨省传输汇总!$E:$E,Calculation!$D240,跨省传输汇总!$I:$I,"")</f>
        <v>538438</v>
      </c>
      <c r="BB240" s="49">
        <f>SUMIFS(跨省传输汇总!O:O,跨省传输汇总!$D:$D,Calculation!$C240,跨省传输汇总!$E:$E,Calculation!$D240,跨省传输汇总!$I:$I,"")</f>
        <v>776245</v>
      </c>
      <c r="BC240" s="49">
        <f>SUMIFS(跨省传输汇总!P:P,跨省传输汇总!$D:$D,Calculation!$C240,跨省传输汇总!$E:$E,Calculation!$D240,跨省传输汇总!$I:$I,"")</f>
        <v>543609</v>
      </c>
    </row>
    <row r="241" spans="1:55">
      <c r="A241" s="18" t="s">
        <v>173</v>
      </c>
      <c r="B241" s="18" t="s">
        <v>173</v>
      </c>
      <c r="C241" t="s">
        <v>147</v>
      </c>
      <c r="D241" t="s">
        <v>444</v>
      </c>
      <c r="H241" s="49">
        <f t="shared" si="123"/>
        <v>591.62188225326929</v>
      </c>
      <c r="I241" s="49">
        <f t="shared" si="124"/>
        <v>779.60746494247257</v>
      </c>
      <c r="J241" s="49">
        <f t="shared" si="125"/>
        <v>1818.2594821185432</v>
      </c>
      <c r="K241" s="49">
        <f t="shared" si="126"/>
        <v>8444.2347596560085</v>
      </c>
      <c r="L241" s="49">
        <f t="shared" si="127"/>
        <v>18139.983439033251</v>
      </c>
      <c r="M241" s="49">
        <f t="shared" si="128"/>
        <v>33103.459373864804</v>
      </c>
      <c r="N241" s="49">
        <f t="shared" si="129"/>
        <v>77.717956776615409</v>
      </c>
      <c r="O241" s="49">
        <f t="shared" si="130"/>
        <v>87.145399082486009</v>
      </c>
      <c r="P241" s="49">
        <f t="shared" si="131"/>
        <v>238.25149633854676</v>
      </c>
      <c r="Q241" s="49">
        <f t="shared" si="132"/>
        <v>1200.2689993180943</v>
      </c>
      <c r="R241" s="49">
        <f t="shared" si="133"/>
        <v>2428.502373208662</v>
      </c>
      <c r="S241" s="49">
        <f t="shared" si="134"/>
        <v>5532.3883253250078</v>
      </c>
      <c r="T241" s="49">
        <f t="shared" si="135"/>
        <v>6.2629855277858573</v>
      </c>
      <c r="U241" s="49">
        <f t="shared" si="136"/>
        <v>6.2996674035532054</v>
      </c>
      <c r="V241" s="49">
        <f t="shared" si="137"/>
        <v>15.127079132606143</v>
      </c>
      <c r="W241" s="49">
        <f t="shared" si="138"/>
        <v>80.131595124929589</v>
      </c>
      <c r="X241" s="49">
        <f t="shared" si="139"/>
        <v>154.72452793296185</v>
      </c>
      <c r="Y241" s="49">
        <f t="shared" si="140"/>
        <v>353.88411462633309</v>
      </c>
      <c r="Z241" s="49">
        <f t="shared" si="141"/>
        <v>0</v>
      </c>
      <c r="AA241" s="49">
        <f t="shared" si="142"/>
        <v>0</v>
      </c>
      <c r="AB241" s="49">
        <f t="shared" si="143"/>
        <v>0</v>
      </c>
      <c r="AC241" s="49">
        <f t="shared" si="144"/>
        <v>0</v>
      </c>
      <c r="AD241" s="49">
        <f t="shared" si="145"/>
        <v>0</v>
      </c>
      <c r="AE241" s="49">
        <f t="shared" si="146"/>
        <v>0</v>
      </c>
      <c r="AF241" s="49">
        <f t="shared" si="147"/>
        <v>15.37278265911074</v>
      </c>
      <c r="AG241" s="49">
        <f t="shared" si="148"/>
        <v>30.448392450507157</v>
      </c>
      <c r="AH241" s="49">
        <f t="shared" si="149"/>
        <v>74.879041706400415</v>
      </c>
      <c r="AI241" s="49">
        <f t="shared" si="150"/>
        <v>383.60870006615232</v>
      </c>
      <c r="AJ241" s="49">
        <f t="shared" si="151"/>
        <v>861.07563371387459</v>
      </c>
      <c r="AK241" s="49">
        <f t="shared" si="152"/>
        <v>1840.1973960569321</v>
      </c>
      <c r="AL241" s="49">
        <f t="shared" si="153"/>
        <v>9.0243927832187119</v>
      </c>
      <c r="AM241" s="49">
        <f t="shared" si="154"/>
        <v>17.499076120981126</v>
      </c>
      <c r="AN241" s="49">
        <f t="shared" si="155"/>
        <v>57.482900703903347</v>
      </c>
      <c r="AO241" s="49">
        <f t="shared" si="156"/>
        <v>330.75594583481575</v>
      </c>
      <c r="AP241" s="49">
        <f t="shared" si="157"/>
        <v>746.71402611125063</v>
      </c>
      <c r="AQ241" s="49">
        <f t="shared" si="158"/>
        <v>1616.0707901269211</v>
      </c>
      <c r="AR241" s="49">
        <v>0</v>
      </c>
      <c r="AS241" s="49">
        <v>0</v>
      </c>
      <c r="AT241" s="49">
        <v>0</v>
      </c>
      <c r="AU241" s="49">
        <v>0</v>
      </c>
      <c r="AV241" s="49">
        <v>0</v>
      </c>
      <c r="AW241" s="49">
        <v>0</v>
      </c>
      <c r="AX241" s="49">
        <f>SUMIFS(跨省传输汇总!K:K,跨省传输汇总!$D:$D,Calculation!$C241,跨省传输汇总!$E:$E,Calculation!$D241,跨省传输汇总!$I:$I,"")</f>
        <v>700</v>
      </c>
      <c r="AY241" s="49">
        <f>SUMIFS(跨省传输汇总!L:L,跨省传输汇总!$D:$D,Calculation!$C241,跨省传输汇总!$E:$E,Calculation!$D241,跨省传输汇总!$I:$I,"")</f>
        <v>921</v>
      </c>
      <c r="AZ241" s="49">
        <f>SUMIFS(跨省传输汇总!M:M,跨省传输汇总!$D:$D,Calculation!$C241,跨省传输汇总!$E:$E,Calculation!$D241,跨省传输汇总!$I:$I,"")</f>
        <v>2204</v>
      </c>
      <c r="BA241" s="49">
        <f>SUMIFS(跨省传输汇总!N:N,跨省传输汇总!$D:$D,Calculation!$C241,跨省传输汇总!$E:$E,Calculation!$D241,跨省传输汇总!$I:$I,"")</f>
        <v>10439</v>
      </c>
      <c r="BB241" s="49">
        <f>SUMIFS(跨省传输汇总!O:O,跨省传输汇总!$D:$D,Calculation!$C241,跨省传输汇总!$E:$E,Calculation!$D241,跨省传输汇总!$I:$I,"")</f>
        <v>22331</v>
      </c>
      <c r="BC241" s="49">
        <f>SUMIFS(跨省传输汇总!P:P,跨省传输汇总!$D:$D,Calculation!$C241,跨省传输汇总!$E:$E,Calculation!$D241,跨省传输汇总!$I:$I,"")</f>
        <v>42446</v>
      </c>
    </row>
    <row r="242" spans="1:55">
      <c r="A242" s="18" t="s">
        <v>173</v>
      </c>
      <c r="B242" s="18" t="s">
        <v>173</v>
      </c>
      <c r="C242" t="s">
        <v>147</v>
      </c>
      <c r="D242" t="s">
        <v>227</v>
      </c>
      <c r="H242" s="49">
        <f t="shared" si="123"/>
        <v>1633649.7293365402</v>
      </c>
      <c r="I242" s="49">
        <f t="shared" si="124"/>
        <v>2179841.725532406</v>
      </c>
      <c r="J242" s="49">
        <f t="shared" si="125"/>
        <v>2537145.9875358082</v>
      </c>
      <c r="K242" s="49">
        <f t="shared" si="126"/>
        <v>2587897.8885529083</v>
      </c>
      <c r="L242" s="49">
        <f t="shared" si="127"/>
        <v>2703825.8213532758</v>
      </c>
      <c r="M242" s="49">
        <f t="shared" si="128"/>
        <v>2267344.419499475</v>
      </c>
      <c r="N242" s="49">
        <f t="shared" si="129"/>
        <v>214603.14917553082</v>
      </c>
      <c r="O242" s="49">
        <f t="shared" si="130"/>
        <v>243665.15926344279</v>
      </c>
      <c r="P242" s="49">
        <f t="shared" si="131"/>
        <v>332449.1547572948</v>
      </c>
      <c r="Q242" s="49">
        <f t="shared" si="132"/>
        <v>367845.48244337825</v>
      </c>
      <c r="R242" s="49">
        <f t="shared" si="133"/>
        <v>361976.48393493961</v>
      </c>
      <c r="S242" s="49">
        <f t="shared" si="134"/>
        <v>378928.06471558864</v>
      </c>
      <c r="T242" s="49">
        <f t="shared" si="135"/>
        <v>17294.026673486002</v>
      </c>
      <c r="U242" s="49">
        <f t="shared" si="136"/>
        <v>17614.348862417552</v>
      </c>
      <c r="V242" s="49">
        <f t="shared" si="137"/>
        <v>21107.882841733001</v>
      </c>
      <c r="W242" s="49">
        <f t="shared" si="138"/>
        <v>24557.86601539599</v>
      </c>
      <c r="X242" s="49">
        <f t="shared" si="139"/>
        <v>23062.21365790474</v>
      </c>
      <c r="Y242" s="49">
        <f t="shared" si="140"/>
        <v>24238.468958353216</v>
      </c>
      <c r="Z242" s="49">
        <f t="shared" si="141"/>
        <v>0</v>
      </c>
      <c r="AA242" s="49">
        <f t="shared" si="142"/>
        <v>0</v>
      </c>
      <c r="AB242" s="49">
        <f t="shared" si="143"/>
        <v>0</v>
      </c>
      <c r="AC242" s="49">
        <f t="shared" si="144"/>
        <v>0</v>
      </c>
      <c r="AD242" s="49">
        <f t="shared" si="145"/>
        <v>0</v>
      </c>
      <c r="AE242" s="49">
        <f t="shared" si="146"/>
        <v>0</v>
      </c>
      <c r="AF242" s="49">
        <f t="shared" si="147"/>
        <v>42448.974562192911</v>
      </c>
      <c r="AG242" s="49">
        <f t="shared" si="148"/>
        <v>85136.01950168483</v>
      </c>
      <c r="AH242" s="49">
        <f t="shared" si="149"/>
        <v>104484.02006657836</v>
      </c>
      <c r="AI242" s="49">
        <f t="shared" si="150"/>
        <v>117564.25220136379</v>
      </c>
      <c r="AJ242" s="49">
        <f t="shared" si="151"/>
        <v>128346.23253094812</v>
      </c>
      <c r="AK242" s="49">
        <f t="shared" si="152"/>
        <v>126040.03858343673</v>
      </c>
      <c r="AL242" s="49">
        <f t="shared" si="153"/>
        <v>24919.120252250283</v>
      </c>
      <c r="AM242" s="49">
        <f t="shared" si="154"/>
        <v>48928.746840048749</v>
      </c>
      <c r="AN242" s="49">
        <f t="shared" si="155"/>
        <v>80209.954798585415</v>
      </c>
      <c r="AO242" s="49">
        <f t="shared" si="156"/>
        <v>101366.51078695366</v>
      </c>
      <c r="AP242" s="49">
        <f t="shared" si="157"/>
        <v>111300.24852293158</v>
      </c>
      <c r="AQ242" s="49">
        <f t="shared" si="158"/>
        <v>110689.00824314635</v>
      </c>
      <c r="AR242" s="49">
        <v>0</v>
      </c>
      <c r="AS242" s="49">
        <v>0</v>
      </c>
      <c r="AT242" s="49">
        <v>0</v>
      </c>
      <c r="AU242" s="49">
        <v>0</v>
      </c>
      <c r="AV242" s="49">
        <v>0</v>
      </c>
      <c r="AW242" s="49">
        <v>0</v>
      </c>
      <c r="AX242" s="49">
        <f>SUMIFS(跨省传输汇总!K:K,跨省传输汇总!$D:$D,Calculation!$C242,跨省传输汇总!$E:$E,Calculation!$D242,跨省传输汇总!$I:$I,"")</f>
        <v>1932915</v>
      </c>
      <c r="AY242" s="49">
        <f>SUMIFS(跨省传输汇总!L:L,跨省传输汇总!$D:$D,Calculation!$C242,跨省传输汇总!$E:$E,Calculation!$D242,跨省传输汇总!$I:$I,"")</f>
        <v>2575186</v>
      </c>
      <c r="AZ242" s="49">
        <f>SUMIFS(跨省传输汇总!M:M,跨省传输汇总!$D:$D,Calculation!$C242,跨省传输汇总!$E:$E,Calculation!$D242,跨省传输汇总!$I:$I,"")</f>
        <v>3075397</v>
      </c>
      <c r="BA242" s="49">
        <f>SUMIFS(跨省传输汇总!N:N,跨省传输汇总!$D:$D,Calculation!$C242,跨省传输汇总!$E:$E,Calculation!$D242,跨省传输汇总!$I:$I,"")</f>
        <v>3199232</v>
      </c>
      <c r="BB242" s="49">
        <f>SUMIFS(跨省传输汇总!O:O,跨省传输汇总!$D:$D,Calculation!$C242,跨省传输汇总!$E:$E,Calculation!$D242,跨省传输汇总!$I:$I,"")</f>
        <v>3328511</v>
      </c>
      <c r="BC242" s="49">
        <f>SUMIFS(跨省传输汇总!P:P,跨省传输汇总!$D:$D,Calculation!$C242,跨省传输汇总!$E:$E,Calculation!$D242,跨省传输汇总!$I:$I,"")</f>
        <v>2907240</v>
      </c>
    </row>
    <row r="243" spans="1:55">
      <c r="A243" s="29" t="s">
        <v>173</v>
      </c>
      <c r="B243" s="29" t="s">
        <v>191</v>
      </c>
      <c r="C243" s="13" t="s">
        <v>444</v>
      </c>
      <c r="D243" s="13" t="s">
        <v>146</v>
      </c>
      <c r="H243" s="49">
        <f t="shared" si="123"/>
        <v>64522.330856472428</v>
      </c>
      <c r="I243" s="49">
        <f t="shared" si="124"/>
        <v>60259.333333333336</v>
      </c>
      <c r="J243" s="49">
        <f t="shared" si="125"/>
        <v>56506.908768821959</v>
      </c>
      <c r="K243" s="49">
        <f t="shared" si="126"/>
        <v>70030.397319291529</v>
      </c>
      <c r="L243" s="49">
        <f t="shared" si="127"/>
        <v>81891.223589505462</v>
      </c>
      <c r="M243" s="49">
        <f t="shared" si="128"/>
        <v>129504.15480427045</v>
      </c>
      <c r="N243" s="49">
        <f t="shared" si="129"/>
        <v>0</v>
      </c>
      <c r="O243" s="49">
        <f t="shared" si="130"/>
        <v>0</v>
      </c>
      <c r="P243" s="49">
        <f t="shared" si="131"/>
        <v>0</v>
      </c>
      <c r="Q243" s="49">
        <f t="shared" si="132"/>
        <v>0</v>
      </c>
      <c r="R243" s="49">
        <f t="shared" si="133"/>
        <v>0</v>
      </c>
      <c r="S243" s="49">
        <f t="shared" si="134"/>
        <v>0</v>
      </c>
      <c r="T243" s="49">
        <f t="shared" si="135"/>
        <v>0</v>
      </c>
      <c r="U243" s="49">
        <f t="shared" si="136"/>
        <v>0</v>
      </c>
      <c r="V243" s="49">
        <f t="shared" si="137"/>
        <v>0</v>
      </c>
      <c r="W243" s="49">
        <f t="shared" si="138"/>
        <v>0</v>
      </c>
      <c r="X243" s="49">
        <f t="shared" si="139"/>
        <v>0</v>
      </c>
      <c r="Y243" s="49">
        <f t="shared" si="140"/>
        <v>0</v>
      </c>
      <c r="Z243" s="49">
        <f t="shared" si="141"/>
        <v>0</v>
      </c>
      <c r="AA243" s="49">
        <f t="shared" si="142"/>
        <v>472.62222222222226</v>
      </c>
      <c r="AB243" s="49">
        <f t="shared" si="143"/>
        <v>594.80956598759963</v>
      </c>
      <c r="AC243" s="49">
        <f t="shared" si="144"/>
        <v>411.94351364289133</v>
      </c>
      <c r="AD243" s="49">
        <f t="shared" si="145"/>
        <v>0</v>
      </c>
      <c r="AE243" s="49">
        <f t="shared" si="146"/>
        <v>557.0071174377224</v>
      </c>
      <c r="AF243" s="49">
        <f t="shared" si="147"/>
        <v>0</v>
      </c>
      <c r="AG243" s="49">
        <f t="shared" si="148"/>
        <v>0</v>
      </c>
      <c r="AH243" s="49">
        <f t="shared" si="149"/>
        <v>991.34927664599923</v>
      </c>
      <c r="AI243" s="49">
        <f t="shared" si="150"/>
        <v>1029.8587841072283</v>
      </c>
      <c r="AJ243" s="49">
        <f t="shared" si="151"/>
        <v>1169.8746227072209</v>
      </c>
      <c r="AK243" s="49">
        <f t="shared" si="152"/>
        <v>1392.5177935943059</v>
      </c>
      <c r="AL243" s="49">
        <f t="shared" si="153"/>
        <v>7209.6691435275707</v>
      </c>
      <c r="AM243" s="49">
        <f t="shared" si="154"/>
        <v>8389.0444444444438</v>
      </c>
      <c r="AN243" s="49">
        <f t="shared" si="155"/>
        <v>9060.9323885444337</v>
      </c>
      <c r="AO243" s="49">
        <f t="shared" si="156"/>
        <v>14582.800382958354</v>
      </c>
      <c r="AP243" s="49">
        <f t="shared" si="157"/>
        <v>17711.901787787323</v>
      </c>
      <c r="AQ243" s="49">
        <f t="shared" si="158"/>
        <v>25065.320284697511</v>
      </c>
      <c r="AR243" s="49">
        <v>0</v>
      </c>
      <c r="AS243" s="49">
        <v>0</v>
      </c>
      <c r="AT243" s="49">
        <v>0</v>
      </c>
      <c r="AU243" s="49">
        <v>0</v>
      </c>
      <c r="AV243" s="49">
        <v>0</v>
      </c>
      <c r="AW243" s="49">
        <v>0</v>
      </c>
      <c r="AX243" s="49">
        <f>SUMIFS(跨省传输汇总!K:K,跨省传输汇总!$D:$D,Calculation!$C243,跨省传输汇总!$E:$E,Calculation!$D243,跨省传输汇总!$I:$I,"")</f>
        <v>71732</v>
      </c>
      <c r="AY243" s="49">
        <f>SUMIFS(跨省传输汇总!L:L,跨省传输汇总!$D:$D,Calculation!$C243,跨省传输汇总!$E:$E,Calculation!$D243,跨省传输汇总!$I:$I,"")</f>
        <v>69121</v>
      </c>
      <c r="AZ243" s="49">
        <f>SUMIFS(跨省传输汇总!M:M,跨省传输汇总!$D:$D,Calculation!$C243,跨省传输汇总!$E:$E,Calculation!$D243,跨省传输汇总!$I:$I,"")</f>
        <v>67154</v>
      </c>
      <c r="BA243" s="49">
        <f>SUMIFS(跨省传输汇总!N:N,跨省传输汇总!$D:$D,Calculation!$C243,跨省传输汇总!$E:$E,Calculation!$D243,跨省传输汇总!$I:$I,"")</f>
        <v>86055</v>
      </c>
      <c r="BB243" s="49">
        <f>SUMIFS(跨省传输汇总!O:O,跨省传输汇总!$D:$D,Calculation!$C243,跨省传输汇总!$E:$E,Calculation!$D243,跨省传输汇总!$I:$I,"")</f>
        <v>100773</v>
      </c>
      <c r="BC243" s="49">
        <f>SUMIFS(跨省传输汇总!P:P,跨省传输汇总!$D:$D,Calculation!$C243,跨省传输汇总!$E:$E,Calculation!$D243,跨省传输汇总!$I:$I,"")</f>
        <v>156519</v>
      </c>
    </row>
    <row r="244" spans="1:55">
      <c r="A244" s="18" t="s">
        <v>173</v>
      </c>
      <c r="B244" s="18" t="s">
        <v>173</v>
      </c>
      <c r="C244" t="s">
        <v>444</v>
      </c>
      <c r="D244" t="s">
        <v>147</v>
      </c>
      <c r="H244" s="49">
        <f t="shared" si="123"/>
        <v>17197.379741885023</v>
      </c>
      <c r="I244" s="49">
        <f t="shared" si="124"/>
        <v>20587.435897435898</v>
      </c>
      <c r="J244" s="49">
        <f t="shared" si="125"/>
        <v>17776.527900797162</v>
      </c>
      <c r="K244" s="49">
        <f t="shared" si="126"/>
        <v>70823.025370990901</v>
      </c>
      <c r="L244" s="49">
        <f t="shared" si="127"/>
        <v>65488.274901323428</v>
      </c>
      <c r="M244" s="49">
        <f t="shared" si="128"/>
        <v>81824.279359430599</v>
      </c>
      <c r="N244" s="49">
        <f t="shared" si="129"/>
        <v>0</v>
      </c>
      <c r="O244" s="49">
        <f t="shared" si="130"/>
        <v>0</v>
      </c>
      <c r="P244" s="49">
        <f t="shared" si="131"/>
        <v>0</v>
      </c>
      <c r="Q244" s="49">
        <f t="shared" si="132"/>
        <v>0</v>
      </c>
      <c r="R244" s="49">
        <f t="shared" si="133"/>
        <v>0</v>
      </c>
      <c r="S244" s="49">
        <f t="shared" si="134"/>
        <v>0</v>
      </c>
      <c r="T244" s="49">
        <f t="shared" si="135"/>
        <v>0</v>
      </c>
      <c r="U244" s="49">
        <f t="shared" si="136"/>
        <v>0</v>
      </c>
      <c r="V244" s="49">
        <f t="shared" si="137"/>
        <v>0</v>
      </c>
      <c r="W244" s="49">
        <f t="shared" si="138"/>
        <v>0</v>
      </c>
      <c r="X244" s="49">
        <f t="shared" si="139"/>
        <v>0</v>
      </c>
      <c r="Y244" s="49">
        <f t="shared" si="140"/>
        <v>0</v>
      </c>
      <c r="Z244" s="49">
        <f t="shared" si="141"/>
        <v>0</v>
      </c>
      <c r="AA244" s="49">
        <f t="shared" si="142"/>
        <v>161.47008547008548</v>
      </c>
      <c r="AB244" s="49">
        <f t="shared" si="143"/>
        <v>187.12134632418068</v>
      </c>
      <c r="AC244" s="49">
        <f t="shared" si="144"/>
        <v>416.60603159406412</v>
      </c>
      <c r="AD244" s="49">
        <f t="shared" si="145"/>
        <v>0</v>
      </c>
      <c r="AE244" s="49">
        <f t="shared" si="146"/>
        <v>351.93238434163703</v>
      </c>
      <c r="AF244" s="49">
        <f t="shared" si="147"/>
        <v>0</v>
      </c>
      <c r="AG244" s="49">
        <f t="shared" si="148"/>
        <v>0</v>
      </c>
      <c r="AH244" s="49">
        <f t="shared" si="149"/>
        <v>311.8689105403011</v>
      </c>
      <c r="AI244" s="49">
        <f t="shared" si="150"/>
        <v>1041.5150789851602</v>
      </c>
      <c r="AJ244" s="49">
        <f t="shared" si="151"/>
        <v>935.54678430462036</v>
      </c>
      <c r="AK244" s="49">
        <f t="shared" si="152"/>
        <v>879.8309608540925</v>
      </c>
      <c r="AL244" s="49">
        <f t="shared" si="153"/>
        <v>1921.6202581149782</v>
      </c>
      <c r="AM244" s="49">
        <f t="shared" si="154"/>
        <v>2866.0940170940171</v>
      </c>
      <c r="AN244" s="49">
        <f t="shared" si="155"/>
        <v>2850.4818423383522</v>
      </c>
      <c r="AO244" s="49">
        <f t="shared" si="156"/>
        <v>14747.853518429869</v>
      </c>
      <c r="AP244" s="49">
        <f t="shared" si="157"/>
        <v>14164.178314371953</v>
      </c>
      <c r="AQ244" s="49">
        <f t="shared" si="158"/>
        <v>15836.95729537367</v>
      </c>
      <c r="AR244" s="49">
        <v>0</v>
      </c>
      <c r="AS244" s="49">
        <v>0</v>
      </c>
      <c r="AT244" s="49">
        <v>0</v>
      </c>
      <c r="AU244" s="49">
        <v>0</v>
      </c>
      <c r="AV244" s="49">
        <v>0</v>
      </c>
      <c r="AW244" s="49">
        <v>0</v>
      </c>
      <c r="AX244" s="49">
        <f>SUMIFS(跨省传输汇总!K:K,跨省传输汇总!$D:$D,Calculation!$C244,跨省传输汇总!$E:$E,Calculation!$D244,跨省传输汇总!$I:$I,"")</f>
        <v>19119</v>
      </c>
      <c r="AY244" s="49">
        <f>SUMIFS(跨省传输汇总!L:L,跨省传输汇总!$D:$D,Calculation!$C244,跨省传输汇总!$E:$E,Calculation!$D244,跨省传输汇总!$I:$I,"")</f>
        <v>23615</v>
      </c>
      <c r="AZ244" s="49">
        <f>SUMIFS(跨省传输汇总!M:M,跨省传输汇总!$D:$D,Calculation!$C244,跨省传输汇总!$E:$E,Calculation!$D244,跨省传输汇总!$I:$I,"")</f>
        <v>21126</v>
      </c>
      <c r="BA244" s="49">
        <f>SUMIFS(跨省传输汇总!N:N,跨省传输汇总!$D:$D,Calculation!$C244,跨省传输汇总!$E:$E,Calculation!$D244,跨省传输汇总!$I:$I,"")</f>
        <v>87029</v>
      </c>
      <c r="BB244" s="49">
        <f>SUMIFS(跨省传输汇总!O:O,跨省传输汇总!$D:$D,Calculation!$C244,跨省传输汇总!$E:$E,Calculation!$D244,跨省传输汇总!$I:$I,"")</f>
        <v>80588</v>
      </c>
      <c r="BC244" s="49">
        <f>SUMIFS(跨省传输汇总!P:P,跨省传输汇总!$D:$D,Calculation!$C244,跨省传输汇总!$E:$E,Calculation!$D244,跨省传输汇总!$I:$I,"")</f>
        <v>98893</v>
      </c>
    </row>
    <row r="245" spans="1:55">
      <c r="A245" s="29" t="s">
        <v>173</v>
      </c>
      <c r="B245" s="29" t="s">
        <v>116</v>
      </c>
      <c r="C245" s="13" t="s">
        <v>227</v>
      </c>
      <c r="D245" s="13" t="s">
        <v>144</v>
      </c>
      <c r="H245" s="49">
        <f t="shared" si="123"/>
        <v>46035.401598781878</v>
      </c>
      <c r="I245" s="49">
        <f t="shared" si="124"/>
        <v>149760.33975240716</v>
      </c>
      <c r="J245" s="49">
        <f t="shared" si="125"/>
        <v>127366.0878293601</v>
      </c>
      <c r="K245" s="49">
        <f t="shared" si="126"/>
        <v>130993.0680977054</v>
      </c>
      <c r="L245" s="49">
        <f t="shared" si="127"/>
        <v>146596.95433899114</v>
      </c>
      <c r="M245" s="49">
        <f t="shared" si="128"/>
        <v>94878.57420675538</v>
      </c>
      <c r="N245" s="49">
        <f t="shared" si="129"/>
        <v>69146.291470235141</v>
      </c>
      <c r="O245" s="49">
        <f t="shared" si="130"/>
        <v>239734.93122420908</v>
      </c>
      <c r="P245" s="49">
        <f t="shared" si="131"/>
        <v>246837.58343789208</v>
      </c>
      <c r="Q245" s="49">
        <f t="shared" si="132"/>
        <v>251743.87984209228</v>
      </c>
      <c r="R245" s="49">
        <f t="shared" si="133"/>
        <v>238937.38465216351</v>
      </c>
      <c r="S245" s="49">
        <f t="shared" si="134"/>
        <v>191098.18833162743</v>
      </c>
      <c r="T245" s="49">
        <f t="shared" si="135"/>
        <v>6709.613188486428</v>
      </c>
      <c r="U245" s="49">
        <f t="shared" si="136"/>
        <v>21309.771664374141</v>
      </c>
      <c r="V245" s="49">
        <f t="shared" si="137"/>
        <v>25525.848180677542</v>
      </c>
      <c r="W245" s="49">
        <f t="shared" si="138"/>
        <v>26899.399580557612</v>
      </c>
      <c r="X245" s="49">
        <f t="shared" si="139"/>
        <v>21859.118814248148</v>
      </c>
      <c r="Y245" s="49">
        <f t="shared" si="140"/>
        <v>18438.963614124874</v>
      </c>
      <c r="Z245" s="49">
        <f t="shared" si="141"/>
        <v>0</v>
      </c>
      <c r="AA245" s="49">
        <f t="shared" si="142"/>
        <v>0</v>
      </c>
      <c r="AB245" s="49">
        <f t="shared" si="143"/>
        <v>0</v>
      </c>
      <c r="AC245" s="49">
        <f t="shared" si="144"/>
        <v>0</v>
      </c>
      <c r="AD245" s="49">
        <f t="shared" si="145"/>
        <v>0</v>
      </c>
      <c r="AE245" s="49">
        <f t="shared" si="146"/>
        <v>0</v>
      </c>
      <c r="AF245" s="49">
        <f t="shared" si="147"/>
        <v>4473.075458990952</v>
      </c>
      <c r="AG245" s="49">
        <f t="shared" si="148"/>
        <v>15390.390646492435</v>
      </c>
      <c r="AH245" s="49">
        <f t="shared" si="149"/>
        <v>15526.031367628608</v>
      </c>
      <c r="AI245" s="49">
        <f t="shared" si="150"/>
        <v>19999.353195164076</v>
      </c>
      <c r="AJ245" s="49">
        <f t="shared" si="151"/>
        <v>19876.668897920154</v>
      </c>
      <c r="AK245" s="49">
        <f t="shared" si="152"/>
        <v>14081.254400204711</v>
      </c>
      <c r="AL245" s="49">
        <f t="shared" si="153"/>
        <v>935.61828350560745</v>
      </c>
      <c r="AM245" s="49">
        <f t="shared" si="154"/>
        <v>4143.566712517194</v>
      </c>
      <c r="AN245" s="49">
        <f t="shared" si="155"/>
        <v>4210.4491844416561</v>
      </c>
      <c r="AO245" s="49">
        <f t="shared" si="156"/>
        <v>7331.2992844806313</v>
      </c>
      <c r="AP245" s="49">
        <f t="shared" si="157"/>
        <v>9181.8732966770258</v>
      </c>
      <c r="AQ245" s="49">
        <f t="shared" si="158"/>
        <v>9052.0194472876155</v>
      </c>
      <c r="AR245" s="49">
        <v>0</v>
      </c>
      <c r="AS245" s="49">
        <v>0</v>
      </c>
      <c r="AT245" s="49">
        <v>0</v>
      </c>
      <c r="AU245" s="49">
        <v>0</v>
      </c>
      <c r="AV245" s="49">
        <v>0</v>
      </c>
      <c r="AW245" s="49">
        <v>0</v>
      </c>
      <c r="AX245" s="49">
        <f>SUMIFS(跨省传输汇总!K:K,跨省传输汇总!$D:$D,Calculation!$C245,跨省传输汇总!$E:$E,Calculation!$D245,跨省传输汇总!$I:$I,"")</f>
        <v>127300</v>
      </c>
      <c r="AY245" s="49">
        <f>SUMIFS(跨省传输汇总!L:L,跨省传输汇总!$D:$D,Calculation!$C245,跨省传输汇总!$E:$E,Calculation!$D245,跨省传输汇总!$I:$I,"")</f>
        <v>430339</v>
      </c>
      <c r="AZ245" s="49">
        <f>SUMIFS(跨省传输汇总!M:M,跨省传输汇总!$D:$D,Calculation!$C245,跨省传输汇总!$E:$E,Calculation!$D245,跨省传输汇总!$I:$I,"")</f>
        <v>419466</v>
      </c>
      <c r="BA245" s="49">
        <f>SUMIFS(跨省传输汇总!N:N,跨省传输汇总!$D:$D,Calculation!$C245,跨省传输汇总!$E:$E,Calculation!$D245,跨省传输汇总!$I:$I,"")</f>
        <v>436967</v>
      </c>
      <c r="BB245" s="49">
        <f>SUMIFS(跨省传输汇总!O:O,跨省传输汇总!$D:$D,Calculation!$C245,跨省传输汇总!$E:$E,Calculation!$D245,跨省传输汇总!$I:$I,"")</f>
        <v>436452</v>
      </c>
      <c r="BC245" s="49">
        <f>SUMIFS(跨省传输汇总!P:P,跨省传输汇总!$D:$D,Calculation!$C245,跨省传输汇总!$E:$E,Calculation!$D245,跨省传输汇总!$I:$I,"")</f>
        <v>327549</v>
      </c>
    </row>
    <row r="246" spans="1:55">
      <c r="A246" s="29" t="s">
        <v>173</v>
      </c>
      <c r="B246" s="29" t="s">
        <v>116</v>
      </c>
      <c r="C246" s="13" t="s">
        <v>227</v>
      </c>
      <c r="D246" s="13" t="s">
        <v>433</v>
      </c>
      <c r="H246" s="49">
        <f t="shared" si="123"/>
        <v>55685.839360487247</v>
      </c>
      <c r="I246" s="49">
        <f t="shared" si="124"/>
        <v>48260.707015130676</v>
      </c>
      <c r="J246" s="49">
        <f t="shared" si="125"/>
        <v>28511.061480552071</v>
      </c>
      <c r="K246" s="49">
        <f t="shared" si="126"/>
        <v>16574.422649888969</v>
      </c>
      <c r="L246" s="49">
        <f t="shared" si="127"/>
        <v>25469.025818790342</v>
      </c>
      <c r="M246" s="49">
        <f t="shared" si="128"/>
        <v>28762.590583418627</v>
      </c>
      <c r="N246" s="49">
        <f t="shared" si="129"/>
        <v>83641.483411905952</v>
      </c>
      <c r="O246" s="49">
        <f t="shared" si="130"/>
        <v>77255.281980742773</v>
      </c>
      <c r="P246" s="49">
        <f t="shared" si="131"/>
        <v>55254.908406524468</v>
      </c>
      <c r="Q246" s="49">
        <f t="shared" si="132"/>
        <v>31852.902788058229</v>
      </c>
      <c r="R246" s="49">
        <f t="shared" si="133"/>
        <v>41511.79297155152</v>
      </c>
      <c r="S246" s="49">
        <f t="shared" si="134"/>
        <v>57931.719549641763</v>
      </c>
      <c r="T246" s="49">
        <f t="shared" si="135"/>
        <v>8116.1547246054288</v>
      </c>
      <c r="U246" s="49">
        <f t="shared" si="136"/>
        <v>6867.1361760660247</v>
      </c>
      <c r="V246" s="49">
        <f t="shared" si="137"/>
        <v>5713.9937264742784</v>
      </c>
      <c r="W246" s="49">
        <f t="shared" si="138"/>
        <v>3403.5542807796696</v>
      </c>
      <c r="X246" s="49">
        <f t="shared" si="139"/>
        <v>3797.6945971790578</v>
      </c>
      <c r="Y246" s="49">
        <f t="shared" si="140"/>
        <v>5589.8011289662236</v>
      </c>
      <c r="Z246" s="49">
        <f t="shared" si="141"/>
        <v>0</v>
      </c>
      <c r="AA246" s="49">
        <f t="shared" si="142"/>
        <v>0</v>
      </c>
      <c r="AB246" s="49">
        <f t="shared" si="143"/>
        <v>0</v>
      </c>
      <c r="AC246" s="49">
        <f t="shared" si="144"/>
        <v>0</v>
      </c>
      <c r="AD246" s="49">
        <f t="shared" si="145"/>
        <v>0</v>
      </c>
      <c r="AE246" s="49">
        <f t="shared" si="146"/>
        <v>0</v>
      </c>
      <c r="AF246" s="49">
        <f t="shared" si="147"/>
        <v>5410.7698164036192</v>
      </c>
      <c r="AG246" s="49">
        <f t="shared" si="148"/>
        <v>4959.5983493810181</v>
      </c>
      <c r="AH246" s="49">
        <f t="shared" si="149"/>
        <v>3475.521957340025</v>
      </c>
      <c r="AI246" s="49">
        <f t="shared" si="150"/>
        <v>2530.4982728842833</v>
      </c>
      <c r="AJ246" s="49">
        <f t="shared" si="151"/>
        <v>3453.2736074587619</v>
      </c>
      <c r="AK246" s="49">
        <f t="shared" si="152"/>
        <v>4268.7546540429894</v>
      </c>
      <c r="AL246" s="49">
        <f t="shared" si="153"/>
        <v>1131.752686597757</v>
      </c>
      <c r="AM246" s="49">
        <f t="shared" si="154"/>
        <v>1335.2764786795049</v>
      </c>
      <c r="AN246" s="49">
        <f t="shared" si="155"/>
        <v>942.51442910915932</v>
      </c>
      <c r="AO246" s="49">
        <f t="shared" si="156"/>
        <v>927.6220083888478</v>
      </c>
      <c r="AP246" s="49">
        <f t="shared" si="157"/>
        <v>1595.2130050203205</v>
      </c>
      <c r="AQ246" s="49">
        <f t="shared" si="158"/>
        <v>2744.1340839303994</v>
      </c>
      <c r="AR246" s="49">
        <v>0</v>
      </c>
      <c r="AS246" s="49">
        <v>0</v>
      </c>
      <c r="AT246" s="49">
        <v>0</v>
      </c>
      <c r="AU246" s="49">
        <v>0</v>
      </c>
      <c r="AV246" s="49">
        <v>0</v>
      </c>
      <c r="AW246" s="49">
        <v>0</v>
      </c>
      <c r="AX246" s="49">
        <f>SUMIFS(跨省传输汇总!K:K,跨省传输汇总!$D:$D,Calculation!$C246,跨省传输汇总!$E:$E,Calculation!$D246,跨省传输汇总!$I:$I,"")</f>
        <v>153986</v>
      </c>
      <c r="AY246" s="49">
        <f>SUMIFS(跨省传输汇总!L:L,跨省传输汇总!$D:$D,Calculation!$C246,跨省传输汇总!$E:$E,Calculation!$D246,跨省传输汇总!$I:$I,"")</f>
        <v>138678</v>
      </c>
      <c r="AZ246" s="49">
        <f>SUMIFS(跨省传输汇总!M:M,跨省传输汇总!$D:$D,Calculation!$C246,跨省传输汇总!$E:$E,Calculation!$D246,跨省传输汇总!$I:$I,"")</f>
        <v>93898</v>
      </c>
      <c r="BA246" s="49">
        <f>SUMIFS(跨省传输汇总!N:N,跨省传输汇总!$D:$D,Calculation!$C246,跨省传输汇总!$E:$E,Calculation!$D246,跨省传输汇总!$I:$I,"")</f>
        <v>55289</v>
      </c>
      <c r="BB246" s="49">
        <f>SUMIFS(跨省传输汇总!O:O,跨省传输汇总!$D:$D,Calculation!$C246,跨省传输汇总!$E:$E,Calculation!$D246,跨省传输汇总!$I:$I,"")</f>
        <v>75827</v>
      </c>
      <c r="BC246" s="49">
        <f>SUMIFS(跨省传输汇总!P:P,跨省传输汇总!$D:$D,Calculation!$C246,跨省传输汇总!$E:$E,Calculation!$D246,跨省传输汇总!$I:$I,"")</f>
        <v>99297</v>
      </c>
    </row>
    <row r="247" spans="1:55">
      <c r="A247" s="29" t="s">
        <v>173</v>
      </c>
      <c r="B247" s="29" t="s">
        <v>483</v>
      </c>
      <c r="C247" s="13" t="s">
        <v>227</v>
      </c>
      <c r="D247" s="13" t="s">
        <v>434</v>
      </c>
      <c r="H247" s="49">
        <f t="shared" si="123"/>
        <v>3.9779215835553865</v>
      </c>
      <c r="I247" s="49">
        <f t="shared" si="124"/>
        <v>0</v>
      </c>
      <c r="J247" s="49">
        <f t="shared" si="125"/>
        <v>210.4215809284818</v>
      </c>
      <c r="K247" s="49">
        <f t="shared" si="126"/>
        <v>541.99851961509989</v>
      </c>
      <c r="L247" s="49">
        <f t="shared" si="127"/>
        <v>1139.3162801816877</v>
      </c>
      <c r="M247" s="49">
        <f t="shared" si="128"/>
        <v>73.284544524053217</v>
      </c>
      <c r="N247" s="49">
        <f t="shared" si="129"/>
        <v>5.9749348481742848</v>
      </c>
      <c r="O247" s="49">
        <f t="shared" si="130"/>
        <v>0</v>
      </c>
      <c r="P247" s="49">
        <f t="shared" si="131"/>
        <v>407.80050188205774</v>
      </c>
      <c r="Q247" s="49">
        <f t="shared" si="132"/>
        <v>1041.6185541574143</v>
      </c>
      <c r="R247" s="49">
        <f t="shared" si="133"/>
        <v>1856.9639015060961</v>
      </c>
      <c r="S247" s="49">
        <f t="shared" si="134"/>
        <v>147.60491299897646</v>
      </c>
      <c r="T247" s="49">
        <f t="shared" si="135"/>
        <v>0.57977804456677695</v>
      </c>
      <c r="U247" s="49">
        <f t="shared" si="136"/>
        <v>0</v>
      </c>
      <c r="V247" s="49">
        <f t="shared" si="137"/>
        <v>42.171267252195733</v>
      </c>
      <c r="W247" s="49">
        <f t="shared" si="138"/>
        <v>111.29928448063163</v>
      </c>
      <c r="X247" s="49">
        <f t="shared" si="139"/>
        <v>169.8838154434616</v>
      </c>
      <c r="Y247" s="49">
        <f t="shared" si="140"/>
        <v>14.242320368474925</v>
      </c>
      <c r="Z247" s="49">
        <f t="shared" si="141"/>
        <v>0</v>
      </c>
      <c r="AA247" s="49">
        <f t="shared" si="142"/>
        <v>0</v>
      </c>
      <c r="AB247" s="49">
        <f t="shared" si="143"/>
        <v>0</v>
      </c>
      <c r="AC247" s="49">
        <f t="shared" si="144"/>
        <v>0</v>
      </c>
      <c r="AD247" s="49">
        <f t="shared" si="145"/>
        <v>0</v>
      </c>
      <c r="AE247" s="49">
        <f t="shared" si="146"/>
        <v>0</v>
      </c>
      <c r="AF247" s="49">
        <f t="shared" si="147"/>
        <v>0.3865186963778513</v>
      </c>
      <c r="AG247" s="49">
        <f t="shared" si="148"/>
        <v>0</v>
      </c>
      <c r="AH247" s="49">
        <f t="shared" si="149"/>
        <v>25.650564617314931</v>
      </c>
      <c r="AI247" s="49">
        <f t="shared" si="150"/>
        <v>82.749568221070817</v>
      </c>
      <c r="AJ247" s="49">
        <f t="shared" si="151"/>
        <v>154.47669136983026</v>
      </c>
      <c r="AK247" s="49">
        <f t="shared" si="152"/>
        <v>10.876410440122825</v>
      </c>
      <c r="AL247" s="49">
        <f t="shared" si="153"/>
        <v>8.084682732570056E-2</v>
      </c>
      <c r="AM247" s="49">
        <f t="shared" si="154"/>
        <v>0</v>
      </c>
      <c r="AN247" s="49">
        <f t="shared" si="155"/>
        <v>6.9560853199498114</v>
      </c>
      <c r="AO247" s="49">
        <f t="shared" si="156"/>
        <v>30.334073525783367</v>
      </c>
      <c r="AP247" s="49">
        <f t="shared" si="157"/>
        <v>71.359311498924214</v>
      </c>
      <c r="AQ247" s="49">
        <f t="shared" si="158"/>
        <v>6.9918116683725691</v>
      </c>
      <c r="AR247" s="49">
        <v>0</v>
      </c>
      <c r="AS247" s="49">
        <v>0</v>
      </c>
      <c r="AT247" s="49">
        <v>0</v>
      </c>
      <c r="AU247" s="49">
        <v>0</v>
      </c>
      <c r="AV247" s="49">
        <v>0</v>
      </c>
      <c r="AW247" s="49">
        <v>0</v>
      </c>
      <c r="AX247" s="49">
        <f>SUMIFS(跨省传输汇总!K:K,跨省传输汇总!$D:$D,Calculation!$C247,跨省传输汇总!$E:$E,Calculation!$D247,跨省传输汇总!$I:$I,"")</f>
        <v>11</v>
      </c>
      <c r="AY247" s="49">
        <f>SUMIFS(跨省传输汇总!L:L,跨省传输汇总!$D:$D,Calculation!$C247,跨省传输汇总!$E:$E,Calculation!$D247,跨省传输汇总!$I:$I,"")</f>
        <v>0</v>
      </c>
      <c r="AZ247" s="49">
        <f>SUMIFS(跨省传输汇总!M:M,跨省传输汇总!$D:$D,Calculation!$C247,跨省传输汇总!$E:$E,Calculation!$D247,跨省传输汇总!$I:$I,"")</f>
        <v>693</v>
      </c>
      <c r="BA247" s="49">
        <f>SUMIFS(跨省传输汇总!N:N,跨省传输汇总!$D:$D,Calculation!$C247,跨省传输汇总!$E:$E,Calculation!$D247,跨省传输汇总!$I:$I,"")</f>
        <v>1808</v>
      </c>
      <c r="BB247" s="49">
        <f>SUMIFS(跨省传输汇总!O:O,跨省传输汇总!$D:$D,Calculation!$C247,跨省传输汇总!$E:$E,Calculation!$D247,跨省传输汇总!$I:$I,"")</f>
        <v>3392</v>
      </c>
      <c r="BC247" s="49">
        <f>SUMIFS(跨省传输汇总!P:P,跨省传输汇总!$D:$D,Calculation!$C247,跨省传输汇总!$E:$E,Calculation!$D247,跨省传输汇总!$I:$I,"")</f>
        <v>253</v>
      </c>
    </row>
    <row r="248" spans="1:55">
      <c r="A248" s="18" t="s">
        <v>173</v>
      </c>
      <c r="B248" s="18" t="s">
        <v>173</v>
      </c>
      <c r="C248" t="s">
        <v>227</v>
      </c>
      <c r="D248" t="s">
        <v>147</v>
      </c>
      <c r="H248" s="49">
        <f t="shared" si="123"/>
        <v>55552.398172820707</v>
      </c>
      <c r="I248" s="49">
        <f t="shared" si="124"/>
        <v>49062.859697386521</v>
      </c>
      <c r="J248" s="49">
        <f t="shared" si="125"/>
        <v>35887.355081555834</v>
      </c>
      <c r="K248" s="49">
        <f t="shared" si="126"/>
        <v>29709.792746113988</v>
      </c>
      <c r="L248" s="49">
        <f t="shared" si="127"/>
        <v>38910.069328233323</v>
      </c>
      <c r="M248" s="49">
        <f t="shared" si="128"/>
        <v>132955.25383828045</v>
      </c>
      <c r="N248" s="49">
        <f t="shared" si="129"/>
        <v>83441.051506544463</v>
      </c>
      <c r="O248" s="49">
        <f t="shared" si="130"/>
        <v>78539.360385144435</v>
      </c>
      <c r="P248" s="49">
        <f t="shared" si="131"/>
        <v>69550.287327478043</v>
      </c>
      <c r="Q248" s="49">
        <f t="shared" si="132"/>
        <v>57096.597582037997</v>
      </c>
      <c r="R248" s="49">
        <f t="shared" si="133"/>
        <v>63419.258905092036</v>
      </c>
      <c r="S248" s="49">
        <f t="shared" si="134"/>
        <v>267789.73387922213</v>
      </c>
      <c r="T248" s="49">
        <f t="shared" si="135"/>
        <v>8096.7058065649617</v>
      </c>
      <c r="U248" s="49">
        <f t="shared" si="136"/>
        <v>6981.2764786795051</v>
      </c>
      <c r="V248" s="49">
        <f t="shared" si="137"/>
        <v>7192.3005018820577</v>
      </c>
      <c r="W248" s="49">
        <f t="shared" si="138"/>
        <v>6100.8998272884273</v>
      </c>
      <c r="X248" s="49">
        <f t="shared" si="139"/>
        <v>5801.8928998326555</v>
      </c>
      <c r="Y248" s="49">
        <f t="shared" si="140"/>
        <v>25838.890480040944</v>
      </c>
      <c r="Z248" s="49">
        <f t="shared" si="141"/>
        <v>0</v>
      </c>
      <c r="AA248" s="49">
        <f t="shared" si="142"/>
        <v>0</v>
      </c>
      <c r="AB248" s="49">
        <f t="shared" si="143"/>
        <v>0</v>
      </c>
      <c r="AC248" s="49">
        <f t="shared" si="144"/>
        <v>0</v>
      </c>
      <c r="AD248" s="49">
        <f t="shared" si="145"/>
        <v>0</v>
      </c>
      <c r="AE248" s="49">
        <f t="shared" si="146"/>
        <v>0</v>
      </c>
      <c r="AF248" s="49">
        <f t="shared" si="147"/>
        <v>5397.8038710433075</v>
      </c>
      <c r="AG248" s="49">
        <f t="shared" si="148"/>
        <v>5042.0330123796421</v>
      </c>
      <c r="AH248" s="49">
        <f t="shared" si="149"/>
        <v>4374.6982434127976</v>
      </c>
      <c r="AI248" s="49">
        <f t="shared" si="150"/>
        <v>4535.9395509499136</v>
      </c>
      <c r="AJ248" s="49">
        <f t="shared" si="151"/>
        <v>5275.7069089170454</v>
      </c>
      <c r="AK248" s="49">
        <f t="shared" si="152"/>
        <v>19732.344934493351</v>
      </c>
      <c r="AL248" s="49">
        <f t="shared" si="153"/>
        <v>1129.0406430265584</v>
      </c>
      <c r="AM248" s="49">
        <f t="shared" si="154"/>
        <v>1357.4704264099037</v>
      </c>
      <c r="AN248" s="49">
        <f t="shared" si="155"/>
        <v>1186.3588456712673</v>
      </c>
      <c r="AO248" s="49">
        <f t="shared" si="156"/>
        <v>1662.7702936096716</v>
      </c>
      <c r="AP248" s="49">
        <f t="shared" si="157"/>
        <v>2437.0719579249344</v>
      </c>
      <c r="AQ248" s="49">
        <f t="shared" si="158"/>
        <v>12684.776867963152</v>
      </c>
      <c r="AR248" s="49">
        <v>0</v>
      </c>
      <c r="AS248" s="49">
        <v>0</v>
      </c>
      <c r="AT248" s="49">
        <v>0</v>
      </c>
      <c r="AU248" s="49">
        <v>0</v>
      </c>
      <c r="AV248" s="49">
        <v>0</v>
      </c>
      <c r="AW248" s="49">
        <v>0</v>
      </c>
      <c r="AX248" s="49">
        <f>SUMIFS(跨省传输汇总!K:K,跨省传输汇总!$D:$D,Calculation!$C248,跨省传输汇总!$E:$E,Calculation!$D248,跨省传输汇总!$I:$I,"")</f>
        <v>153617</v>
      </c>
      <c r="AY248" s="49">
        <f>SUMIFS(跨省传输汇总!L:L,跨省传输汇总!$D:$D,Calculation!$C248,跨省传输汇总!$E:$E,Calculation!$D248,跨省传输汇总!$I:$I,"")</f>
        <v>140983</v>
      </c>
      <c r="AZ248" s="49">
        <f>SUMIFS(跨省传输汇总!M:M,跨省传输汇总!$D:$D,Calculation!$C248,跨省传输汇总!$E:$E,Calculation!$D248,跨省传输汇总!$I:$I,"")</f>
        <v>118191</v>
      </c>
      <c r="BA248" s="49">
        <f>SUMIFS(跨省传输汇总!N:N,跨省传输汇总!$D:$D,Calculation!$C248,跨省传输汇总!$E:$E,Calculation!$D248,跨省传输汇总!$I:$I,"")</f>
        <v>99106</v>
      </c>
      <c r="BB248" s="49">
        <f>SUMIFS(跨省传输汇总!O:O,跨省传输汇总!$D:$D,Calculation!$C248,跨省传输汇总!$E:$E,Calculation!$D248,跨省传输汇总!$I:$I,"")</f>
        <v>115844</v>
      </c>
      <c r="BC248" s="49">
        <f>SUMIFS(跨省传输汇总!P:P,跨省传输汇总!$D:$D,Calculation!$C248,跨省传输汇总!$E:$E,Calculation!$D248,跨省传输汇总!$I:$I,"")</f>
        <v>459001</v>
      </c>
    </row>
  </sheetData>
  <mergeCells count="33">
    <mergeCell ref="A67:A68"/>
    <mergeCell ref="B67:G67"/>
    <mergeCell ref="H67:M67"/>
    <mergeCell ref="N67:S67"/>
    <mergeCell ref="T67:Y67"/>
    <mergeCell ref="AF67:AK67"/>
    <mergeCell ref="AL67:AQ67"/>
    <mergeCell ref="AR67:AW67"/>
    <mergeCell ref="AR36:AW36"/>
    <mergeCell ref="AF36:AK36"/>
    <mergeCell ref="AL36:AQ36"/>
    <mergeCell ref="H36:M36"/>
    <mergeCell ref="N36:S36"/>
    <mergeCell ref="T36:Y36"/>
    <mergeCell ref="Z36:AE36"/>
    <mergeCell ref="Z67:AE67"/>
    <mergeCell ref="AL2:AQ2"/>
    <mergeCell ref="AR2:AW2"/>
    <mergeCell ref="H2:M2"/>
    <mergeCell ref="A2:A3"/>
    <mergeCell ref="N2:S2"/>
    <mergeCell ref="T2:Y2"/>
    <mergeCell ref="Z2:AE2"/>
    <mergeCell ref="AF2:AK2"/>
    <mergeCell ref="B2:G2"/>
    <mergeCell ref="AX102:BC102"/>
    <mergeCell ref="H102:M102"/>
    <mergeCell ref="N102:S102"/>
    <mergeCell ref="T102:Y102"/>
    <mergeCell ref="Z102:AE102"/>
    <mergeCell ref="AF102:AK102"/>
    <mergeCell ref="AL102:AQ102"/>
    <mergeCell ref="AR102:AW102"/>
  </mergeCells>
  <phoneticPr fontId="3" type="noConversion"/>
  <conditionalFormatting sqref="H38:M64">
    <cfRule type="colorScale" priority="3">
      <colorScale>
        <cfvo type="min"/>
        <cfvo type="max"/>
        <color rgb="FFFCFCFF"/>
        <color rgb="FF63BE7B"/>
      </colorScale>
    </cfRule>
  </conditionalFormatting>
  <conditionalFormatting sqref="N38:S64">
    <cfRule type="colorScale" priority="2">
      <colorScale>
        <cfvo type="min"/>
        <cfvo type="max"/>
        <color rgb="FFFCFCFF"/>
        <color rgb="FFF8696B"/>
      </colorScale>
    </cfRule>
  </conditionalFormatting>
  <conditionalFormatting sqref="AL38:AQ6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9CDE8-C33E-432B-A80A-0B7D802CA25C}">
  <dimension ref="A1:AN143"/>
  <sheetViews>
    <sheetView zoomScale="55" zoomScaleNormal="5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N4" sqref="A1:AN4"/>
    </sheetView>
  </sheetViews>
  <sheetFormatPr defaultRowHeight="15.75"/>
  <cols>
    <col min="1" max="4" width="9" style="51"/>
    <col min="5" max="10" width="11.375" style="51" bestFit="1" customWidth="1"/>
    <col min="11" max="40" width="10.625" style="51" bestFit="1" customWidth="1"/>
    <col min="41" max="16384" width="9" style="51"/>
  </cols>
  <sheetData>
    <row r="1" spans="1:40" ht="16.5" thickBot="1">
      <c r="A1" s="244" t="s">
        <v>673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</row>
    <row r="2" spans="1:40">
      <c r="A2" s="245" t="s">
        <v>672</v>
      </c>
      <c r="B2" s="246"/>
      <c r="C2" s="245" t="s">
        <v>519</v>
      </c>
      <c r="D2" s="246"/>
      <c r="E2" s="247" t="s">
        <v>590</v>
      </c>
      <c r="F2" s="248"/>
      <c r="G2" s="248"/>
      <c r="H2" s="248"/>
      <c r="I2" s="248"/>
      <c r="J2" s="249"/>
      <c r="K2" s="250" t="s">
        <v>623</v>
      </c>
      <c r="L2" s="251"/>
      <c r="M2" s="251"/>
      <c r="N2" s="251"/>
      <c r="O2" s="251"/>
      <c r="P2" s="252"/>
      <c r="Q2" s="253" t="s">
        <v>624</v>
      </c>
      <c r="R2" s="254"/>
      <c r="S2" s="254"/>
      <c r="T2" s="254"/>
      <c r="U2" s="254"/>
      <c r="V2" s="255"/>
      <c r="W2" s="256" t="s">
        <v>625</v>
      </c>
      <c r="X2" s="257"/>
      <c r="Y2" s="257"/>
      <c r="Z2" s="257"/>
      <c r="AA2" s="257"/>
      <c r="AB2" s="258"/>
      <c r="AC2" s="238" t="s">
        <v>675</v>
      </c>
      <c r="AD2" s="239"/>
      <c r="AE2" s="239"/>
      <c r="AF2" s="239"/>
      <c r="AG2" s="239"/>
      <c r="AH2" s="240"/>
      <c r="AI2" s="241" t="s">
        <v>674</v>
      </c>
      <c r="AJ2" s="242"/>
      <c r="AK2" s="242"/>
      <c r="AL2" s="242"/>
      <c r="AM2" s="242"/>
      <c r="AN2" s="243"/>
    </row>
    <row r="3" spans="1:40" ht="16.5" thickBot="1">
      <c r="A3" s="234" t="s">
        <v>594</v>
      </c>
      <c r="B3" s="235" t="s">
        <v>595</v>
      </c>
      <c r="C3" s="234" t="s">
        <v>512</v>
      </c>
      <c r="D3" s="235" t="s">
        <v>513</v>
      </c>
      <c r="E3" s="207">
        <v>2016</v>
      </c>
      <c r="F3" s="208">
        <v>2017</v>
      </c>
      <c r="G3" s="209">
        <v>2018</v>
      </c>
      <c r="H3" s="208">
        <v>2019</v>
      </c>
      <c r="I3" s="209">
        <v>2020</v>
      </c>
      <c r="J3" s="210">
        <v>2021</v>
      </c>
      <c r="K3" s="211">
        <v>2016</v>
      </c>
      <c r="L3" s="212">
        <v>2017</v>
      </c>
      <c r="M3" s="213">
        <v>2018</v>
      </c>
      <c r="N3" s="212">
        <v>2019</v>
      </c>
      <c r="O3" s="213">
        <v>2020</v>
      </c>
      <c r="P3" s="214">
        <v>2021</v>
      </c>
      <c r="Q3" s="215">
        <v>2016</v>
      </c>
      <c r="R3" s="216">
        <v>2017</v>
      </c>
      <c r="S3" s="217">
        <v>2018</v>
      </c>
      <c r="T3" s="216">
        <v>2019</v>
      </c>
      <c r="U3" s="217">
        <v>2020</v>
      </c>
      <c r="V3" s="218">
        <v>2021</v>
      </c>
      <c r="W3" s="219">
        <v>2016</v>
      </c>
      <c r="X3" s="220">
        <v>2017</v>
      </c>
      <c r="Y3" s="221">
        <v>2018</v>
      </c>
      <c r="Z3" s="220">
        <v>2019</v>
      </c>
      <c r="AA3" s="221">
        <v>2020</v>
      </c>
      <c r="AB3" s="222">
        <v>2021</v>
      </c>
      <c r="AC3" s="223">
        <v>2016</v>
      </c>
      <c r="AD3" s="224">
        <v>2017</v>
      </c>
      <c r="AE3" s="225">
        <v>2018</v>
      </c>
      <c r="AF3" s="224">
        <v>2019</v>
      </c>
      <c r="AG3" s="225">
        <v>2020</v>
      </c>
      <c r="AH3" s="226">
        <v>2021</v>
      </c>
      <c r="AI3" s="227">
        <v>2016</v>
      </c>
      <c r="AJ3" s="228">
        <v>2017</v>
      </c>
      <c r="AK3" s="229">
        <v>2018</v>
      </c>
      <c r="AL3" s="228">
        <v>2019</v>
      </c>
      <c r="AM3" s="229">
        <v>2020</v>
      </c>
      <c r="AN3" s="230">
        <v>2021</v>
      </c>
    </row>
    <row r="4" spans="1:40">
      <c r="A4" s="182" t="s">
        <v>254</v>
      </c>
      <c r="B4" s="231" t="s">
        <v>254</v>
      </c>
      <c r="C4" s="232" t="s">
        <v>414</v>
      </c>
      <c r="D4" s="233" t="s">
        <v>217</v>
      </c>
      <c r="E4" s="183">
        <f>SUMIFS(Calculation!H$104:H$248,Calculation!$D$104:$D$248,$D4,Calculation!$C$104:$C$248,$C4)+SUMIFS(Calculation!H$38:H$64,Calculation!$B$38:$B$64,$D4,Calculation!$A$38:$A$64,$C4)*10000</f>
        <v>30235.437527209404</v>
      </c>
      <c r="F4" s="184">
        <f>SUMIFS(Calculation!I$104:I$248,Calculation!$D$104:$D$248,$D4,Calculation!$C$104:$C$248,$C4)+SUMIFS(Calculation!I$38:I$64,Calculation!$B$38:$B$64,$D4,Calculation!$A$38:$A$64,$C4)*10000</f>
        <v>33756.293926361061</v>
      </c>
      <c r="G4" s="185">
        <f>SUMIFS(Calculation!J$104:J$248,Calculation!$D$104:$D$248,$D4,Calculation!$C$104:$C$248,$C4)+SUMIFS(Calculation!J$38:J$64,Calculation!$B$38:$B$64,$D4,Calculation!$A$38:$A$64,$C4)*10000</f>
        <v>33124.147222493411</v>
      </c>
      <c r="H4" s="184">
        <f>SUMIFS(Calculation!K$104:K$248,Calculation!$D$104:$D$248,$D4,Calculation!$C$104:$C$248,$C4)+SUMIFS(Calculation!K$38:K$64,Calculation!$B$38:$B$64,$D4,Calculation!$A$38:$A$64,$C4)*10000</f>
        <v>37960.207792207795</v>
      </c>
      <c r="I4" s="185">
        <f>SUMIFS(Calculation!L$104:L$248,Calculation!$D$104:$D$248,$D4,Calculation!$C$104:$C$248,$C4)+SUMIFS(Calculation!L$38:L$64,Calculation!$B$38:$B$64,$D4,Calculation!$A$38:$A$64,$C4)*10000</f>
        <v>45417.890909090907</v>
      </c>
      <c r="J4" s="186">
        <f>SUMIFS(Calculation!M$104:M$248,Calculation!$D$104:$D$248,$D4,Calculation!$C$104:$C$248,$C4)+SUMIFS(Calculation!M$38:M$64,Calculation!$B$38:$B$64,$D4,Calculation!$A$38:$A$64,$C4)*10000</f>
        <v>36289.57004405286</v>
      </c>
      <c r="K4" s="187">
        <f>SUMIFS(Calculation!N$104:N$248,Calculation!$D$104:$D$248,$D4,Calculation!$C$104:$C$248,$C4)+SUMIFS(Calculation!N$38:N$64,Calculation!$B$38:$B$64,$D4,Calculation!$A$38:$A$64,$C4)*10000</f>
        <v>1000398.6068785372</v>
      </c>
      <c r="L4" s="188">
        <f>SUMIFS(Calculation!O$104:O$248,Calculation!$D$104:$D$248,$D4,Calculation!$C$104:$C$248,$C4)+SUMIFS(Calculation!O$38:O$64,Calculation!$B$38:$B$64,$D4,Calculation!$A$38:$A$64,$C4)*10000</f>
        <v>1028891.8388754852</v>
      </c>
      <c r="M4" s="189">
        <f>SUMIFS(Calculation!P$104:P$248,Calculation!$D$104:$D$248,$D4,Calculation!$C$104:$C$248,$C4)+SUMIFS(Calculation!P$38:P$64,Calculation!$B$38:$B$64,$D4,Calculation!$A$38:$A$64,$C4)*10000</f>
        <v>1020478.5355852778</v>
      </c>
      <c r="N4" s="188">
        <f>SUMIFS(Calculation!Q$104:Q$248,Calculation!$D$104:$D$248,$D4,Calculation!$C$104:$C$248,$C4)+SUMIFS(Calculation!Q$38:Q$64,Calculation!$B$38:$B$64,$D4,Calculation!$A$38:$A$64,$C4)*10000</f>
        <v>1108980.3562152134</v>
      </c>
      <c r="O4" s="189">
        <f>SUMIFS(Calculation!R$104:R$248,Calculation!$D$104:$D$248,$D4,Calculation!$C$104:$C$248,$C4)+SUMIFS(Calculation!R$38:R$64,Calculation!$B$38:$B$64,$D4,Calculation!$A$38:$A$64,$C4)*10000</f>
        <v>1156736.9090909092</v>
      </c>
      <c r="P4" s="190">
        <f>SUMIFS(Calculation!S$104:S$248,Calculation!$D$104:$D$248,$D4,Calculation!$C$104:$C$248,$C4)+SUMIFS(Calculation!S$38:S$64,Calculation!$B$38:$B$64,$D4,Calculation!$A$38:$A$64,$C4)*10000</f>
        <v>1080622.7524229074</v>
      </c>
      <c r="Q4" s="191">
        <f>SUMIFS(Calculation!T$104:T$248,Calculation!$D$104:$D$248,$D4,Calculation!$C$104:$C$248,$C4)+SUMIFS(Calculation!T$38:T$64,Calculation!$B$38:$B$64,$D4,Calculation!$A$38:$A$64,$C4)*10000</f>
        <v>3943.752720940357</v>
      </c>
      <c r="R4" s="192">
        <f>SUMIFS(Calculation!U$104:U$248,Calculation!$D$104:$D$248,$D4,Calculation!$C$104:$C$248,$C4)+SUMIFS(Calculation!U$38:U$64,Calculation!$B$38:$B$64,$D4,Calculation!$A$38:$A$64,$C4)*10000</f>
        <v>2605.9858911150741</v>
      </c>
      <c r="S4" s="193">
        <f>SUMIFS(Calculation!V$104:V$248,Calculation!$D$104:$D$248,$D4,Calculation!$C$104:$C$248,$C4)+SUMIFS(Calculation!V$38:V$64,Calculation!$B$38:$B$64,$D4,Calculation!$A$38:$A$64,$C4)*10000</f>
        <v>3694.6164209704189</v>
      </c>
      <c r="T4" s="192">
        <f>SUMIFS(Calculation!W$104:W$248,Calculation!$D$104:$D$248,$D4,Calculation!$C$104:$C$248,$C4)+SUMIFS(Calculation!W$38:W$64,Calculation!$B$38:$B$64,$D4,Calculation!$A$38:$A$64,$C4)*10000</f>
        <v>3931.5929499072358</v>
      </c>
      <c r="U4" s="193">
        <f>SUMIFS(Calculation!X$104:X$248,Calculation!$D$104:$D$248,$D4,Calculation!$C$104:$C$248,$C4)+SUMIFS(Calculation!X$38:X$64,Calculation!$B$38:$B$64,$D4,Calculation!$A$38:$A$64,$C4)*10000</f>
        <v>3832.1345454545453</v>
      </c>
      <c r="V4" s="194">
        <f>SUMIFS(Calculation!Y$104:Y$248,Calculation!$D$104:$D$248,$D4,Calculation!$C$104:$C$248,$C4)+SUMIFS(Calculation!Y$38:Y$64,Calculation!$B$38:$B$64,$D4,Calculation!$A$38:$A$64,$C4)*10000</f>
        <v>4838.6093392070488</v>
      </c>
      <c r="W4" s="195">
        <f>SUMIFS(Calculation!Z$104:Z$248,Calculation!$D$104:$D$248,$D4,Calculation!$C$104:$C$248,$C4)+SUMIFS(Calculation!Z$38:Z$64,Calculation!$B$38:$B$64,$D4,Calculation!$A$38:$A$64,$C4)*10000</f>
        <v>0</v>
      </c>
      <c r="X4" s="196">
        <f>SUMIFS(Calculation!AA$104:AA$248,Calculation!$D$104:$D$248,$D4,Calculation!$C$104:$C$248,$C4)+SUMIFS(Calculation!AA$38:AA$64,Calculation!$B$38:$B$64,$D4,Calculation!$A$38:$A$64,$C4)*10000</f>
        <v>405.07552711633275</v>
      </c>
      <c r="Y4" s="197">
        <f>SUMIFS(Calculation!AB$104:AB$248,Calculation!$D$104:$D$248,$D4,Calculation!$C$104:$C$248,$C4)+SUMIFS(Calculation!AB$38:AB$64,Calculation!$B$38:$B$64,$D4,Calculation!$A$38:$A$64,$C4)*10000</f>
        <v>382.20169872107783</v>
      </c>
      <c r="Z4" s="196">
        <f>SUMIFS(Calculation!AC$104:AC$248,Calculation!$D$104:$D$248,$D4,Calculation!$C$104:$C$248,$C4)+SUMIFS(Calculation!AC$38:AC$64,Calculation!$B$38:$B$64,$D4,Calculation!$A$38:$A$64,$C4)*10000</f>
        <v>0</v>
      </c>
      <c r="AA4" s="197">
        <f>SUMIFS(Calculation!AD$104:AD$248,Calculation!$D$104:$D$248,$D4,Calculation!$C$104:$C$248,$C4)+SUMIFS(Calculation!AD$38:AD$64,Calculation!$B$38:$B$64,$D4,Calculation!$A$38:$A$64,$C4)*10000</f>
        <v>0</v>
      </c>
      <c r="AB4" s="198">
        <f>SUMIFS(Calculation!AE$104:AE$248,Calculation!$D$104:$D$248,$D4,Calculation!$C$104:$C$248,$C4)+SUMIFS(Calculation!AE$38:AE$64,Calculation!$B$38:$B$64,$D4,Calculation!$A$38:$A$64,$C4)*10000</f>
        <v>0</v>
      </c>
      <c r="AC4" s="199">
        <f>SUMIFS(Calculation!AF$104:AF$248,Calculation!$D$104:$D$248,$D4,Calculation!$C$104:$C$248,$C4)+SUMIFS(Calculation!AF$38:AF$64,Calculation!$B$38:$B$64,$D4,Calculation!$A$38:$A$64,$C4)*10000</f>
        <v>56527.122333478452</v>
      </c>
      <c r="AD4" s="200">
        <f>SUMIFS(Calculation!AG$104:AG$248,Calculation!$D$104:$D$248,$D4,Calculation!$C$104:$C$248,$C4)+SUMIFS(Calculation!AG$38:AG$64,Calculation!$B$38:$B$64,$D4,Calculation!$A$38:$A$64,$C4)*10000</f>
        <v>68957.357232770373</v>
      </c>
      <c r="AE4" s="201">
        <f>SUMIFS(Calculation!AH$104:AH$248,Calculation!$D$104:$D$248,$D4,Calculation!$C$104:$C$248,$C4)+SUMIFS(Calculation!AH$38:AH$64,Calculation!$B$38:$B$64,$D4,Calculation!$A$38:$A$64,$C4)*10000</f>
        <v>68923.706336034375</v>
      </c>
      <c r="AF4" s="200">
        <f>SUMIFS(Calculation!AI$104:AI$248,Calculation!$D$104:$D$248,$D4,Calculation!$C$104:$C$248,$C4)+SUMIFS(Calculation!AI$38:AI$64,Calculation!$B$38:$B$64,$D4,Calculation!$A$38:$A$64,$C4)*10000</f>
        <v>89613.204823747685</v>
      </c>
      <c r="AG4" s="201">
        <f>SUMIFS(Calculation!AJ$104:AJ$248,Calculation!$D$104:$D$248,$D4,Calculation!$C$104:$C$248,$C4)+SUMIFS(Calculation!AJ$38:AJ$64,Calculation!$B$38:$B$64,$D4,Calculation!$A$38:$A$64,$C4)*10000</f>
        <v>108293.28363636363</v>
      </c>
      <c r="AH4" s="202">
        <f>SUMIFS(Calculation!AK$104:AK$248,Calculation!$D$104:$D$248,$D4,Calculation!$C$104:$C$248,$C4)+SUMIFS(Calculation!AK$38:AK$64,Calculation!$B$38:$B$64,$D4,Calculation!$A$38:$A$64,$C4)*10000</f>
        <v>130911.26378854626</v>
      </c>
      <c r="AI4" s="203">
        <f>SUMIFS(Calculation!AL$104:AL$248,Calculation!$D$104:$D$248,$D4,Calculation!$C$104:$C$248,$C4)+SUMIFS(Calculation!AL$38:AL$64,Calculation!$B$38:$B$64,$D4,Calculation!$A$38:$A$64,$C4)*10000</f>
        <v>116735.08053983457</v>
      </c>
      <c r="AJ4" s="204">
        <f>SUMIFS(Calculation!AM$104:AM$248,Calculation!$D$104:$D$248,$D4,Calculation!$C$104:$C$248,$C4)+SUMIFS(Calculation!AM$38:AM$64,Calculation!$B$38:$B$64,$D4,Calculation!$A$38:$A$64,$C4)*10000</f>
        <v>152578.44854715202</v>
      </c>
      <c r="AK4" s="205">
        <f>SUMIFS(Calculation!AN$104:AN$248,Calculation!$D$104:$D$248,$D4,Calculation!$C$104:$C$248,$C4)+SUMIFS(Calculation!AN$38:AN$64,Calculation!$B$38:$B$64,$D4,Calculation!$A$38:$A$64,$C4)*10000</f>
        <v>178360.79273650298</v>
      </c>
      <c r="AL4" s="204">
        <f>SUMIFS(Calculation!AO$104:AO$248,Calculation!$D$104:$D$248,$D4,Calculation!$C$104:$C$248,$C4)+SUMIFS(Calculation!AO$38:AO$64,Calculation!$B$38:$B$64,$D4,Calculation!$A$38:$A$64,$C4)*10000</f>
        <v>220982.63821892394</v>
      </c>
      <c r="AM4" s="205">
        <f>SUMIFS(Calculation!AP$104:AP$248,Calculation!$D$104:$D$248,$D4,Calculation!$C$104:$C$248,$C4)+SUMIFS(Calculation!AP$38:AP$64,Calculation!$B$38:$B$64,$D4,Calculation!$A$38:$A$64,$C4)*10000</f>
        <v>246959.78181818183</v>
      </c>
      <c r="AN4" s="206">
        <f>SUMIFS(Calculation!AQ$104:AQ$248,Calculation!$D$104:$D$248,$D4,Calculation!$C$104:$C$248,$C4)+SUMIFS(Calculation!AQ$38:AQ$64,Calculation!$B$38:$B$64,$D4,Calculation!$A$38:$A$64,$C4)*10000</f>
        <v>272843.80440528633</v>
      </c>
    </row>
    <row r="5" spans="1:40">
      <c r="A5" s="124" t="s">
        <v>254</v>
      </c>
      <c r="B5" s="125" t="s">
        <v>254</v>
      </c>
      <c r="C5" s="142" t="s">
        <v>414</v>
      </c>
      <c r="D5" s="143" t="s">
        <v>528</v>
      </c>
      <c r="E5" s="146">
        <f>SUMIFS(Calculation!H$104:H$248,Calculation!$D$104:$D$248,$D5,Calculation!$C$104:$C$248,$C5)+SUMIFS(Calculation!H$38:H$64,Calculation!$B$38:$B$64,$D5,Calculation!$A$38:$A$64,$C5)*10000</f>
        <v>1139.3611232041794</v>
      </c>
      <c r="F5" s="113">
        <f>SUMIFS(Calculation!I$104:I$248,Calculation!$D$104:$D$248,$D5,Calculation!$C$104:$C$248,$C5)+SUMIFS(Calculation!I$38:I$64,Calculation!$B$38:$B$64,$D5,Calculation!$A$38:$A$64,$C5)*10000</f>
        <v>1001.730829749292</v>
      </c>
      <c r="G5" s="112">
        <f>SUMIFS(Calculation!J$104:J$248,Calculation!$D$104:$D$248,$D5,Calculation!$C$104:$C$248,$C5)+SUMIFS(Calculation!J$38:J$64,Calculation!$B$38:$B$64,$D5,Calculation!$A$38:$A$64,$C5)*10000</f>
        <v>7575.5110807380652</v>
      </c>
      <c r="H5" s="113">
        <f>SUMIFS(Calculation!K$104:K$248,Calculation!$D$104:$D$248,$D5,Calculation!$C$104:$C$248,$C5)+SUMIFS(Calculation!K$38:K$64,Calculation!$B$38:$B$64,$D5,Calculation!$A$38:$A$64,$C5)*10000</f>
        <v>16207.246753246753</v>
      </c>
      <c r="I5" s="112">
        <f>SUMIFS(Calculation!L$104:L$248,Calculation!$D$104:$D$248,$D5,Calculation!$C$104:$C$248,$C5)+SUMIFS(Calculation!L$38:L$64,Calculation!$B$38:$B$64,$D5,Calculation!$A$38:$A$64,$C5)*10000</f>
        <v>19084.712727272727</v>
      </c>
      <c r="J5" s="147">
        <f>SUMIFS(Calculation!M$104:M$248,Calculation!$D$104:$D$248,$D5,Calculation!$C$104:$C$248,$C5)+SUMIFS(Calculation!M$38:M$64,Calculation!$B$38:$B$64,$D5,Calculation!$A$38:$A$64,$C5)*10000</f>
        <v>11368.879295154185</v>
      </c>
      <c r="K5" s="152">
        <f>SUMIFS(Calculation!N$104:N$248,Calculation!$D$104:$D$248,$D5,Calculation!$C$104:$C$248,$C5)+SUMIFS(Calculation!N$38:N$64,Calculation!$B$38:$B$64,$D5,Calculation!$A$38:$A$64,$C5)*10000</f>
        <v>37697.991946016547</v>
      </c>
      <c r="L5" s="115">
        <f>SUMIFS(Calculation!O$104:O$248,Calculation!$D$104:$D$248,$D5,Calculation!$C$104:$C$248,$C5)+SUMIFS(Calculation!O$38:O$64,Calculation!$B$38:$B$64,$D5,Calculation!$A$38:$A$64,$C5)*10000</f>
        <v>30532.755690758418</v>
      </c>
      <c r="M5" s="114">
        <f>SUMIFS(Calculation!P$104:P$248,Calculation!$D$104:$D$248,$D5,Calculation!$C$104:$C$248,$C5)+SUMIFS(Calculation!P$38:P$64,Calculation!$B$38:$B$64,$D5,Calculation!$A$38:$A$64,$C5)*10000</f>
        <v>233384.01444889195</v>
      </c>
      <c r="N5" s="115">
        <f>SUMIFS(Calculation!Q$104:Q$248,Calculation!$D$104:$D$248,$D5,Calculation!$C$104:$C$248,$C5)+SUMIFS(Calculation!Q$38:Q$64,Calculation!$B$38:$B$64,$D5,Calculation!$A$38:$A$64,$C5)*10000</f>
        <v>473483.13729128015</v>
      </c>
      <c r="O5" s="114">
        <f>SUMIFS(Calculation!R$104:R$248,Calculation!$D$104:$D$248,$D5,Calculation!$C$104:$C$248,$C5)+SUMIFS(Calculation!R$38:R$64,Calculation!$B$38:$B$64,$D5,Calculation!$A$38:$A$64,$C5)*10000</f>
        <v>486063.77727272728</v>
      </c>
      <c r="P5" s="153">
        <f>SUMIFS(Calculation!S$104:S$248,Calculation!$D$104:$D$248,$D5,Calculation!$C$104:$C$248,$C5)+SUMIFS(Calculation!S$38:S$64,Calculation!$B$38:$B$64,$D5,Calculation!$A$38:$A$64,$C5)*10000</f>
        <v>338539.96123348019</v>
      </c>
      <c r="Q5" s="158">
        <f>SUMIFS(Calculation!T$104:T$248,Calculation!$D$104:$D$248,$D5,Calculation!$C$104:$C$248,$C5)+SUMIFS(Calculation!T$38:T$64,Calculation!$B$38:$B$64,$D5,Calculation!$A$38:$A$64,$C5)*10000</f>
        <v>148.61232041793644</v>
      </c>
      <c r="R5" s="117">
        <f>SUMIFS(Calculation!U$104:U$248,Calculation!$D$104:$D$248,$D5,Calculation!$C$104:$C$248,$C5)+SUMIFS(Calculation!U$38:U$64,Calculation!$B$38:$B$64,$D5,Calculation!$A$38:$A$64,$C5)*10000</f>
        <v>77.333620056645344</v>
      </c>
      <c r="S5" s="116">
        <f>SUMIFS(Calculation!V$104:V$248,Calculation!$D$104:$D$248,$D5,Calculation!$C$104:$C$248,$C5)+SUMIFS(Calculation!V$38:V$64,Calculation!$B$38:$B$64,$D5,Calculation!$A$38:$A$64,$C5)*10000</f>
        <v>844.96085131309189</v>
      </c>
      <c r="T5" s="117">
        <f>SUMIFS(Calculation!W$104:W$248,Calculation!$D$104:$D$248,$D5,Calculation!$C$104:$C$248,$C5)+SUMIFS(Calculation!W$38:W$64,Calculation!$B$38:$B$64,$D5,Calculation!$A$38:$A$64,$C5)*10000</f>
        <v>1678.6076994434136</v>
      </c>
      <c r="U5" s="116">
        <f>SUMIFS(Calculation!X$104:X$248,Calculation!$D$104:$D$248,$D5,Calculation!$C$104:$C$248,$C5)+SUMIFS(Calculation!X$38:X$64,Calculation!$B$38:$B$64,$D5,Calculation!$A$38:$A$64,$C5)*10000</f>
        <v>1610.2726363636366</v>
      </c>
      <c r="V5" s="159">
        <f>SUMIFS(Calculation!Y$104:Y$248,Calculation!$D$104:$D$248,$D5,Calculation!$C$104:$C$248,$C5)+SUMIFS(Calculation!Y$38:Y$64,Calculation!$B$38:$B$64,$D5,Calculation!$A$38:$A$64,$C5)*10000</f>
        <v>1515.8505726872247</v>
      </c>
      <c r="W5" s="164">
        <f>SUMIFS(Calculation!Z$104:Z$248,Calculation!$D$104:$D$248,$D5,Calculation!$C$104:$C$248,$C5)+SUMIFS(Calculation!Z$38:Z$64,Calculation!$B$38:$B$64,$D5,Calculation!$A$38:$A$64,$C5)*10000</f>
        <v>0</v>
      </c>
      <c r="X5" s="119">
        <f>SUMIFS(Calculation!AA$104:AA$248,Calculation!$D$104:$D$248,$D5,Calculation!$C$104:$C$248,$C5)+SUMIFS(Calculation!AA$38:AA$64,Calculation!$B$38:$B$64,$D5,Calculation!$A$38:$A$64,$C5)*10000</f>
        <v>12.020769956991503</v>
      </c>
      <c r="Y5" s="118">
        <f>SUMIFS(Calculation!AB$104:AB$248,Calculation!$D$104:$D$248,$D5,Calculation!$C$104:$C$248,$C5)+SUMIFS(Calculation!AB$38:AB$64,Calculation!$B$38:$B$64,$D5,Calculation!$A$38:$A$64,$C5)*10000</f>
        <v>87.409743239285376</v>
      </c>
      <c r="Z5" s="119">
        <f>SUMIFS(Calculation!AC$104:AC$248,Calculation!$D$104:$D$248,$D5,Calculation!$C$104:$C$248,$C5)+SUMIFS(Calculation!AC$38:AC$64,Calculation!$B$38:$B$64,$D5,Calculation!$A$38:$A$64,$C5)*10000</f>
        <v>0</v>
      </c>
      <c r="AA5" s="118">
        <f>SUMIFS(Calculation!AD$104:AD$248,Calculation!$D$104:$D$248,$D5,Calculation!$C$104:$C$248,$C5)+SUMIFS(Calculation!AD$38:AD$64,Calculation!$B$38:$B$64,$D5,Calculation!$A$38:$A$64,$C5)*10000</f>
        <v>0</v>
      </c>
      <c r="AB5" s="165">
        <f>SUMIFS(Calculation!AE$104:AE$248,Calculation!$D$104:$D$248,$D5,Calculation!$C$104:$C$248,$C5)+SUMIFS(Calculation!AE$38:AE$64,Calculation!$B$38:$B$64,$D5,Calculation!$A$38:$A$64,$C5)*10000</f>
        <v>0</v>
      </c>
      <c r="AC5" s="170">
        <f>SUMIFS(Calculation!AF$104:AF$248,Calculation!$D$104:$D$248,$D5,Calculation!$C$104:$C$248,$C5)+SUMIFS(Calculation!AF$38:AF$64,Calculation!$B$38:$B$64,$D5,Calculation!$A$38:$A$64,$C5)*10000</f>
        <v>2130.1099259904222</v>
      </c>
      <c r="AD5" s="121">
        <f>SUMIFS(Calculation!AG$104:AG$248,Calculation!$D$104:$D$248,$D5,Calculation!$C$104:$C$248,$C5)+SUMIFS(Calculation!AG$38:AG$64,Calculation!$B$38:$B$64,$D5,Calculation!$A$38:$A$64,$C5)*10000</f>
        <v>2046.3357390118538</v>
      </c>
      <c r="AE5" s="120">
        <f>SUMIFS(Calculation!AH$104:AH$248,Calculation!$D$104:$D$248,$D5,Calculation!$C$104:$C$248,$C5)+SUMIFS(Calculation!AH$38:AH$64,Calculation!$B$38:$B$64,$D5,Calculation!$A$38:$A$64,$C5)*10000</f>
        <v>15762.890364151128</v>
      </c>
      <c r="AF5" s="121">
        <f>SUMIFS(Calculation!AI$104:AI$248,Calculation!$D$104:$D$248,$D5,Calculation!$C$104:$C$248,$C5)+SUMIFS(Calculation!AI$38:AI$64,Calculation!$B$38:$B$64,$D5,Calculation!$A$38:$A$64,$C5)*10000</f>
        <v>38260.678942486084</v>
      </c>
      <c r="AG5" s="120">
        <f>SUMIFS(Calculation!AJ$104:AJ$248,Calculation!$D$104:$D$248,$D5,Calculation!$C$104:$C$248,$C5)+SUMIFS(Calculation!AJ$38:AJ$64,Calculation!$B$38:$B$64,$D5,Calculation!$A$38:$A$64,$C5)*10000</f>
        <v>45505.111909090912</v>
      </c>
      <c r="AH5" s="171">
        <f>SUMIFS(Calculation!AK$104:AK$248,Calculation!$D$104:$D$248,$D5,Calculation!$C$104:$C$248,$C5)+SUMIFS(Calculation!AK$38:AK$64,Calculation!$B$38:$B$64,$D5,Calculation!$A$38:$A$64,$C5)*10000</f>
        <v>41012.179383259914</v>
      </c>
      <c r="AI5" s="176">
        <f>SUMIFS(Calculation!AL$104:AL$248,Calculation!$D$104:$D$248,$D5,Calculation!$C$104:$C$248,$C5)+SUMIFS(Calculation!AL$38:AL$64,Calculation!$B$38:$B$64,$D5,Calculation!$A$38:$A$64,$C5)*10000</f>
        <v>4398.9246843709188</v>
      </c>
      <c r="AJ5" s="123">
        <f>SUMIFS(Calculation!AM$104:AM$248,Calculation!$D$104:$D$248,$D5,Calculation!$C$104:$C$248,$C5)+SUMIFS(Calculation!AM$38:AM$64,Calculation!$B$38:$B$64,$D5,Calculation!$A$38:$A$64,$C5)*10000</f>
        <v>4527.8233504667996</v>
      </c>
      <c r="AK5" s="122">
        <f>SUMIFS(Calculation!AN$104:AN$248,Calculation!$D$104:$D$248,$D5,Calculation!$C$104:$C$248,$C5)+SUMIFS(Calculation!AN$38:AN$64,Calculation!$B$38:$B$64,$D5,Calculation!$A$38:$A$64,$C5)*10000</f>
        <v>40791.213511666509</v>
      </c>
      <c r="AL5" s="123">
        <f>SUMIFS(Calculation!AO$104:AO$248,Calculation!$D$104:$D$248,$D5,Calculation!$C$104:$C$248,$C5)+SUMIFS(Calculation!AO$38:AO$64,Calculation!$B$38:$B$64,$D5,Calculation!$A$38:$A$64,$C5)*10000</f>
        <v>94349.329313543596</v>
      </c>
      <c r="AM5" s="122">
        <f>SUMIFS(Calculation!AP$104:AP$248,Calculation!$D$104:$D$248,$D5,Calculation!$C$104:$C$248,$C5)+SUMIFS(Calculation!AP$38:AP$64,Calculation!$B$38:$B$64,$D5,Calculation!$A$38:$A$64,$C5)*10000</f>
        <v>103773.12545454546</v>
      </c>
      <c r="AN5" s="177">
        <f>SUMIFS(Calculation!AQ$104:AQ$248,Calculation!$D$104:$D$248,$D5,Calculation!$C$104:$C$248,$C5)+SUMIFS(Calculation!AQ$38:AQ$64,Calculation!$B$38:$B$64,$D5,Calculation!$A$38:$A$64,$C5)*10000</f>
        <v>85477.129515418506</v>
      </c>
    </row>
    <row r="6" spans="1:40">
      <c r="A6" s="124" t="s">
        <v>254</v>
      </c>
      <c r="B6" s="125" t="s">
        <v>254</v>
      </c>
      <c r="C6" s="142" t="s">
        <v>217</v>
      </c>
      <c r="D6" s="143" t="s">
        <v>414</v>
      </c>
      <c r="E6" s="146">
        <f>SUMIFS(Calculation!H$104:H$248,Calculation!$D$104:$D$248,$D6,Calculation!$C$104:$C$248,$C6)+SUMIFS(Calculation!H$38:H$64,Calculation!$B$38:$B$64,$D6,Calculation!$A$38:$A$64,$C6)*10000</f>
        <v>301.07027463651053</v>
      </c>
      <c r="F6" s="113">
        <f>SUMIFS(Calculation!I$104:I$248,Calculation!$D$104:$D$248,$D6,Calculation!$C$104:$C$248,$C6)+SUMIFS(Calculation!I$38:I$64,Calculation!$B$38:$B$64,$D6,Calculation!$A$38:$A$64,$C6)*10000</f>
        <v>633.17244911022919</v>
      </c>
      <c r="G6" s="112">
        <f>SUMIFS(Calculation!J$104:J$248,Calculation!$D$104:$D$248,$D6,Calculation!$C$104:$C$248,$C6)+SUMIFS(Calculation!J$38:J$64,Calculation!$B$38:$B$64,$D6,Calculation!$A$38:$A$64,$C6)*10000</f>
        <v>69.21974338226795</v>
      </c>
      <c r="H6" s="113">
        <f>SUMIFS(Calculation!K$104:K$248,Calculation!$D$104:$D$248,$D6,Calculation!$C$104:$C$248,$C6)+SUMIFS(Calculation!K$38:K$64,Calculation!$B$38:$B$64,$D6,Calculation!$A$38:$A$64,$C6)*10000</f>
        <v>16.711687180045747</v>
      </c>
      <c r="I6" s="112">
        <f>SUMIFS(Calculation!L$104:L$248,Calculation!$D$104:$D$248,$D6,Calculation!$C$104:$C$248,$C6)+SUMIFS(Calculation!L$38:L$64,Calculation!$B$38:$B$64,$D6,Calculation!$A$38:$A$64,$C6)*10000</f>
        <v>135.81712656552287</v>
      </c>
      <c r="J6" s="147">
        <f>SUMIFS(Calculation!M$104:M$248,Calculation!$D$104:$D$248,$D6,Calculation!$C$104:$C$248,$C6)+SUMIFS(Calculation!M$38:M$64,Calculation!$B$38:$B$64,$D6,Calculation!$A$38:$A$64,$C6)*10000</f>
        <v>513.35967973722029</v>
      </c>
      <c r="K6" s="152">
        <f>SUMIFS(Calculation!N$104:N$248,Calculation!$D$104:$D$248,$D6,Calculation!$C$104:$C$248,$C6)+SUMIFS(Calculation!N$38:N$64,Calculation!$B$38:$B$64,$D6,Calculation!$A$38:$A$64,$C6)*10000</f>
        <v>1948.1017770597739</v>
      </c>
      <c r="L6" s="115">
        <f>SUMIFS(Calculation!O$104:O$248,Calculation!$D$104:$D$248,$D6,Calculation!$C$104:$C$248,$C6)+SUMIFS(Calculation!O$38:O$64,Calculation!$B$38:$B$64,$D6,Calculation!$A$38:$A$64,$C6)*10000</f>
        <v>4670.6746895403912</v>
      </c>
      <c r="M6" s="114">
        <f>SUMIFS(Calculation!P$104:P$248,Calculation!$D$104:$D$248,$D6,Calculation!$C$104:$C$248,$C6)+SUMIFS(Calculation!P$38:P$64,Calculation!$B$38:$B$64,$D6,Calculation!$A$38:$A$64,$C6)*10000</f>
        <v>549.37695064154434</v>
      </c>
      <c r="N6" s="115">
        <f>SUMIFS(Calculation!Q$104:Q$248,Calculation!$D$104:$D$248,$D6,Calculation!$C$104:$C$248,$C6)+SUMIFS(Calculation!Q$38:Q$64,Calculation!$B$38:$B$64,$D6,Calculation!$A$38:$A$64,$C6)*10000</f>
        <v>164.37316196492756</v>
      </c>
      <c r="O6" s="114">
        <f>SUMIFS(Calculation!R$104:R$248,Calculation!$D$104:$D$248,$D6,Calculation!$C$104:$C$248,$C6)+SUMIFS(Calculation!R$38:R$64,Calculation!$B$38:$B$64,$D6,Calculation!$A$38:$A$64,$C6)*10000</f>
        <v>978.17228388147839</v>
      </c>
      <c r="P6" s="153">
        <f>SUMIFS(Calculation!S$104:S$248,Calculation!$D$104:$D$248,$D6,Calculation!$C$104:$C$248,$C6)+SUMIFS(Calculation!S$38:S$64,Calculation!$B$38:$B$64,$D6,Calculation!$A$38:$A$64,$C6)*10000</f>
        <v>3158.3843153356597</v>
      </c>
      <c r="Q6" s="158">
        <f>SUMIFS(Calculation!T$104:T$248,Calculation!$D$104:$D$248,$D6,Calculation!$C$104:$C$248,$C6)+SUMIFS(Calculation!T$38:T$64,Calculation!$B$38:$B$64,$D6,Calculation!$A$38:$A$64,$C6)*10000</f>
        <v>0</v>
      </c>
      <c r="R6" s="117">
        <f>SUMIFS(Calculation!U$104:U$248,Calculation!$D$104:$D$248,$D6,Calculation!$C$104:$C$248,$C6)+SUMIFS(Calculation!U$38:U$64,Calculation!$B$38:$B$64,$D6,Calculation!$A$38:$A$64,$C6)*10000</f>
        <v>0.82230188196133669</v>
      </c>
      <c r="S6" s="116">
        <f>SUMIFS(Calculation!V$104:V$248,Calculation!$D$104:$D$248,$D6,Calculation!$C$104:$C$248,$C6)+SUMIFS(Calculation!V$38:V$64,Calculation!$B$38:$B$64,$D6,Calculation!$A$38:$A$64,$C6)*10000</f>
        <v>8.7619928331984731E-2</v>
      </c>
      <c r="T6" s="117">
        <f>SUMIFS(Calculation!W$104:W$248,Calculation!$D$104:$D$248,$D6,Calculation!$C$104:$C$248,$C6)+SUMIFS(Calculation!W$38:W$64,Calculation!$B$38:$B$64,$D6,Calculation!$A$38:$A$64,$C6)*10000</f>
        <v>2.4942816686635446E-2</v>
      </c>
      <c r="U6" s="116">
        <f>SUMIFS(Calculation!X$104:X$248,Calculation!$D$104:$D$248,$D6,Calculation!$C$104:$C$248,$C6)+SUMIFS(Calculation!X$38:X$64,Calculation!$B$38:$B$64,$D6,Calculation!$A$38:$A$64,$C6)*10000</f>
        <v>0.10114041339985747</v>
      </c>
      <c r="V6" s="159">
        <f>SUMIFS(Calculation!Y$104:Y$248,Calculation!$D$104:$D$248,$D6,Calculation!$C$104:$C$248,$C6)+SUMIFS(Calculation!Y$38:Y$64,Calculation!$B$38:$B$64,$D6,Calculation!$A$38:$A$64,$C6)*10000</f>
        <v>0</v>
      </c>
      <c r="W6" s="164">
        <f>SUMIFS(Calculation!Z$104:Z$248,Calculation!$D$104:$D$248,$D6,Calculation!$C$104:$C$248,$C6)+SUMIFS(Calculation!Z$38:Z$64,Calculation!$B$38:$B$64,$D6,Calculation!$A$38:$A$64,$C6)*10000</f>
        <v>0</v>
      </c>
      <c r="X6" s="119">
        <f>SUMIFS(Calculation!AA$104:AA$248,Calculation!$D$104:$D$248,$D6,Calculation!$C$104:$C$248,$C6)+SUMIFS(Calculation!AA$38:AA$64,Calculation!$B$38:$B$64,$D6,Calculation!$A$38:$A$64,$C6)*10000</f>
        <v>0</v>
      </c>
      <c r="Y6" s="118">
        <f>SUMIFS(Calculation!AB$104:AB$248,Calculation!$D$104:$D$248,$D6,Calculation!$C$104:$C$248,$C6)+SUMIFS(Calculation!AB$38:AB$64,Calculation!$B$38:$B$64,$D6,Calculation!$A$38:$A$64,$C6)*10000</f>
        <v>0</v>
      </c>
      <c r="Z6" s="119">
        <f>SUMIFS(Calculation!AC$104:AC$248,Calculation!$D$104:$D$248,$D6,Calculation!$C$104:$C$248,$C6)+SUMIFS(Calculation!AC$38:AC$64,Calculation!$B$38:$B$64,$D6,Calculation!$A$38:$A$64,$C6)*10000</f>
        <v>0</v>
      </c>
      <c r="AA6" s="118">
        <f>SUMIFS(Calculation!AD$104:AD$248,Calculation!$D$104:$D$248,$D6,Calculation!$C$104:$C$248,$C6)+SUMIFS(Calculation!AD$38:AD$64,Calculation!$B$38:$B$64,$D6,Calculation!$A$38:$A$64,$C6)*10000</f>
        <v>0</v>
      </c>
      <c r="AB6" s="165">
        <f>SUMIFS(Calculation!AE$104:AE$248,Calculation!$D$104:$D$248,$D6,Calculation!$C$104:$C$248,$C6)+SUMIFS(Calculation!AE$38:AE$64,Calculation!$B$38:$B$64,$D6,Calculation!$A$38:$A$64,$C6)*10000</f>
        <v>0</v>
      </c>
      <c r="AC6" s="170">
        <f>SUMIFS(Calculation!AF$104:AF$248,Calculation!$D$104:$D$248,$D6,Calculation!$C$104:$C$248,$C6)+SUMIFS(Calculation!AF$38:AF$64,Calculation!$B$38:$B$64,$D6,Calculation!$A$38:$A$64,$C6)*10000</f>
        <v>134.59612277867529</v>
      </c>
      <c r="AD6" s="121">
        <f>SUMIFS(Calculation!AG$104:AG$248,Calculation!$D$104:$D$248,$D6,Calculation!$C$104:$C$248,$C6)+SUMIFS(Calculation!AG$38:AG$64,Calculation!$B$38:$B$64,$D6,Calculation!$A$38:$A$64,$C6)*10000</f>
        <v>312.47471514530787</v>
      </c>
      <c r="AE6" s="120">
        <f>SUMIFS(Calculation!AH$104:AH$248,Calculation!$D$104:$D$248,$D6,Calculation!$C$104:$C$248,$C6)+SUMIFS(Calculation!AH$38:AH$64,Calculation!$B$38:$B$64,$D6,Calculation!$A$38:$A$64,$C6)*10000</f>
        <v>32.419373482834352</v>
      </c>
      <c r="AF6" s="121">
        <f>SUMIFS(Calculation!AI$104:AI$248,Calculation!$D$104:$D$248,$D6,Calculation!$C$104:$C$248,$C6)+SUMIFS(Calculation!AI$38:AI$64,Calculation!$B$38:$B$64,$D6,Calculation!$A$38:$A$64,$C6)*10000</f>
        <v>11.473695675852303</v>
      </c>
      <c r="AG6" s="120">
        <f>SUMIFS(Calculation!AJ$104:AJ$248,Calculation!$D$104:$D$248,$D6,Calculation!$C$104:$C$248,$C6)+SUMIFS(Calculation!AJ$38:AJ$64,Calculation!$B$38:$B$64,$D6,Calculation!$A$38:$A$64,$C6)*10000</f>
        <v>65.062183077079723</v>
      </c>
      <c r="AH6" s="171">
        <f>SUMIFS(Calculation!AK$104:AK$248,Calculation!$D$104:$D$248,$D6,Calculation!$C$104:$C$248,$C6)+SUMIFS(Calculation!AK$38:AK$64,Calculation!$B$38:$B$64,$D6,Calculation!$A$38:$A$64,$C6)*10000</f>
        <v>211.21083966331349</v>
      </c>
      <c r="AI6" s="176">
        <f>SUMIFS(Calculation!AL$104:AL$248,Calculation!$D$104:$D$248,$D6,Calculation!$C$104:$C$248,$C6)+SUMIFS(Calculation!AL$38:AL$64,Calculation!$B$38:$B$64,$D6,Calculation!$A$38:$A$64,$C6)*10000</f>
        <v>247.23182552504039</v>
      </c>
      <c r="AJ6" s="123">
        <f>SUMIFS(Calculation!AM$104:AM$248,Calculation!$D$104:$D$248,$D6,Calculation!$C$104:$C$248,$C6)+SUMIFS(Calculation!AM$38:AM$64,Calculation!$B$38:$B$64,$D6,Calculation!$A$38:$A$64,$C6)*10000</f>
        <v>805.85584432210987</v>
      </c>
      <c r="AK6" s="122">
        <f>SUMIFS(Calculation!AN$104:AN$248,Calculation!$D$104:$D$248,$D6,Calculation!$C$104:$C$248,$C6)+SUMIFS(Calculation!AN$38:AN$64,Calculation!$B$38:$B$64,$D6,Calculation!$A$38:$A$64,$C6)*10000</f>
        <v>106.89631256502138</v>
      </c>
      <c r="AL6" s="123">
        <f>SUMIFS(Calculation!AO$104:AO$248,Calculation!$D$104:$D$248,$D6,Calculation!$C$104:$C$248,$C6)+SUMIFS(Calculation!AO$38:AO$64,Calculation!$B$38:$B$64,$D6,Calculation!$A$38:$A$64,$C6)*10000</f>
        <v>36.416512362487744</v>
      </c>
      <c r="AM6" s="122">
        <f>SUMIFS(Calculation!AP$104:AP$248,Calculation!$D$104:$D$248,$D6,Calculation!$C$104:$C$248,$C6)+SUMIFS(Calculation!AP$38:AP$64,Calculation!$B$38:$B$64,$D6,Calculation!$A$38:$A$64,$C6)*10000</f>
        <v>239.84726606251908</v>
      </c>
      <c r="AN6" s="177">
        <f>SUMIFS(Calculation!AQ$104:AQ$248,Calculation!$D$104:$D$248,$D6,Calculation!$C$104:$C$248,$C6)+SUMIFS(Calculation!AQ$38:AQ$64,Calculation!$B$38:$B$64,$D6,Calculation!$A$38:$A$64,$C6)*10000</f>
        <v>880.04516526380621</v>
      </c>
    </row>
    <row r="7" spans="1:40">
      <c r="A7" s="124" t="s">
        <v>254</v>
      </c>
      <c r="B7" s="125" t="s">
        <v>254</v>
      </c>
      <c r="C7" s="142" t="s">
        <v>217</v>
      </c>
      <c r="D7" s="143" t="s">
        <v>413</v>
      </c>
      <c r="E7" s="146">
        <f>SUMIFS(Calculation!H$104:H$248,Calculation!$D$104:$D$248,$D7,Calculation!$C$104:$C$248,$C7)+SUMIFS(Calculation!H$38:H$64,Calculation!$B$38:$B$64,$D7,Calculation!$A$38:$A$64,$C7)*10000</f>
        <v>224560.66235864299</v>
      </c>
      <c r="F7" s="113">
        <f>SUMIFS(Calculation!I$104:I$248,Calculation!$D$104:$D$248,$D7,Calculation!$C$104:$C$248,$C7)+SUMIFS(Calculation!I$38:I$64,Calculation!$B$38:$B$64,$D7,Calculation!$A$38:$A$64,$C7)*10000</f>
        <v>205092.07783894506</v>
      </c>
      <c r="G7" s="112">
        <f>SUMIFS(Calculation!J$104:J$248,Calculation!$D$104:$D$248,$D7,Calculation!$C$104:$C$248,$C7)+SUMIFS(Calculation!J$38:J$64,Calculation!$B$38:$B$64,$D7,Calculation!$A$38:$A$64,$C7)*10000</f>
        <v>175215.35198242977</v>
      </c>
      <c r="H7" s="113">
        <f>SUMIFS(Calculation!K$104:K$248,Calculation!$D$104:$D$248,$D7,Calculation!$C$104:$C$248,$C7)+SUMIFS(Calculation!K$38:K$64,Calculation!$B$38:$B$64,$D7,Calculation!$A$38:$A$64,$C7)*10000</f>
        <v>139007.7409868206</v>
      </c>
      <c r="I7" s="112">
        <f>SUMIFS(Calculation!L$104:L$248,Calculation!$D$104:$D$248,$D7,Calculation!$C$104:$C$248,$C7)+SUMIFS(Calculation!L$38:L$64,Calculation!$B$38:$B$64,$D7,Calculation!$A$38:$A$64,$C7)*10000</f>
        <v>185092.99663985337</v>
      </c>
      <c r="J7" s="147">
        <f>SUMIFS(Calculation!M$104:M$248,Calculation!$D$104:$D$248,$D7,Calculation!$C$104:$C$248,$C7)+SUMIFS(Calculation!M$38:M$64,Calculation!$B$38:$B$64,$D7,Calculation!$A$38:$A$64,$C7)*10000</f>
        <v>186160.40854034078</v>
      </c>
      <c r="K7" s="152">
        <f>SUMIFS(Calculation!N$104:N$248,Calculation!$D$104:$D$248,$D7,Calculation!$C$104:$C$248,$C7)+SUMIFS(Calculation!N$38:N$64,Calculation!$B$38:$B$64,$D7,Calculation!$A$38:$A$64,$C7)*10000</f>
        <v>1453039.5799676899</v>
      </c>
      <c r="L7" s="115">
        <f>SUMIFS(Calculation!O$104:O$248,Calculation!$D$104:$D$248,$D7,Calculation!$C$104:$C$248,$C7)+SUMIFS(Calculation!O$38:O$64,Calculation!$B$38:$B$64,$D7,Calculation!$A$38:$A$64,$C7)*10000</f>
        <v>1512887.0157470233</v>
      </c>
      <c r="M7" s="114">
        <f>SUMIFS(Calculation!P$104:P$248,Calculation!$D$104:$D$248,$D7,Calculation!$C$104:$C$248,$C7)+SUMIFS(Calculation!P$38:P$64,Calculation!$B$38:$B$64,$D7,Calculation!$A$38:$A$64,$C7)*10000</f>
        <v>1390633.2366200439</v>
      </c>
      <c r="N7" s="115">
        <f>SUMIFS(Calculation!Q$104:Q$248,Calculation!$D$104:$D$248,$D7,Calculation!$C$104:$C$248,$C7)+SUMIFS(Calculation!Q$38:Q$64,Calculation!$B$38:$B$64,$D7,Calculation!$A$38:$A$64,$C7)*10000</f>
        <v>1367255.243437534</v>
      </c>
      <c r="O7" s="114">
        <f>SUMIFS(Calculation!R$104:R$248,Calculation!$D$104:$D$248,$D7,Calculation!$C$104:$C$248,$C7)+SUMIFS(Calculation!R$38:R$64,Calculation!$B$38:$B$64,$D7,Calculation!$A$38:$A$64,$C7)*10000</f>
        <v>1333063.3906934119</v>
      </c>
      <c r="P7" s="153">
        <f>SUMIFS(Calculation!S$104:S$248,Calculation!$D$104:$D$248,$D7,Calculation!$C$104:$C$248,$C7)+SUMIFS(Calculation!S$38:S$64,Calculation!$B$38:$B$64,$D7,Calculation!$A$38:$A$64,$C7)*10000</f>
        <v>1145329.7515910489</v>
      </c>
      <c r="Q7" s="158">
        <f>SUMIFS(Calculation!T$104:T$248,Calculation!$D$104:$D$248,$D7,Calculation!$C$104:$C$248,$C7)+SUMIFS(Calculation!T$38:T$64,Calculation!$B$38:$B$64,$D7,Calculation!$A$38:$A$64,$C7)*10000</f>
        <v>0</v>
      </c>
      <c r="R7" s="117">
        <f>SUMIFS(Calculation!U$104:U$248,Calculation!$D$104:$D$248,$D7,Calculation!$C$104:$C$248,$C7)+SUMIFS(Calculation!U$38:U$64,Calculation!$B$38:$B$64,$D7,Calculation!$A$38:$A$64,$C7)*10000</f>
        <v>266.35334784278581</v>
      </c>
      <c r="S7" s="116">
        <f>SUMIFS(Calculation!V$104:V$248,Calculation!$D$104:$D$248,$D7,Calculation!$C$104:$C$248,$C7)+SUMIFS(Calculation!V$38:V$64,Calculation!$B$38:$B$64,$D7,Calculation!$A$38:$A$64,$C7)*10000</f>
        <v>221.79158478788582</v>
      </c>
      <c r="T7" s="117">
        <f>SUMIFS(Calculation!W$104:W$248,Calculation!$D$104:$D$248,$D7,Calculation!$C$104:$C$248,$C7)+SUMIFS(Calculation!W$38:W$64,Calculation!$B$38:$B$64,$D7,Calculation!$A$38:$A$64,$C7)*10000</f>
        <v>207.47424027883673</v>
      </c>
      <c r="U7" s="116">
        <f>SUMIFS(Calculation!X$104:X$248,Calculation!$D$104:$D$248,$D7,Calculation!$C$104:$C$248,$C7)+SUMIFS(Calculation!X$38:X$64,Calculation!$B$38:$B$64,$D7,Calculation!$A$38:$A$64,$C7)*10000</f>
        <v>137.83521026372063</v>
      </c>
      <c r="V7" s="159">
        <f>SUMIFS(Calculation!Y$104:Y$248,Calculation!$D$104:$D$248,$D7,Calculation!$C$104:$C$248,$C7)+SUMIFS(Calculation!Y$38:Y$64,Calculation!$B$38:$B$64,$D7,Calculation!$A$38:$A$64,$C7)*10000</f>
        <v>0</v>
      </c>
      <c r="W7" s="164">
        <f>SUMIFS(Calculation!Z$104:Z$248,Calculation!$D$104:$D$248,$D7,Calculation!$C$104:$C$248,$C7)+SUMIFS(Calculation!Z$38:Z$64,Calculation!$B$38:$B$64,$D7,Calculation!$A$38:$A$64,$C7)*10000</f>
        <v>0</v>
      </c>
      <c r="X7" s="119">
        <f>SUMIFS(Calculation!AA$104:AA$248,Calculation!$D$104:$D$248,$D7,Calculation!$C$104:$C$248,$C7)+SUMIFS(Calculation!AA$38:AA$64,Calculation!$B$38:$B$64,$D7,Calculation!$A$38:$A$64,$C7)*10000</f>
        <v>0</v>
      </c>
      <c r="Y7" s="118">
        <f>SUMIFS(Calculation!AB$104:AB$248,Calculation!$D$104:$D$248,$D7,Calculation!$C$104:$C$248,$C7)+SUMIFS(Calculation!AB$38:AB$64,Calculation!$B$38:$B$64,$D7,Calculation!$A$38:$A$64,$C7)*10000</f>
        <v>0</v>
      </c>
      <c r="Z7" s="119">
        <f>SUMIFS(Calculation!AC$104:AC$248,Calculation!$D$104:$D$248,$D7,Calculation!$C$104:$C$248,$C7)+SUMIFS(Calculation!AC$38:AC$64,Calculation!$B$38:$B$64,$D7,Calculation!$A$38:$A$64,$C7)*10000</f>
        <v>0</v>
      </c>
      <c r="AA7" s="118">
        <f>SUMIFS(Calculation!AD$104:AD$248,Calculation!$D$104:$D$248,$D7,Calculation!$C$104:$C$248,$C7)+SUMIFS(Calculation!AD$38:AD$64,Calculation!$B$38:$B$64,$D7,Calculation!$A$38:$A$64,$C7)*10000</f>
        <v>0</v>
      </c>
      <c r="AB7" s="165">
        <f>SUMIFS(Calculation!AE$104:AE$248,Calculation!$D$104:$D$248,$D7,Calculation!$C$104:$C$248,$C7)+SUMIFS(Calculation!AE$38:AE$64,Calculation!$B$38:$B$64,$D7,Calculation!$A$38:$A$64,$C7)*10000</f>
        <v>0</v>
      </c>
      <c r="AC7" s="170">
        <f>SUMIFS(Calculation!AF$104:AF$248,Calculation!$D$104:$D$248,$D7,Calculation!$C$104:$C$248,$C7)+SUMIFS(Calculation!AF$38:AF$64,Calculation!$B$38:$B$64,$D7,Calculation!$A$38:$A$64,$C7)*10000</f>
        <v>100391.82552504039</v>
      </c>
      <c r="AD7" s="121">
        <f>SUMIFS(Calculation!AG$104:AG$248,Calculation!$D$104:$D$248,$D7,Calculation!$C$104:$C$248,$C7)+SUMIFS(Calculation!AG$38:AG$64,Calculation!$B$38:$B$64,$D7,Calculation!$A$38:$A$64,$C7)*10000</f>
        <v>101214.2721802586</v>
      </c>
      <c r="AE7" s="120">
        <f>SUMIFS(Calculation!AH$104:AH$248,Calculation!$D$104:$D$248,$D7,Calculation!$C$104:$C$248,$C7)+SUMIFS(Calculation!AH$38:AH$64,Calculation!$B$38:$B$64,$D7,Calculation!$A$38:$A$64,$C7)*10000</f>
        <v>82062.886371517743</v>
      </c>
      <c r="AF7" s="121">
        <f>SUMIFS(Calculation!AI$104:AI$248,Calculation!$D$104:$D$248,$D7,Calculation!$C$104:$C$248,$C7)+SUMIFS(Calculation!AI$38:AI$64,Calculation!$B$38:$B$64,$D7,Calculation!$A$38:$A$64,$C7)*10000</f>
        <v>95438.150528264887</v>
      </c>
      <c r="AG7" s="120">
        <f>SUMIFS(Calculation!AJ$104:AJ$248,Calculation!$D$104:$D$248,$D7,Calculation!$C$104:$C$248,$C7)+SUMIFS(Calculation!AJ$38:AJ$64,Calculation!$B$38:$B$64,$D7,Calculation!$A$38:$A$64,$C7)*10000</f>
        <v>88667.421688219125</v>
      </c>
      <c r="AH7" s="171">
        <f>SUMIFS(Calculation!AK$104:AK$248,Calculation!$D$104:$D$248,$D7,Calculation!$C$104:$C$248,$C7)+SUMIFS(Calculation!AK$38:AK$64,Calculation!$B$38:$B$64,$D7,Calculation!$A$38:$A$64,$C7)*10000</f>
        <v>76591.710942311649</v>
      </c>
      <c r="AI7" s="176">
        <f>SUMIFS(Calculation!AL$104:AL$248,Calculation!$D$104:$D$248,$D7,Calculation!$C$104:$C$248,$C7)+SUMIFS(Calculation!AL$38:AL$64,Calculation!$B$38:$B$64,$D7,Calculation!$A$38:$A$64,$C7)*10000</f>
        <v>184403.9321486268</v>
      </c>
      <c r="AJ7" s="123">
        <f>SUMIFS(Calculation!AM$104:AM$248,Calculation!$D$104:$D$248,$D7,Calculation!$C$104:$C$248,$C7)+SUMIFS(Calculation!AM$38:AM$64,Calculation!$B$38:$B$64,$D7,Calculation!$A$38:$A$64,$C7)*10000</f>
        <v>261026.28088593009</v>
      </c>
      <c r="AK7" s="122">
        <f>SUMIFS(Calculation!AN$104:AN$248,Calculation!$D$104:$D$248,$D7,Calculation!$C$104:$C$248,$C7)+SUMIFS(Calculation!AN$38:AN$64,Calculation!$B$38:$B$64,$D7,Calculation!$A$38:$A$64,$C7)*10000</f>
        <v>270585.73344122065</v>
      </c>
      <c r="AL7" s="123">
        <f>SUMIFS(Calculation!AO$104:AO$248,Calculation!$D$104:$D$248,$D7,Calculation!$C$104:$C$248,$C7)+SUMIFS(Calculation!AO$38:AO$64,Calculation!$B$38:$B$64,$D7,Calculation!$A$38:$A$64,$C7)*10000</f>
        <v>302912.39080710162</v>
      </c>
      <c r="AM7" s="122">
        <f>SUMIFS(Calculation!AP$104:AP$248,Calculation!$D$104:$D$248,$D7,Calculation!$C$104:$C$248,$C7)+SUMIFS(Calculation!AP$38:AP$64,Calculation!$B$38:$B$64,$D7,Calculation!$A$38:$A$64,$C7)*10000</f>
        <v>326866.3557682517</v>
      </c>
      <c r="AN7" s="177">
        <f>SUMIFS(Calculation!AQ$104:AQ$248,Calculation!$D$104:$D$248,$D7,Calculation!$C$104:$C$248,$C7)+SUMIFS(Calculation!AQ$38:AQ$64,Calculation!$B$38:$B$64,$D7,Calculation!$A$38:$A$64,$C7)*10000</f>
        <v>319132.12892629846</v>
      </c>
    </row>
    <row r="8" spans="1:40">
      <c r="A8" s="124" t="s">
        <v>254</v>
      </c>
      <c r="B8" s="125" t="s">
        <v>254</v>
      </c>
      <c r="C8" s="142" t="s">
        <v>217</v>
      </c>
      <c r="D8" s="143" t="s">
        <v>528</v>
      </c>
      <c r="E8" s="146">
        <f>SUMIFS(Calculation!H$104:H$248,Calculation!$D$104:$D$248,$D8,Calculation!$C$104:$C$248,$C8)+SUMIFS(Calculation!H$38:H$64,Calculation!$B$38:$B$64,$D8,Calculation!$A$38:$A$64,$C8)*10000</f>
        <v>9134.5247711362426</v>
      </c>
      <c r="F8" s="113">
        <f>SUMIFS(Calculation!I$104:I$248,Calculation!$D$104:$D$248,$D8,Calculation!$C$104:$C$248,$C8)+SUMIFS(Calculation!I$38:I$64,Calculation!$B$38:$B$64,$D8,Calculation!$A$38:$A$64,$C8)*10000</f>
        <v>10437.63538599411</v>
      </c>
      <c r="G8" s="112">
        <f>SUMIFS(Calculation!J$104:J$248,Calculation!$D$104:$D$248,$D8,Calculation!$C$104:$C$248,$C8)+SUMIFS(Calculation!J$38:J$64,Calculation!$B$38:$B$64,$D8,Calculation!$A$38:$A$64,$C8)*10000</f>
        <v>80419.187377181821</v>
      </c>
      <c r="H8" s="113">
        <f>SUMIFS(Calculation!K$104:K$248,Calculation!$D$104:$D$248,$D8,Calculation!$C$104:$C$248,$C8)+SUMIFS(Calculation!K$38:K$64,Calculation!$B$38:$B$64,$D8,Calculation!$A$38:$A$64,$C8)*10000</f>
        <v>84878.294303452785</v>
      </c>
      <c r="I8" s="112">
        <f>SUMIFS(Calculation!L$104:L$248,Calculation!$D$104:$D$248,$D8,Calculation!$C$104:$C$248,$C8)+SUMIFS(Calculation!L$38:L$64,Calculation!$B$38:$B$64,$D8,Calculation!$A$38:$A$64,$C8)*10000</f>
        <v>153529.44099378883</v>
      </c>
      <c r="J8" s="147">
        <f>SUMIFS(Calculation!M$104:M$248,Calculation!$D$104:$D$248,$D8,Calculation!$C$104:$C$248,$C8)+SUMIFS(Calculation!M$38:M$64,Calculation!$B$38:$B$64,$D8,Calculation!$A$38:$A$64,$C8)*10000</f>
        <v>146986.85074933278</v>
      </c>
      <c r="K8" s="152">
        <f>SUMIFS(Calculation!N$104:N$248,Calculation!$D$104:$D$248,$D8,Calculation!$C$104:$C$248,$C8)+SUMIFS(Calculation!N$38:N$64,Calculation!$B$38:$B$64,$D8,Calculation!$A$38:$A$64,$C8)*10000</f>
        <v>59105.74851911686</v>
      </c>
      <c r="L8" s="115">
        <f>SUMIFS(Calculation!O$104:O$248,Calculation!$D$104:$D$248,$D8,Calculation!$C$104:$C$248,$C8)+SUMIFS(Calculation!O$38:O$64,Calculation!$B$38:$B$64,$D8,Calculation!$A$38:$A$64,$C8)*10000</f>
        <v>76994.50518499552</v>
      </c>
      <c r="M8" s="114">
        <f>SUMIFS(Calculation!P$104:P$248,Calculation!$D$104:$D$248,$D8,Calculation!$C$104:$C$248,$C8)+SUMIFS(Calculation!P$38:P$64,Calculation!$B$38:$B$64,$D8,Calculation!$A$38:$A$64,$C8)*10000</f>
        <v>638263.67703155708</v>
      </c>
      <c r="N8" s="115">
        <f>SUMIFS(Calculation!Q$104:Q$248,Calculation!$D$104:$D$248,$D8,Calculation!$C$104:$C$248,$C8)+SUMIFS(Calculation!Q$38:Q$64,Calculation!$B$38:$B$64,$D8,Calculation!$A$38:$A$64,$C8)*10000</f>
        <v>834847.70068619971</v>
      </c>
      <c r="O8" s="114">
        <f>SUMIFS(Calculation!R$104:R$248,Calculation!$D$104:$D$248,$D8,Calculation!$C$104:$C$248,$C8)+SUMIFS(Calculation!R$38:R$64,Calculation!$B$38:$B$64,$D8,Calculation!$A$38:$A$64,$C8)*10000</f>
        <v>1105738.6335403726</v>
      </c>
      <c r="P8" s="153">
        <f>SUMIFS(Calculation!S$104:S$248,Calculation!$D$104:$D$248,$D8,Calculation!$C$104:$C$248,$C8)+SUMIFS(Calculation!S$38:S$64,Calculation!$B$38:$B$64,$D8,Calculation!$A$38:$A$64,$C8)*10000</f>
        <v>904319.10080065695</v>
      </c>
      <c r="Q8" s="158">
        <f>SUMIFS(Calculation!T$104:T$248,Calculation!$D$104:$D$248,$D8,Calculation!$C$104:$C$248,$C8)+SUMIFS(Calculation!T$38:T$64,Calculation!$B$38:$B$64,$D8,Calculation!$A$38:$A$64,$C8)*10000</f>
        <v>0</v>
      </c>
      <c r="R8" s="117">
        <f>SUMIFS(Calculation!U$104:U$248,Calculation!$D$104:$D$248,$D8,Calculation!$C$104:$C$248,$C8)+SUMIFS(Calculation!U$38:U$64,Calculation!$B$38:$B$64,$D8,Calculation!$A$38:$A$64,$C8)*10000</f>
        <v>13.555370631161184</v>
      </c>
      <c r="S8" s="116">
        <f>SUMIFS(Calculation!V$104:V$248,Calculation!$D$104:$D$248,$D8,Calculation!$C$104:$C$248,$C8)+SUMIFS(Calculation!V$38:V$64,Calculation!$B$38:$B$64,$D8,Calculation!$A$38:$A$64,$C8)*10000</f>
        <v>101.79643971795169</v>
      </c>
      <c r="T8" s="117">
        <f>SUMIFS(Calculation!W$104:W$248,Calculation!$D$104:$D$248,$D8,Calculation!$C$104:$C$248,$C8)+SUMIFS(Calculation!W$38:W$64,Calculation!$B$38:$B$64,$D8,Calculation!$A$38:$A$64,$C8)*10000</f>
        <v>126.684021348437</v>
      </c>
      <c r="U8" s="116">
        <f>SUMIFS(Calculation!X$104:X$248,Calculation!$D$104:$D$248,$D8,Calculation!$C$104:$C$248,$C8)+SUMIFS(Calculation!X$38:X$64,Calculation!$B$38:$B$64,$D8,Calculation!$A$38:$A$64,$C8)*10000</f>
        <v>114.33043478260871</v>
      </c>
      <c r="V8" s="159">
        <f>SUMIFS(Calculation!Y$104:Y$248,Calculation!$D$104:$D$248,$D8,Calculation!$C$104:$C$248,$C8)+SUMIFS(Calculation!Y$38:Y$64,Calculation!$B$38:$B$64,$D8,Calculation!$A$38:$A$64,$C8)*10000</f>
        <v>0</v>
      </c>
      <c r="W8" s="164">
        <f>SUMIFS(Calculation!Z$104:Z$248,Calculation!$D$104:$D$248,$D8,Calculation!$C$104:$C$248,$C8)+SUMIFS(Calculation!Z$38:Z$64,Calculation!$B$38:$B$64,$D8,Calculation!$A$38:$A$64,$C8)*10000</f>
        <v>0</v>
      </c>
      <c r="X8" s="119">
        <f>SUMIFS(Calculation!AA$104:AA$248,Calculation!$D$104:$D$248,$D8,Calculation!$C$104:$C$248,$C8)+SUMIFS(Calculation!AA$38:AA$64,Calculation!$B$38:$B$64,$D8,Calculation!$A$38:$A$64,$C8)*10000</f>
        <v>0</v>
      </c>
      <c r="Y8" s="118">
        <f>SUMIFS(Calculation!AB$104:AB$248,Calculation!$D$104:$D$248,$D8,Calculation!$C$104:$C$248,$C8)+SUMIFS(Calculation!AB$38:AB$64,Calculation!$B$38:$B$64,$D8,Calculation!$A$38:$A$64,$C8)*10000</f>
        <v>0</v>
      </c>
      <c r="Z8" s="119">
        <f>SUMIFS(Calculation!AC$104:AC$248,Calculation!$D$104:$D$248,$D8,Calculation!$C$104:$C$248,$C8)+SUMIFS(Calculation!AC$38:AC$64,Calculation!$B$38:$B$64,$D8,Calculation!$A$38:$A$64,$C8)*10000</f>
        <v>0</v>
      </c>
      <c r="AA8" s="118">
        <f>SUMIFS(Calculation!AD$104:AD$248,Calculation!$D$104:$D$248,$D8,Calculation!$C$104:$C$248,$C8)+SUMIFS(Calculation!AD$38:AD$64,Calculation!$B$38:$B$64,$D8,Calculation!$A$38:$A$64,$C8)*10000</f>
        <v>0</v>
      </c>
      <c r="AB8" s="165">
        <f>SUMIFS(Calculation!AE$104:AE$248,Calculation!$D$104:$D$248,$D8,Calculation!$C$104:$C$248,$C8)+SUMIFS(Calculation!AE$38:AE$64,Calculation!$B$38:$B$64,$D8,Calculation!$A$38:$A$64,$C8)*10000</f>
        <v>0</v>
      </c>
      <c r="AC8" s="170">
        <f>SUMIFS(Calculation!AF$104:AF$248,Calculation!$D$104:$D$248,$D8,Calculation!$C$104:$C$248,$C8)+SUMIFS(Calculation!AF$38:AF$64,Calculation!$B$38:$B$64,$D8,Calculation!$A$38:$A$64,$C8)*10000</f>
        <v>4083.6698976844377</v>
      </c>
      <c r="AD8" s="121">
        <f>SUMIFS(Calculation!AG$104:AG$248,Calculation!$D$104:$D$248,$D8,Calculation!$C$104:$C$248,$C8)+SUMIFS(Calculation!AG$38:AG$64,Calculation!$B$38:$B$64,$D8,Calculation!$A$38:$A$64,$C8)*10000</f>
        <v>5151.0408398412492</v>
      </c>
      <c r="AE8" s="120">
        <f>SUMIFS(Calculation!AH$104:AH$248,Calculation!$D$104:$D$248,$D8,Calculation!$C$104:$C$248,$C8)+SUMIFS(Calculation!AH$38:AH$64,Calculation!$B$38:$B$64,$D8,Calculation!$A$38:$A$64,$C8)*10000</f>
        <v>37664.682695642121</v>
      </c>
      <c r="AF8" s="121">
        <f>SUMIFS(Calculation!AI$104:AI$248,Calculation!$D$104:$D$248,$D8,Calculation!$C$104:$C$248,$C8)+SUMIFS(Calculation!AI$38:AI$64,Calculation!$B$38:$B$64,$D8,Calculation!$A$38:$A$64,$C8)*10000</f>
        <v>58274.649820281011</v>
      </c>
      <c r="AG8" s="120">
        <f>SUMIFS(Calculation!AJ$104:AJ$248,Calculation!$D$104:$D$248,$D8,Calculation!$C$104:$C$248,$C8)+SUMIFS(Calculation!AJ$38:AJ$64,Calculation!$B$38:$B$64,$D8,Calculation!$A$38:$A$64,$C8)*10000</f>
        <v>73547.135403726716</v>
      </c>
      <c r="AH8" s="171">
        <f>SUMIFS(Calculation!AK$104:AK$248,Calculation!$D$104:$D$248,$D8,Calculation!$C$104:$C$248,$C8)+SUMIFS(Calculation!AK$38:AK$64,Calculation!$B$38:$B$64,$D8,Calculation!$A$38:$A$64,$C8)*10000</f>
        <v>60474.590022582634</v>
      </c>
      <c r="AI8" s="176">
        <f>SUMIFS(Calculation!AL$104:AL$248,Calculation!$D$104:$D$248,$D8,Calculation!$C$104:$C$248,$C8)+SUMIFS(Calculation!AL$38:AL$64,Calculation!$B$38:$B$64,$D8,Calculation!$A$38:$A$64,$C8)*10000</f>
        <v>7501.0568120624666</v>
      </c>
      <c r="AJ8" s="123">
        <f>SUMIFS(Calculation!AM$104:AM$248,Calculation!$D$104:$D$248,$D8,Calculation!$C$104:$C$248,$C8)+SUMIFS(Calculation!AM$38:AM$64,Calculation!$B$38:$B$64,$D8,Calculation!$A$38:$A$64,$C8)*10000</f>
        <v>13284.263218537959</v>
      </c>
      <c r="AK8" s="122">
        <f>SUMIFS(Calculation!AN$104:AN$248,Calculation!$D$104:$D$248,$D8,Calculation!$C$104:$C$248,$C8)+SUMIFS(Calculation!AN$38:AN$64,Calculation!$B$38:$B$64,$D8,Calculation!$A$38:$A$64,$C8)*10000</f>
        <v>124191.65645590104</v>
      </c>
      <c r="AL8" s="123">
        <f>SUMIFS(Calculation!AO$104:AO$248,Calculation!$D$104:$D$248,$D8,Calculation!$C$104:$C$248,$C8)+SUMIFS(Calculation!AO$38:AO$64,Calculation!$B$38:$B$64,$D8,Calculation!$A$38:$A$64,$C8)*10000</f>
        <v>184958.67116871799</v>
      </c>
      <c r="AM8" s="122">
        <f>SUMIFS(Calculation!AP$104:AP$248,Calculation!$D$104:$D$248,$D8,Calculation!$C$104:$C$248,$C8)+SUMIFS(Calculation!AP$38:AP$64,Calculation!$B$38:$B$64,$D8,Calculation!$A$38:$A$64,$C8)*10000</f>
        <v>271126.4596273292</v>
      </c>
      <c r="AN8" s="177">
        <f>SUMIFS(Calculation!AQ$104:AQ$248,Calculation!$D$104:$D$248,$D8,Calculation!$C$104:$C$248,$C8)+SUMIFS(Calculation!AQ$38:AQ$64,Calculation!$B$38:$B$64,$D8,Calculation!$A$38:$A$64,$C8)*10000</f>
        <v>251977.45842742763</v>
      </c>
    </row>
    <row r="9" spans="1:40">
      <c r="A9" s="124" t="s">
        <v>254</v>
      </c>
      <c r="B9" s="126" t="s">
        <v>514</v>
      </c>
      <c r="C9" s="142" t="s">
        <v>217</v>
      </c>
      <c r="D9" s="143" t="s">
        <v>417</v>
      </c>
      <c r="E9" s="146">
        <f>SUMIFS(Calculation!H$104:H$248,Calculation!$D$104:$D$248,$D9,Calculation!$C$104:$C$248,$C9)+SUMIFS(Calculation!H$38:H$64,Calculation!$B$38:$B$64,$D9,Calculation!$A$38:$A$64,$C9)*10000</f>
        <v>22.31421647819063</v>
      </c>
      <c r="F9" s="113">
        <f>SUMIFS(Calculation!I$104:I$248,Calculation!$D$104:$D$248,$D9,Calculation!$C$104:$C$248,$C9)+SUMIFS(Calculation!I$38:I$64,Calculation!$B$38:$B$64,$D9,Calculation!$A$38:$A$64,$C9)*10000</f>
        <v>14.688260145948021</v>
      </c>
      <c r="G9" s="112">
        <f>SUMIFS(Calculation!J$104:J$248,Calculation!$D$104:$D$248,$D9,Calculation!$C$104:$C$248,$C9)+SUMIFS(Calculation!J$38:J$64,Calculation!$B$38:$B$64,$D9,Calculation!$A$38:$A$64,$C9)*10000</f>
        <v>14.884984394867645</v>
      </c>
      <c r="H9" s="113">
        <f>SUMIFS(Calculation!K$104:K$248,Calculation!$D$104:$D$248,$D9,Calculation!$C$104:$C$248,$C9)+SUMIFS(Calculation!K$38:K$64,Calculation!$B$38:$B$64,$D9,Calculation!$A$38:$A$64,$C9)*10000</f>
        <v>8.3193551900664406</v>
      </c>
      <c r="I9" s="112">
        <f>SUMIFS(Calculation!L$104:L$248,Calculation!$D$104:$D$248,$D9,Calculation!$C$104:$C$248,$C9)+SUMIFS(Calculation!L$38:L$64,Calculation!$B$38:$B$64,$D9,Calculation!$A$38:$A$64,$C9)*10000</f>
        <v>9.7627532837796558</v>
      </c>
      <c r="J9" s="147">
        <f>SUMIFS(Calculation!M$104:M$248,Calculation!$D$104:$D$248,$D9,Calculation!$C$104:$C$248,$C9)+SUMIFS(Calculation!M$38:M$64,Calculation!$B$38:$B$64,$D9,Calculation!$A$38:$A$64,$C9)*10000</f>
        <v>0.53890371586943131</v>
      </c>
      <c r="K9" s="152">
        <f>SUMIFS(Calculation!N$104:N$248,Calculation!$D$104:$D$248,$D9,Calculation!$C$104:$C$248,$C9)+SUMIFS(Calculation!N$38:N$64,Calculation!$B$38:$B$64,$D9,Calculation!$A$38:$A$64,$C9)*10000</f>
        <v>144.38610662358644</v>
      </c>
      <c r="L9" s="115">
        <f>SUMIFS(Calculation!O$104:O$248,Calculation!$D$104:$D$248,$D9,Calculation!$C$104:$C$248,$C9)+SUMIFS(Calculation!O$38:O$64,Calculation!$B$38:$B$64,$D9,Calculation!$A$38:$A$64,$C9)*10000</f>
        <v>108.34976315452566</v>
      </c>
      <c r="M9" s="114">
        <f>SUMIFS(Calculation!P$104:P$248,Calculation!$D$104:$D$248,$D9,Calculation!$C$104:$C$248,$C9)+SUMIFS(Calculation!P$38:P$64,Calculation!$B$38:$B$64,$D9,Calculation!$A$38:$A$64,$C9)*10000</f>
        <v>118.13778753901283</v>
      </c>
      <c r="N9" s="115">
        <f>SUMIFS(Calculation!Q$104:Q$248,Calculation!$D$104:$D$248,$D9,Calculation!$C$104:$C$248,$C9)+SUMIFS(Calculation!Q$38:Q$64,Calculation!$B$38:$B$64,$D9,Calculation!$A$38:$A$64,$C9)*10000</f>
        <v>81.827687615728138</v>
      </c>
      <c r="O9" s="114">
        <f>SUMIFS(Calculation!R$104:R$248,Calculation!$D$104:$D$248,$D9,Calculation!$C$104:$C$248,$C9)+SUMIFS(Calculation!R$38:R$64,Calculation!$B$38:$B$64,$D9,Calculation!$A$38:$A$64,$C9)*10000</f>
        <v>70.312595458710931</v>
      </c>
      <c r="P9" s="153">
        <f>SUMIFS(Calculation!S$104:S$248,Calculation!$D$104:$D$248,$D9,Calculation!$C$104:$C$248,$C9)+SUMIFS(Calculation!S$38:S$64,Calculation!$B$38:$B$64,$D9,Calculation!$A$38:$A$64,$C9)*10000</f>
        <v>3.3155409566824061</v>
      </c>
      <c r="Q9" s="158">
        <f>SUMIFS(Calculation!T$104:T$248,Calculation!$D$104:$D$248,$D9,Calculation!$C$104:$C$248,$C9)+SUMIFS(Calculation!T$38:T$64,Calculation!$B$38:$B$64,$D9,Calculation!$A$38:$A$64,$C9)*10000</f>
        <v>0</v>
      </c>
      <c r="R9" s="117">
        <f>SUMIFS(Calculation!U$104:U$248,Calculation!$D$104:$D$248,$D9,Calculation!$C$104:$C$248,$C9)+SUMIFS(Calculation!U$38:U$64,Calculation!$B$38:$B$64,$D9,Calculation!$A$38:$A$64,$C9)*10000</f>
        <v>1.9075662527205224E-2</v>
      </c>
      <c r="S9" s="116">
        <f>SUMIFS(Calculation!V$104:V$248,Calculation!$D$104:$D$248,$D9,Calculation!$C$104:$C$248,$C9)+SUMIFS(Calculation!V$38:V$64,Calculation!$B$38:$B$64,$D9,Calculation!$A$38:$A$64,$C9)*10000</f>
        <v>1.8841752398566641E-2</v>
      </c>
      <c r="T9" s="117">
        <f>SUMIFS(Calculation!W$104:W$248,Calculation!$D$104:$D$248,$D9,Calculation!$C$104:$C$248,$C9)+SUMIFS(Calculation!W$38:W$64,Calculation!$B$38:$B$64,$D9,Calculation!$A$38:$A$64,$C9)*10000</f>
        <v>1.2416948044875286E-2</v>
      </c>
      <c r="U9" s="116">
        <f>SUMIFS(Calculation!X$104:X$248,Calculation!$D$104:$D$248,$D9,Calculation!$C$104:$C$248,$C9)+SUMIFS(Calculation!X$38:X$64,Calculation!$B$38:$B$64,$D9,Calculation!$A$38:$A$64,$C9)*10000</f>
        <v>7.2701354240912331E-3</v>
      </c>
      <c r="V9" s="159">
        <f>SUMIFS(Calculation!Y$104:Y$248,Calculation!$D$104:$D$248,$D9,Calculation!$C$104:$C$248,$C9)+SUMIFS(Calculation!Y$38:Y$64,Calculation!$B$38:$B$64,$D9,Calculation!$A$38:$A$64,$C9)*10000</f>
        <v>0</v>
      </c>
      <c r="W9" s="164">
        <f>SUMIFS(Calculation!Z$104:Z$248,Calculation!$D$104:$D$248,$D9,Calculation!$C$104:$C$248,$C9)+SUMIFS(Calculation!Z$38:Z$64,Calculation!$B$38:$B$64,$D9,Calculation!$A$38:$A$64,$C9)*10000</f>
        <v>0</v>
      </c>
      <c r="X9" s="119">
        <f>SUMIFS(Calculation!AA$104:AA$248,Calculation!$D$104:$D$248,$D9,Calculation!$C$104:$C$248,$C9)+SUMIFS(Calculation!AA$38:AA$64,Calculation!$B$38:$B$64,$D9,Calculation!$A$38:$A$64,$C9)*10000</f>
        <v>0</v>
      </c>
      <c r="Y9" s="118">
        <f>SUMIFS(Calculation!AB$104:AB$248,Calculation!$D$104:$D$248,$D9,Calculation!$C$104:$C$248,$C9)+SUMIFS(Calculation!AB$38:AB$64,Calculation!$B$38:$B$64,$D9,Calculation!$A$38:$A$64,$C9)*10000</f>
        <v>0</v>
      </c>
      <c r="Z9" s="119">
        <f>SUMIFS(Calculation!AC$104:AC$248,Calculation!$D$104:$D$248,$D9,Calculation!$C$104:$C$248,$C9)+SUMIFS(Calculation!AC$38:AC$64,Calculation!$B$38:$B$64,$D9,Calculation!$A$38:$A$64,$C9)*10000</f>
        <v>0</v>
      </c>
      <c r="AA9" s="118">
        <f>SUMIFS(Calculation!AD$104:AD$248,Calculation!$D$104:$D$248,$D9,Calculation!$C$104:$C$248,$C9)+SUMIFS(Calculation!AD$38:AD$64,Calculation!$B$38:$B$64,$D9,Calculation!$A$38:$A$64,$C9)*10000</f>
        <v>0</v>
      </c>
      <c r="AB9" s="165">
        <f>SUMIFS(Calculation!AE$104:AE$248,Calculation!$D$104:$D$248,$D9,Calculation!$C$104:$C$248,$C9)+SUMIFS(Calculation!AE$38:AE$64,Calculation!$B$38:$B$64,$D9,Calculation!$A$38:$A$64,$C9)*10000</f>
        <v>0</v>
      </c>
      <c r="AC9" s="170">
        <f>SUMIFS(Calculation!AF$104:AF$248,Calculation!$D$104:$D$248,$D9,Calculation!$C$104:$C$248,$C9)+SUMIFS(Calculation!AF$38:AF$64,Calculation!$B$38:$B$64,$D9,Calculation!$A$38:$A$64,$C9)*10000</f>
        <v>9.9757673667205182</v>
      </c>
      <c r="AD9" s="121">
        <f>SUMIFS(Calculation!AG$104:AG$248,Calculation!$D$104:$D$248,$D9,Calculation!$C$104:$C$248,$C9)+SUMIFS(Calculation!AG$38:AG$64,Calculation!$B$38:$B$64,$D9,Calculation!$A$38:$A$64,$C9)*10000</f>
        <v>7.248751760337985</v>
      </c>
      <c r="AE9" s="120">
        <f>SUMIFS(Calculation!AH$104:AH$248,Calculation!$D$104:$D$248,$D9,Calculation!$C$104:$C$248,$C9)+SUMIFS(Calculation!AH$38:AH$64,Calculation!$B$38:$B$64,$D9,Calculation!$A$38:$A$64,$C9)*10000</f>
        <v>6.9714483874696569</v>
      </c>
      <c r="AF9" s="121">
        <f>SUMIFS(Calculation!AI$104:AI$248,Calculation!$D$104:$D$248,$D9,Calculation!$C$104:$C$248,$C9)+SUMIFS(Calculation!AI$38:AI$64,Calculation!$B$38:$B$64,$D9,Calculation!$A$38:$A$64,$C9)*10000</f>
        <v>5.7117961006426317</v>
      </c>
      <c r="AG9" s="120">
        <f>SUMIFS(Calculation!AJ$104:AJ$248,Calculation!$D$104:$D$248,$D9,Calculation!$C$104:$C$248,$C9)+SUMIFS(Calculation!AJ$38:AJ$64,Calculation!$B$38:$B$64,$D9,Calculation!$A$38:$A$64,$C9)*10000</f>
        <v>4.6767742592404034</v>
      </c>
      <c r="AH9" s="171">
        <f>SUMIFS(Calculation!AK$104:AK$248,Calculation!$D$104:$D$248,$D9,Calculation!$C$104:$C$248,$C9)+SUMIFS(Calculation!AK$38:AK$64,Calculation!$B$38:$B$64,$D9,Calculation!$A$38:$A$64,$C9)*10000</f>
        <v>0.22172038595770888</v>
      </c>
      <c r="AI9" s="176">
        <f>SUMIFS(Calculation!AL$104:AL$248,Calculation!$D$104:$D$248,$D9,Calculation!$C$104:$C$248,$C9)+SUMIFS(Calculation!AL$38:AL$64,Calculation!$B$38:$B$64,$D9,Calculation!$A$38:$A$64,$C9)*10000</f>
        <v>18.323909531502423</v>
      </c>
      <c r="AJ9" s="123">
        <f>SUMIFS(Calculation!AM$104:AM$248,Calculation!$D$104:$D$248,$D9,Calculation!$C$104:$C$248,$C9)+SUMIFS(Calculation!AM$38:AM$64,Calculation!$B$38:$B$64,$D9,Calculation!$A$38:$A$64,$C9)*10000</f>
        <v>18.694149276661118</v>
      </c>
      <c r="AK9" s="122">
        <f>SUMIFS(Calculation!AN$104:AN$248,Calculation!$D$104:$D$248,$D9,Calculation!$C$104:$C$248,$C9)+SUMIFS(Calculation!AN$38:AN$64,Calculation!$B$38:$B$64,$D9,Calculation!$A$38:$A$64,$C9)*10000</f>
        <v>22.986937926251301</v>
      </c>
      <c r="AL9" s="123">
        <f>SUMIFS(Calculation!AO$104:AO$248,Calculation!$D$104:$D$248,$D9,Calculation!$C$104:$C$248,$C9)+SUMIFS(Calculation!AO$38:AO$64,Calculation!$B$38:$B$64,$D9,Calculation!$A$38:$A$64,$C9)*10000</f>
        <v>18.128744145517917</v>
      </c>
      <c r="AM9" s="122">
        <f>SUMIFS(Calculation!AP$104:AP$248,Calculation!$D$104:$D$248,$D9,Calculation!$C$104:$C$248,$C9)+SUMIFS(Calculation!AP$38:AP$64,Calculation!$B$38:$B$64,$D9,Calculation!$A$38:$A$64,$C9)*10000</f>
        <v>17.240606862844924</v>
      </c>
      <c r="AN9" s="177">
        <f>SUMIFS(Calculation!AQ$104:AQ$248,Calculation!$D$104:$D$248,$D9,Calculation!$C$104:$C$248,$C9)+SUMIFS(Calculation!AQ$38:AQ$64,Calculation!$B$38:$B$64,$D9,Calculation!$A$38:$A$64,$C9)*10000</f>
        <v>0.92383494149045364</v>
      </c>
    </row>
    <row r="10" spans="1:40">
      <c r="A10" s="124" t="s">
        <v>254</v>
      </c>
      <c r="B10" s="125" t="s">
        <v>254</v>
      </c>
      <c r="C10" s="142" t="s">
        <v>413</v>
      </c>
      <c r="D10" s="143" t="s">
        <v>217</v>
      </c>
      <c r="E10" s="146">
        <f>SUMIFS(Calculation!H$104:H$248,Calculation!$D$104:$D$248,$D10,Calculation!$C$104:$C$248,$C10)+SUMIFS(Calculation!H$38:H$64,Calculation!$B$38:$B$64,$D10,Calculation!$A$38:$A$64,$C10)*10000</f>
        <v>88.19584620274307</v>
      </c>
      <c r="F10" s="113">
        <f>SUMIFS(Calculation!I$104:I$248,Calculation!$D$104:$D$248,$D10,Calculation!$C$104:$C$248,$C10)+SUMIFS(Calculation!I$38:I$64,Calculation!$B$38:$B$64,$D10,Calculation!$A$38:$A$64,$C10)*10000</f>
        <v>111.32045377279744</v>
      </c>
      <c r="G10" s="112">
        <f>SUMIFS(Calculation!J$104:J$248,Calculation!$D$104:$D$248,$D10,Calculation!$C$104:$C$248,$C10)+SUMIFS(Calculation!J$38:J$64,Calculation!$B$38:$B$64,$D10,Calculation!$A$38:$A$64,$C10)*10000</f>
        <v>64.268987769483772</v>
      </c>
      <c r="H10" s="113">
        <f>SUMIFS(Calculation!K$104:K$248,Calculation!$D$104:$D$248,$D10,Calculation!$C$104:$C$248,$C10)+SUMIFS(Calculation!K$38:K$64,Calculation!$B$38:$B$64,$D10,Calculation!$A$38:$A$64,$C10)*10000</f>
        <v>16.331776324259994</v>
      </c>
      <c r="I10" s="112">
        <f>SUMIFS(Calculation!L$104:L$248,Calculation!$D$104:$D$248,$D10,Calculation!$C$104:$C$248,$C10)+SUMIFS(Calculation!L$38:L$64,Calculation!$B$38:$B$64,$D10,Calculation!$A$38:$A$64,$C10)*10000</f>
        <v>38.554041914879939</v>
      </c>
      <c r="J10" s="147">
        <f>SUMIFS(Calculation!M$104:M$248,Calculation!$D$104:$D$248,$D10,Calculation!$C$104:$C$248,$C10)+SUMIFS(Calculation!M$38:M$64,Calculation!$B$38:$B$64,$D10,Calculation!$A$38:$A$64,$C10)*10000</f>
        <v>206.57318516790218</v>
      </c>
      <c r="K10" s="152">
        <f>SUMIFS(Calculation!N$104:N$248,Calculation!$D$104:$D$248,$D10,Calculation!$C$104:$C$248,$C10)+SUMIFS(Calculation!N$38:N$64,Calculation!$B$38:$B$64,$D10,Calculation!$A$38:$A$64,$C10)*10000</f>
        <v>1929.9791504515988</v>
      </c>
      <c r="L10" s="115">
        <f>SUMIFS(Calculation!O$104:O$248,Calculation!$D$104:$D$248,$D10,Calculation!$C$104:$C$248,$C10)+SUMIFS(Calculation!O$38:O$64,Calculation!$B$38:$B$64,$D10,Calculation!$A$38:$A$64,$C10)*10000</f>
        <v>3007.6342507002582</v>
      </c>
      <c r="M10" s="114">
        <f>SUMIFS(Calculation!P$104:P$248,Calculation!$D$104:$D$248,$D10,Calculation!$C$104:$C$248,$C10)+SUMIFS(Calculation!P$38:P$64,Calculation!$B$38:$B$64,$D10,Calculation!$A$38:$A$64,$C10)*10000</f>
        <v>1726.6661338011302</v>
      </c>
      <c r="N10" s="115">
        <f>SUMIFS(Calculation!Q$104:Q$248,Calculation!$D$104:$D$248,$D10,Calculation!$C$104:$C$248,$C10)+SUMIFS(Calculation!Q$38:Q$64,Calculation!$B$38:$B$64,$D10,Calculation!$A$38:$A$64,$C10)*10000</f>
        <v>466.81806656358782</v>
      </c>
      <c r="O10" s="114">
        <f>SUMIFS(Calculation!R$104:R$248,Calculation!$D$104:$D$248,$D10,Calculation!$C$104:$C$248,$C10)+SUMIFS(Calculation!R$38:R$64,Calculation!$B$38:$B$64,$D10,Calculation!$A$38:$A$64,$C10)*10000</f>
        <v>856.32233692065756</v>
      </c>
      <c r="P10" s="153">
        <f>SUMIFS(Calculation!S$104:S$248,Calculation!$D$104:$D$248,$D10,Calculation!$C$104:$C$248,$C10)+SUMIFS(Calculation!S$38:S$64,Calculation!$B$38:$B$64,$D10,Calculation!$A$38:$A$64,$C10)*10000</f>
        <v>3287.6848073993892</v>
      </c>
      <c r="Q10" s="158">
        <f>SUMIFS(Calculation!T$104:T$248,Calculation!$D$104:$D$248,$D10,Calculation!$C$104:$C$248,$C10)+SUMIFS(Calculation!T$38:T$64,Calculation!$B$38:$B$64,$D10,Calculation!$A$38:$A$64,$C10)*10000</f>
        <v>1.5749258250489835</v>
      </c>
      <c r="R10" s="117">
        <f>SUMIFS(Calculation!U$104:U$248,Calculation!$D$104:$D$248,$D10,Calculation!$C$104:$C$248,$C10)+SUMIFS(Calculation!U$38:U$64,Calculation!$B$38:$B$64,$D10,Calculation!$A$38:$A$64,$C10)*10000</f>
        <v>2.4737878616177209</v>
      </c>
      <c r="S10" s="116">
        <f>SUMIFS(Calculation!V$104:V$248,Calculation!$D$104:$D$248,$D10,Calculation!$C$104:$C$248,$C10)+SUMIFS(Calculation!V$38:V$64,Calculation!$B$38:$B$64,$D10,Calculation!$A$38:$A$64,$C10)*10000</f>
        <v>2.7943038160645122</v>
      </c>
      <c r="T10" s="117">
        <f>SUMIFS(Calculation!W$104:W$248,Calculation!$D$104:$D$248,$D10,Calculation!$C$104:$C$248,$C10)+SUMIFS(Calculation!W$38:W$64,Calculation!$B$38:$B$64,$D10,Calculation!$A$38:$A$64,$C10)*10000</f>
        <v>1.113530203926818</v>
      </c>
      <c r="U10" s="116">
        <f>SUMIFS(Calculation!X$104:X$248,Calculation!$D$104:$D$248,$D10,Calculation!$C$104:$C$248,$C10)+SUMIFS(Calculation!X$38:X$64,Calculation!$B$38:$B$64,$D10,Calculation!$A$38:$A$64,$C10)*10000</f>
        <v>1.352773400522103</v>
      </c>
      <c r="V10" s="159">
        <f>SUMIFS(Calculation!Y$104:Y$248,Calculation!$D$104:$D$248,$D10,Calculation!$C$104:$C$248,$C10)+SUMIFS(Calculation!Y$38:Y$64,Calculation!$B$38:$B$64,$D10,Calculation!$A$38:$A$64,$C10)*10000</f>
        <v>0</v>
      </c>
      <c r="W10" s="164">
        <f>SUMIFS(Calculation!Z$104:Z$248,Calculation!$D$104:$D$248,$D10,Calculation!$C$104:$C$248,$C10)+SUMIFS(Calculation!Z$38:Z$64,Calculation!$B$38:$B$64,$D10,Calculation!$A$38:$A$64,$C10)*10000</f>
        <v>7.8746291252449172</v>
      </c>
      <c r="X10" s="119">
        <f>SUMIFS(Calculation!AA$104:AA$248,Calculation!$D$104:$D$248,$D10,Calculation!$C$104:$C$248,$C10)+SUMIFS(Calculation!AA$38:AA$64,Calculation!$B$38:$B$64,$D10,Calculation!$A$38:$A$64,$C10)*10000</f>
        <v>12.368939308088605</v>
      </c>
      <c r="Y10" s="118">
        <f>SUMIFS(Calculation!AB$104:AB$248,Calculation!$D$104:$D$248,$D10,Calculation!$C$104:$C$248,$C10)+SUMIFS(Calculation!AB$38:AB$64,Calculation!$B$38:$B$64,$D10,Calculation!$A$38:$A$64,$C10)*10000</f>
        <v>8.3829114481935356</v>
      </c>
      <c r="Z10" s="119">
        <f>SUMIFS(Calculation!AC$104:AC$248,Calculation!$D$104:$D$248,$D10,Calculation!$C$104:$C$248,$C10)+SUMIFS(Calculation!AC$38:AC$64,Calculation!$B$38:$B$64,$D10,Calculation!$A$38:$A$64,$C10)*10000</f>
        <v>1.4847069385690905</v>
      </c>
      <c r="AA10" s="118">
        <f>SUMIFS(Calculation!AD$104:AD$248,Calculation!$D$104:$D$248,$D10,Calculation!$C$104:$C$248,$C10)+SUMIFS(Calculation!AD$38:AD$64,Calculation!$B$38:$B$64,$D10,Calculation!$A$38:$A$64,$C10)*10000</f>
        <v>2.7055468010442061</v>
      </c>
      <c r="AB10" s="165">
        <f>SUMIFS(Calculation!AE$104:AE$248,Calculation!$D$104:$D$248,$D10,Calculation!$C$104:$C$248,$C10)+SUMIFS(Calculation!AE$38:AE$64,Calculation!$B$38:$B$64,$D10,Calculation!$A$38:$A$64,$C10)*10000</f>
        <v>10.593496675277036</v>
      </c>
      <c r="AC10" s="170">
        <f>SUMIFS(Calculation!AF$104:AF$248,Calculation!$D$104:$D$248,$D10,Calculation!$C$104:$C$248,$C10)+SUMIFS(Calculation!AF$38:AF$64,Calculation!$B$38:$B$64,$D10,Calculation!$A$38:$A$64,$C10)*10000</f>
        <v>51.97255222661645</v>
      </c>
      <c r="AD10" s="121">
        <f>SUMIFS(Calculation!AG$104:AG$248,Calculation!$D$104:$D$248,$D10,Calculation!$C$104:$C$248,$C10)+SUMIFS(Calculation!AG$38:AG$64,Calculation!$B$38:$B$64,$D10,Calculation!$A$38:$A$64,$C10)*10000</f>
        <v>89.056363018237946</v>
      </c>
      <c r="AE10" s="120">
        <f>SUMIFS(Calculation!AH$104:AH$248,Calculation!$D$104:$D$248,$D10,Calculation!$C$104:$C$248,$C10)+SUMIFS(Calculation!AH$38:AH$64,Calculation!$B$38:$B$64,$D10,Calculation!$A$38:$A$64,$C10)*10000</f>
        <v>54.488924413257983</v>
      </c>
      <c r="AF10" s="121">
        <f>SUMIFS(Calculation!AI$104:AI$248,Calculation!$D$104:$D$248,$D10,Calculation!$C$104:$C$248,$C10)+SUMIFS(Calculation!AI$38:AI$64,Calculation!$B$38:$B$64,$D10,Calculation!$A$38:$A$64,$C10)*10000</f>
        <v>17.074129793544543</v>
      </c>
      <c r="AG10" s="120">
        <f>SUMIFS(Calculation!AJ$104:AJ$248,Calculation!$D$104:$D$248,$D10,Calculation!$C$104:$C$248,$C10)+SUMIFS(Calculation!AJ$38:AJ$64,Calculation!$B$38:$B$64,$D10,Calculation!$A$38:$A$64,$C10)*10000</f>
        <v>43.288748816707297</v>
      </c>
      <c r="AH10" s="171">
        <f>SUMIFS(Calculation!AK$104:AK$248,Calculation!$D$104:$D$248,$D10,Calculation!$C$104:$C$248,$C10)+SUMIFS(Calculation!AK$38:AK$64,Calculation!$B$38:$B$64,$D10,Calculation!$A$38:$A$64,$C10)*10000</f>
        <v>188.03456598616737</v>
      </c>
      <c r="AI10" s="176">
        <f>SUMIFS(Calculation!AL$104:AL$248,Calculation!$D$104:$D$248,$D10,Calculation!$C$104:$C$248,$C10)+SUMIFS(Calculation!AL$38:AL$64,Calculation!$B$38:$B$64,$D10,Calculation!$A$38:$A$64,$C10)*10000</f>
        <v>522.40289616874782</v>
      </c>
      <c r="AJ10" s="123">
        <f>SUMIFS(Calculation!AM$104:AM$248,Calculation!$D$104:$D$248,$D10,Calculation!$C$104:$C$248,$C10)+SUMIFS(Calculation!AM$38:AM$64,Calculation!$B$38:$B$64,$D10,Calculation!$A$38:$A$64,$C10)*10000</f>
        <v>977.14620533899972</v>
      </c>
      <c r="AK10" s="122">
        <f>SUMIFS(Calculation!AN$104:AN$248,Calculation!$D$104:$D$248,$D10,Calculation!$C$104:$C$248,$C10)+SUMIFS(Calculation!AN$38:AN$64,Calculation!$B$38:$B$64,$D10,Calculation!$A$38:$A$64,$C10)*10000</f>
        <v>687.39873875186993</v>
      </c>
      <c r="AL10" s="123">
        <f>SUMIFS(Calculation!AO$104:AO$248,Calculation!$D$104:$D$248,$D10,Calculation!$C$104:$C$248,$C10)+SUMIFS(Calculation!AO$38:AO$64,Calculation!$B$38:$B$64,$D10,Calculation!$A$38:$A$64,$C10)*10000</f>
        <v>201.17779017611176</v>
      </c>
      <c r="AM10" s="122">
        <f>SUMIFS(Calculation!AP$104:AP$248,Calculation!$D$104:$D$248,$D10,Calculation!$C$104:$C$248,$C10)+SUMIFS(Calculation!AP$38:AP$64,Calculation!$B$38:$B$64,$D10,Calculation!$A$38:$A$64,$C10)*10000</f>
        <v>378.77655214618886</v>
      </c>
      <c r="AN10" s="177">
        <f>SUMIFS(Calculation!AQ$104:AQ$248,Calculation!$D$104:$D$248,$D10,Calculation!$C$104:$C$248,$C10)+SUMIFS(Calculation!AQ$38:AQ$64,Calculation!$B$38:$B$64,$D10,Calculation!$A$38:$A$64,$C10)*10000</f>
        <v>1769.1139447712649</v>
      </c>
    </row>
    <row r="11" spans="1:40">
      <c r="A11" s="124" t="s">
        <v>254</v>
      </c>
      <c r="B11" s="125" t="s">
        <v>254</v>
      </c>
      <c r="C11" s="142" t="s">
        <v>413</v>
      </c>
      <c r="D11" s="143" t="s">
        <v>528</v>
      </c>
      <c r="E11" s="146">
        <f>SUMIFS(Calculation!H$104:H$248,Calculation!$D$104:$D$248,$D11,Calculation!$C$104:$C$248,$C11)+SUMIFS(Calculation!H$38:H$64,Calculation!$B$38:$B$64,$D11,Calculation!$A$38:$A$64,$C11)*10000</f>
        <v>27.1841155475019</v>
      </c>
      <c r="F11" s="113">
        <f>SUMIFS(Calculation!I$104:I$248,Calculation!$D$104:$D$248,$D11,Calculation!$C$104:$C$248,$C11)+SUMIFS(Calculation!I$38:I$64,Calculation!$B$38:$B$64,$D11,Calculation!$A$38:$A$64,$C11)*10000</f>
        <v>9.8068018799845351</v>
      </c>
      <c r="G11" s="112">
        <f>SUMIFS(Calculation!J$104:J$248,Calculation!$D$104:$D$248,$D11,Calculation!$C$104:$C$248,$C11)+SUMIFS(Calculation!J$38:J$64,Calculation!$B$38:$B$64,$D11,Calculation!$A$38:$A$64,$C11)*10000</f>
        <v>148.52098234936915</v>
      </c>
      <c r="H11" s="113">
        <f>SUMIFS(Calculation!K$104:K$248,Calculation!$D$104:$D$248,$D11,Calculation!$C$104:$C$248,$C11)+SUMIFS(Calculation!K$38:K$64,Calculation!$B$38:$B$64,$D11,Calculation!$A$38:$A$64,$C11)*10000</f>
        <v>120.9108213097203</v>
      </c>
      <c r="I11" s="112">
        <f>SUMIFS(Calculation!L$104:L$248,Calculation!$D$104:$D$248,$D11,Calculation!$C$104:$C$248,$C11)+SUMIFS(Calculation!L$38:L$64,Calculation!$B$38:$B$64,$D11,Calculation!$A$38:$A$64,$C11)*10000</f>
        <v>233.36723629930353</v>
      </c>
      <c r="J11" s="147">
        <f>SUMIFS(Calculation!M$104:M$248,Calculation!$D$104:$D$248,$D11,Calculation!$C$104:$C$248,$C11)+SUMIFS(Calculation!M$38:M$64,Calculation!$B$38:$B$64,$D11,Calculation!$A$38:$A$64,$C11)*10000</f>
        <v>1210.998423485212</v>
      </c>
      <c r="K11" s="152">
        <f>SUMIFS(Calculation!N$104:N$248,Calculation!$D$104:$D$248,$D11,Calculation!$C$104:$C$248,$C11)+SUMIFS(Calculation!N$38:N$64,Calculation!$B$38:$B$64,$D11,Calculation!$A$38:$A$64,$C11)*10000</f>
        <v>594.86674814073103</v>
      </c>
      <c r="L11" s="115">
        <f>SUMIFS(Calculation!O$104:O$248,Calculation!$D$104:$D$248,$D11,Calculation!$C$104:$C$248,$C11)+SUMIFS(Calculation!O$38:O$64,Calculation!$B$38:$B$64,$D11,Calculation!$A$38:$A$64,$C11)*10000</f>
        <v>264.95825541883232</v>
      </c>
      <c r="M11" s="114">
        <f>SUMIFS(Calculation!P$104:P$248,Calculation!$D$104:$D$248,$D11,Calculation!$C$104:$C$248,$C11)+SUMIFS(Calculation!P$38:P$64,Calculation!$B$38:$B$64,$D11,Calculation!$A$38:$A$64,$C11)*10000</f>
        <v>3990.2005505569359</v>
      </c>
      <c r="N11" s="115">
        <f>SUMIFS(Calculation!Q$104:Q$248,Calculation!$D$104:$D$248,$D11,Calculation!$C$104:$C$248,$C11)+SUMIFS(Calculation!Q$38:Q$64,Calculation!$B$38:$B$64,$D11,Calculation!$A$38:$A$64,$C11)*10000</f>
        <v>3456.045117797471</v>
      </c>
      <c r="O11" s="114">
        <f>SUMIFS(Calculation!R$104:R$248,Calculation!$D$104:$D$248,$D11,Calculation!$C$104:$C$248,$C11)+SUMIFS(Calculation!R$38:R$64,Calculation!$B$38:$B$64,$D11,Calculation!$A$38:$A$64,$C11)*10000</f>
        <v>5183.3106782873419</v>
      </c>
      <c r="P11" s="153">
        <f>SUMIFS(Calculation!S$104:S$248,Calculation!$D$104:$D$248,$D11,Calculation!$C$104:$C$248,$C11)+SUMIFS(Calculation!S$38:S$64,Calculation!$B$38:$B$64,$D11,Calculation!$A$38:$A$64,$C11)*10000</f>
        <v>19273.465311777451</v>
      </c>
      <c r="Q11" s="158">
        <f>SUMIFS(Calculation!T$104:T$248,Calculation!$D$104:$D$248,$D11,Calculation!$C$104:$C$248,$C11)+SUMIFS(Calculation!T$38:T$64,Calculation!$B$38:$B$64,$D11,Calculation!$A$38:$A$64,$C11)*10000</f>
        <v>0.48543063477681964</v>
      </c>
      <c r="R11" s="117">
        <f>SUMIFS(Calculation!U$104:U$248,Calculation!$D$104:$D$248,$D11,Calculation!$C$104:$C$248,$C11)+SUMIFS(Calculation!U$38:U$64,Calculation!$B$38:$B$64,$D11,Calculation!$A$38:$A$64,$C11)*10000</f>
        <v>0.21792893066632302</v>
      </c>
      <c r="S11" s="116">
        <f>SUMIFS(Calculation!V$104:V$248,Calculation!$D$104:$D$248,$D11,Calculation!$C$104:$C$248,$C11)+SUMIFS(Calculation!V$38:V$64,Calculation!$B$38:$B$64,$D11,Calculation!$A$38:$A$64,$C11)*10000</f>
        <v>6.4574340151899632</v>
      </c>
      <c r="T11" s="117">
        <f>SUMIFS(Calculation!W$104:W$248,Calculation!$D$104:$D$248,$D11,Calculation!$C$104:$C$248,$C11)+SUMIFS(Calculation!W$38:W$64,Calculation!$B$38:$B$64,$D11,Calculation!$A$38:$A$64,$C11)*10000</f>
        <v>8.2439196347536576</v>
      </c>
      <c r="U11" s="116">
        <f>SUMIFS(Calculation!X$104:X$248,Calculation!$D$104:$D$248,$D11,Calculation!$C$104:$C$248,$C11)+SUMIFS(Calculation!X$38:X$64,Calculation!$B$38:$B$64,$D11,Calculation!$A$38:$A$64,$C11)*10000</f>
        <v>8.188324080677317</v>
      </c>
      <c r="V11" s="159">
        <f>SUMIFS(Calculation!Y$104:Y$248,Calculation!$D$104:$D$248,$D11,Calculation!$C$104:$C$248,$C11)+SUMIFS(Calculation!Y$38:Y$64,Calculation!$B$38:$B$64,$D11,Calculation!$A$38:$A$64,$C11)*10000</f>
        <v>0</v>
      </c>
      <c r="W11" s="164">
        <f>SUMIFS(Calculation!Z$104:Z$248,Calculation!$D$104:$D$248,$D11,Calculation!$C$104:$C$248,$C11)+SUMIFS(Calculation!Z$38:Z$64,Calculation!$B$38:$B$64,$D11,Calculation!$A$38:$A$64,$C11)*10000</f>
        <v>2.4271531738840983</v>
      </c>
      <c r="X11" s="119">
        <f>SUMIFS(Calculation!AA$104:AA$248,Calculation!$D$104:$D$248,$D11,Calculation!$C$104:$C$248,$C11)+SUMIFS(Calculation!AA$38:AA$64,Calculation!$B$38:$B$64,$D11,Calculation!$A$38:$A$64,$C11)*10000</f>
        <v>1.0896446533316151</v>
      </c>
      <c r="Y11" s="118">
        <f>SUMIFS(Calculation!AB$104:AB$248,Calculation!$D$104:$D$248,$D11,Calculation!$C$104:$C$248,$C11)+SUMIFS(Calculation!AB$38:AB$64,Calculation!$B$38:$B$64,$D11,Calculation!$A$38:$A$64,$C11)*10000</f>
        <v>19.372302045569889</v>
      </c>
      <c r="Z11" s="119">
        <f>SUMIFS(Calculation!AC$104:AC$248,Calculation!$D$104:$D$248,$D11,Calculation!$C$104:$C$248,$C11)+SUMIFS(Calculation!AC$38:AC$64,Calculation!$B$38:$B$64,$D11,Calculation!$A$38:$A$64,$C11)*10000</f>
        <v>10.99189284633821</v>
      </c>
      <c r="AA11" s="118">
        <f>SUMIFS(Calculation!AD$104:AD$248,Calculation!$D$104:$D$248,$D11,Calculation!$C$104:$C$248,$C11)+SUMIFS(Calculation!AD$38:AD$64,Calculation!$B$38:$B$64,$D11,Calculation!$A$38:$A$64,$C11)*10000</f>
        <v>16.376648161354634</v>
      </c>
      <c r="AB11" s="165">
        <f>SUMIFS(Calculation!AE$104:AE$248,Calculation!$D$104:$D$248,$D11,Calculation!$C$104:$C$248,$C11)+SUMIFS(Calculation!AE$38:AE$64,Calculation!$B$38:$B$64,$D11,Calculation!$A$38:$A$64,$C11)*10000</f>
        <v>62.102483255651897</v>
      </c>
      <c r="AC11" s="170">
        <f>SUMIFS(Calculation!AF$104:AF$248,Calculation!$D$104:$D$248,$D11,Calculation!$C$104:$C$248,$C11)+SUMIFS(Calculation!AF$38:AF$64,Calculation!$B$38:$B$64,$D11,Calculation!$A$38:$A$64,$C11)*10000</f>
        <v>16.019210947635049</v>
      </c>
      <c r="AD11" s="121">
        <f>SUMIFS(Calculation!AG$104:AG$248,Calculation!$D$104:$D$248,$D11,Calculation!$C$104:$C$248,$C11)+SUMIFS(Calculation!AG$38:AG$64,Calculation!$B$38:$B$64,$D11,Calculation!$A$38:$A$64,$C11)*10000</f>
        <v>7.8454415039876286</v>
      </c>
      <c r="AE11" s="120">
        <f>SUMIFS(Calculation!AH$104:AH$248,Calculation!$D$104:$D$248,$D11,Calculation!$C$104:$C$248,$C11)+SUMIFS(Calculation!AH$38:AH$64,Calculation!$B$38:$B$64,$D11,Calculation!$A$38:$A$64,$C11)*10000</f>
        <v>125.91996329620429</v>
      </c>
      <c r="AF11" s="121">
        <f>SUMIFS(Calculation!AI$104:AI$248,Calculation!$D$104:$D$248,$D11,Calculation!$C$104:$C$248,$C11)+SUMIFS(Calculation!AI$38:AI$64,Calculation!$B$38:$B$64,$D11,Calculation!$A$38:$A$64,$C11)*10000</f>
        <v>126.40676773288942</v>
      </c>
      <c r="AG11" s="120">
        <f>SUMIFS(Calculation!AJ$104:AJ$248,Calculation!$D$104:$D$248,$D11,Calculation!$C$104:$C$248,$C11)+SUMIFS(Calculation!AJ$38:AJ$64,Calculation!$B$38:$B$64,$D11,Calculation!$A$38:$A$64,$C11)*10000</f>
        <v>262.02637058167414</v>
      </c>
      <c r="AH11" s="171">
        <f>SUMIFS(Calculation!AK$104:AK$248,Calculation!$D$104:$D$248,$D11,Calculation!$C$104:$C$248,$C11)+SUMIFS(Calculation!AK$38:AK$64,Calculation!$B$38:$B$64,$D11,Calculation!$A$38:$A$64,$C11)*10000</f>
        <v>1102.3190777878212</v>
      </c>
      <c r="AI11" s="176">
        <f>SUMIFS(Calculation!AL$104:AL$248,Calculation!$D$104:$D$248,$D11,Calculation!$C$104:$C$248,$C11)+SUMIFS(Calculation!AL$38:AL$64,Calculation!$B$38:$B$64,$D11,Calculation!$A$38:$A$64,$C11)*10000</f>
        <v>161.01734155547106</v>
      </c>
      <c r="AJ11" s="123">
        <f>SUMIFS(Calculation!AM$104:AM$248,Calculation!$D$104:$D$248,$D11,Calculation!$C$104:$C$248,$C11)+SUMIFS(Calculation!AM$38:AM$64,Calculation!$B$38:$B$64,$D11,Calculation!$A$38:$A$64,$C11)*10000</f>
        <v>86.081927613197593</v>
      </c>
      <c r="AK11" s="122">
        <f>SUMIFS(Calculation!AN$104:AN$248,Calculation!$D$104:$D$248,$D11,Calculation!$C$104:$C$248,$C11)+SUMIFS(Calculation!AN$38:AN$64,Calculation!$B$38:$B$64,$D11,Calculation!$A$38:$A$64,$C11)*10000</f>
        <v>1588.528767736731</v>
      </c>
      <c r="AL11" s="123">
        <f>SUMIFS(Calculation!AO$104:AO$248,Calculation!$D$104:$D$248,$D11,Calculation!$C$104:$C$248,$C11)+SUMIFS(Calculation!AO$38:AO$64,Calculation!$B$38:$B$64,$D11,Calculation!$A$38:$A$64,$C11)*10000</f>
        <v>1489.4014806788275</v>
      </c>
      <c r="AM11" s="122">
        <f>SUMIFS(Calculation!AP$104:AP$248,Calculation!$D$104:$D$248,$D11,Calculation!$C$104:$C$248,$C11)+SUMIFS(Calculation!AP$38:AP$64,Calculation!$B$38:$B$64,$D11,Calculation!$A$38:$A$64,$C11)*10000</f>
        <v>2292.7307425896488</v>
      </c>
      <c r="AN11" s="177">
        <f>SUMIFS(Calculation!AQ$104:AQ$248,Calculation!$D$104:$D$248,$D11,Calculation!$C$104:$C$248,$C11)+SUMIFS(Calculation!AQ$38:AQ$64,Calculation!$B$38:$B$64,$D11,Calculation!$A$38:$A$64,$C11)*10000</f>
        <v>10371.114703693867</v>
      </c>
    </row>
    <row r="12" spans="1:40">
      <c r="A12" s="124" t="s">
        <v>254</v>
      </c>
      <c r="B12" s="127" t="s">
        <v>62</v>
      </c>
      <c r="C12" s="142" t="s">
        <v>413</v>
      </c>
      <c r="D12" s="143" t="s">
        <v>221</v>
      </c>
      <c r="E12" s="146">
        <f>SUMIFS(Calculation!H$104:H$248,Calculation!$D$104:$D$248,$D12,Calculation!$C$104:$C$248,$C12)+SUMIFS(Calculation!H$38:H$64,Calculation!$B$38:$B$64,$D12,Calculation!$A$38:$A$64,$C12)*10000</f>
        <v>70105.664691028549</v>
      </c>
      <c r="F12" s="113">
        <f>SUMIFS(Calculation!I$104:I$248,Calculation!$D$104:$D$248,$D12,Calculation!$C$104:$C$248,$C12)+SUMIFS(Calculation!I$38:I$64,Calculation!$B$38:$B$64,$D12,Calculation!$A$38:$A$64,$C12)*10000</f>
        <v>57106.756668566384</v>
      </c>
      <c r="G12" s="112">
        <f>SUMIFS(Calculation!J$104:J$248,Calculation!$D$104:$D$248,$D12,Calculation!$C$104:$C$248,$C12)+SUMIFS(Calculation!J$38:J$64,Calculation!$B$38:$B$64,$D12,Calculation!$A$38:$A$64,$C12)*10000</f>
        <v>51242.770466559217</v>
      </c>
      <c r="H12" s="113">
        <f>SUMIFS(Calculation!K$104:K$248,Calculation!$D$104:$D$248,$D12,Calculation!$C$104:$C$248,$C12)+SUMIFS(Calculation!K$38:K$64,Calculation!$B$38:$B$64,$D12,Calculation!$A$38:$A$64,$C12)*10000</f>
        <v>50343.466071546638</v>
      </c>
      <c r="I12" s="112">
        <f>SUMIFS(Calculation!L$104:L$248,Calculation!$D$104:$D$248,$D12,Calculation!$C$104:$C$248,$C12)+SUMIFS(Calculation!L$38:L$64,Calculation!$B$38:$B$64,$D12,Calculation!$A$38:$A$64,$C12)*10000</f>
        <v>49793.347734242801</v>
      </c>
      <c r="J12" s="147">
        <f>SUMIFS(Calculation!M$104:M$248,Calculation!$D$104:$D$248,$D12,Calculation!$C$104:$C$248,$C12)+SUMIFS(Calculation!M$38:M$64,Calculation!$B$38:$B$64,$D12,Calculation!$A$38:$A$64,$C12)*10000</f>
        <v>51717.801816468549</v>
      </c>
      <c r="K12" s="152">
        <f>SUMIFS(Calculation!N$104:N$248,Calculation!$D$104:$D$248,$D12,Calculation!$C$104:$C$248,$C12)+SUMIFS(Calculation!N$38:N$64,Calculation!$B$38:$B$64,$D12,Calculation!$A$38:$A$64,$C12)*10000</f>
        <v>1534113.8727917522</v>
      </c>
      <c r="L12" s="115">
        <f>SUMIFS(Calculation!O$104:O$248,Calculation!$D$104:$D$248,$D12,Calculation!$C$104:$C$248,$C12)+SUMIFS(Calculation!O$38:O$64,Calculation!$B$38:$B$64,$D12,Calculation!$A$38:$A$64,$C12)*10000</f>
        <v>1542899.1841277999</v>
      </c>
      <c r="M12" s="114">
        <f>SUMIFS(Calculation!P$104:P$248,Calculation!$D$104:$D$248,$D12,Calculation!$C$104:$C$248,$C12)+SUMIFS(Calculation!P$38:P$64,Calculation!$B$38:$B$64,$D12,Calculation!$A$38:$A$64,$C12)*10000</f>
        <v>1376700.6364578882</v>
      </c>
      <c r="N12" s="115">
        <f>SUMIFS(Calculation!Q$104:Q$248,Calculation!$D$104:$D$248,$D12,Calculation!$C$104:$C$248,$C12)+SUMIFS(Calculation!Q$38:Q$64,Calculation!$B$38:$B$64,$D12,Calculation!$A$38:$A$64,$C12)*10000</f>
        <v>1438988.5722791294</v>
      </c>
      <c r="O12" s="114">
        <f>SUMIFS(Calculation!R$104:R$248,Calculation!$D$104:$D$248,$D12,Calculation!$C$104:$C$248,$C12)+SUMIFS(Calculation!R$38:R$64,Calculation!$B$38:$B$64,$D12,Calculation!$A$38:$A$64,$C12)*10000</f>
        <v>1105958.1246767577</v>
      </c>
      <c r="P12" s="153">
        <f>SUMIFS(Calculation!S$104:S$248,Calculation!$D$104:$D$248,$D12,Calculation!$C$104:$C$248,$C12)+SUMIFS(Calculation!S$38:S$64,Calculation!$B$38:$B$64,$D12,Calculation!$A$38:$A$64,$C12)*10000</f>
        <v>823106.98344460689</v>
      </c>
      <c r="Q12" s="158">
        <f>SUMIFS(Calculation!T$104:T$248,Calculation!$D$104:$D$248,$D12,Calculation!$C$104:$C$248,$C12)+SUMIFS(Calculation!T$38:T$64,Calculation!$B$38:$B$64,$D12,Calculation!$A$38:$A$64,$C12)*10000</f>
        <v>1251.8868694826526</v>
      </c>
      <c r="R12" s="117">
        <f>SUMIFS(Calculation!U$104:U$248,Calculation!$D$104:$D$248,$D12,Calculation!$C$104:$C$248,$C12)+SUMIFS(Calculation!U$38:U$64,Calculation!$B$38:$B$64,$D12,Calculation!$A$38:$A$64,$C12)*10000</f>
        <v>1269.0390370792529</v>
      </c>
      <c r="S12" s="116">
        <f>SUMIFS(Calculation!V$104:V$248,Calculation!$D$104:$D$248,$D12,Calculation!$C$104:$C$248,$C12)+SUMIFS(Calculation!V$38:V$64,Calculation!$B$38:$B$64,$D12,Calculation!$A$38:$A$64,$C12)*10000</f>
        <v>2227.9465420243141</v>
      </c>
      <c r="T12" s="117">
        <f>SUMIFS(Calculation!W$104:W$248,Calculation!$D$104:$D$248,$D12,Calculation!$C$104:$C$248,$C12)+SUMIFS(Calculation!W$38:W$64,Calculation!$B$38:$B$64,$D12,Calculation!$A$38:$A$64,$C12)*10000</f>
        <v>3432.5090503327251</v>
      </c>
      <c r="U12" s="116">
        <f>SUMIFS(Calculation!X$104:X$248,Calculation!$D$104:$D$248,$D12,Calculation!$C$104:$C$248,$C12)+SUMIFS(Calculation!X$38:X$64,Calculation!$B$38:$B$64,$D12,Calculation!$A$38:$A$64,$C12)*10000</f>
        <v>1747.1350082190456</v>
      </c>
      <c r="V12" s="159">
        <f>SUMIFS(Calculation!Y$104:Y$248,Calculation!$D$104:$D$248,$D12,Calculation!$C$104:$C$248,$C12)+SUMIFS(Calculation!Y$38:Y$64,Calculation!$B$38:$B$64,$D12,Calculation!$A$38:$A$64,$C12)*10000</f>
        <v>0</v>
      </c>
      <c r="W12" s="164">
        <f>SUMIFS(Calculation!Z$104:Z$248,Calculation!$D$104:$D$248,$D12,Calculation!$C$104:$C$248,$C12)+SUMIFS(Calculation!Z$38:Z$64,Calculation!$B$38:$B$64,$D12,Calculation!$A$38:$A$64,$C12)*10000</f>
        <v>6259.4343474132629</v>
      </c>
      <c r="X12" s="119">
        <f>SUMIFS(Calculation!AA$104:AA$248,Calculation!$D$104:$D$248,$D12,Calculation!$C$104:$C$248,$C12)+SUMIFS(Calculation!AA$38:AA$64,Calculation!$B$38:$B$64,$D12,Calculation!$A$38:$A$64,$C12)*10000</f>
        <v>6345.1951853962646</v>
      </c>
      <c r="Y12" s="118">
        <f>SUMIFS(Calculation!AB$104:AB$248,Calculation!$D$104:$D$248,$D12,Calculation!$C$104:$C$248,$C12)+SUMIFS(Calculation!AB$38:AB$64,Calculation!$B$38:$B$64,$D12,Calculation!$A$38:$A$64,$C12)*10000</f>
        <v>6683.8396260729414</v>
      </c>
      <c r="Z12" s="119">
        <f>SUMIFS(Calculation!AC$104:AC$248,Calculation!$D$104:$D$248,$D12,Calculation!$C$104:$C$248,$C12)+SUMIFS(Calculation!AC$38:AC$64,Calculation!$B$38:$B$64,$D12,Calculation!$A$38:$A$64,$C12)*10000</f>
        <v>4576.6787337769674</v>
      </c>
      <c r="AA12" s="118">
        <f>SUMIFS(Calculation!AD$104:AD$248,Calculation!$D$104:$D$248,$D12,Calculation!$C$104:$C$248,$C12)+SUMIFS(Calculation!AD$38:AD$64,Calculation!$B$38:$B$64,$D12,Calculation!$A$38:$A$64,$C12)*10000</f>
        <v>3494.2700164380913</v>
      </c>
      <c r="AB12" s="165">
        <f>SUMIFS(Calculation!AE$104:AE$248,Calculation!$D$104:$D$248,$D12,Calculation!$C$104:$C$248,$C12)+SUMIFS(Calculation!AE$38:AE$64,Calculation!$B$38:$B$64,$D12,Calculation!$A$38:$A$64,$C12)*10000</f>
        <v>2652.1949649471048</v>
      </c>
      <c r="AC12" s="170">
        <f>SUMIFS(Calculation!AF$104:AF$248,Calculation!$D$104:$D$248,$D12,Calculation!$C$104:$C$248,$C12)+SUMIFS(Calculation!AF$38:AF$64,Calculation!$B$38:$B$64,$D12,Calculation!$A$38:$A$64,$C12)*10000</f>
        <v>41312.266692927536</v>
      </c>
      <c r="AD12" s="121">
        <f>SUMIFS(Calculation!AG$104:AG$248,Calculation!$D$104:$D$248,$D12,Calculation!$C$104:$C$248,$C12)+SUMIFS(Calculation!AG$38:AG$64,Calculation!$B$38:$B$64,$D12,Calculation!$A$38:$A$64,$C12)*10000</f>
        <v>45685.405334853109</v>
      </c>
      <c r="AE12" s="120">
        <f>SUMIFS(Calculation!AH$104:AH$248,Calculation!$D$104:$D$248,$D12,Calculation!$C$104:$C$248,$C12)+SUMIFS(Calculation!AH$38:AH$64,Calculation!$B$38:$B$64,$D12,Calculation!$A$38:$A$64,$C12)*10000</f>
        <v>43444.957569474122</v>
      </c>
      <c r="AF12" s="121">
        <f>SUMIFS(Calculation!AI$104:AI$248,Calculation!$D$104:$D$248,$D12,Calculation!$C$104:$C$248,$C12)+SUMIFS(Calculation!AI$38:AI$64,Calculation!$B$38:$B$64,$D12,Calculation!$A$38:$A$64,$C12)*10000</f>
        <v>52631.80543843512</v>
      </c>
      <c r="AG12" s="120">
        <f>SUMIFS(Calculation!AJ$104:AJ$248,Calculation!$D$104:$D$248,$D12,Calculation!$C$104:$C$248,$C12)+SUMIFS(Calculation!AJ$38:AJ$64,Calculation!$B$38:$B$64,$D12,Calculation!$A$38:$A$64,$C12)*10000</f>
        <v>55908.32026300946</v>
      </c>
      <c r="AH12" s="171">
        <f>SUMIFS(Calculation!AK$104:AK$248,Calculation!$D$104:$D$248,$D12,Calculation!$C$104:$C$248,$C12)+SUMIFS(Calculation!AK$38:AK$64,Calculation!$B$38:$B$64,$D12,Calculation!$A$38:$A$64,$C12)*10000</f>
        <v>47076.460627811117</v>
      </c>
      <c r="AI12" s="176">
        <f>SUMIFS(Calculation!AL$104:AL$248,Calculation!$D$104:$D$248,$D12,Calculation!$C$104:$C$248,$C12)+SUMIFS(Calculation!AL$38:AL$64,Calculation!$B$38:$B$64,$D12,Calculation!$A$38:$A$64,$C12)*10000</f>
        <v>415250.87460739585</v>
      </c>
      <c r="AJ12" s="123">
        <f>SUMIFS(Calculation!AM$104:AM$248,Calculation!$D$104:$D$248,$D12,Calculation!$C$104:$C$248,$C12)+SUMIFS(Calculation!AM$38:AM$64,Calculation!$B$38:$B$64,$D12,Calculation!$A$38:$A$64,$C12)*10000</f>
        <v>501270.41964630492</v>
      </c>
      <c r="AK12" s="122">
        <f>SUMIFS(Calculation!AN$104:AN$248,Calculation!$D$104:$D$248,$D12,Calculation!$C$104:$C$248,$C12)+SUMIFS(Calculation!AN$38:AN$64,Calculation!$B$38:$B$64,$D12,Calculation!$A$38:$A$64,$C12)*10000</f>
        <v>548074.8493379812</v>
      </c>
      <c r="AL12" s="123">
        <f>SUMIFS(Calculation!AO$104:AO$248,Calculation!$D$104:$D$248,$D12,Calculation!$C$104:$C$248,$C12)+SUMIFS(Calculation!AO$38:AO$64,Calculation!$B$38:$B$64,$D12,Calculation!$A$38:$A$64,$C12)*10000</f>
        <v>620139.96842677903</v>
      </c>
      <c r="AM12" s="122">
        <f>SUMIFS(Calculation!AP$104:AP$248,Calculation!$D$104:$D$248,$D12,Calculation!$C$104:$C$248,$C12)+SUMIFS(Calculation!AP$38:AP$64,Calculation!$B$38:$B$64,$D12,Calculation!$A$38:$A$64,$C12)*10000</f>
        <v>489197.80230133282</v>
      </c>
      <c r="AN12" s="177">
        <f>SUMIFS(Calculation!AQ$104:AQ$248,Calculation!$D$104:$D$248,$D12,Calculation!$C$104:$C$248,$C12)+SUMIFS(Calculation!AQ$38:AQ$64,Calculation!$B$38:$B$64,$D12,Calculation!$A$38:$A$64,$C12)*10000</f>
        <v>442916.55914616655</v>
      </c>
    </row>
    <row r="13" spans="1:40">
      <c r="A13" s="124" t="s">
        <v>254</v>
      </c>
      <c r="B13" s="127" t="s">
        <v>397</v>
      </c>
      <c r="C13" s="142" t="s">
        <v>413</v>
      </c>
      <c r="D13" s="143" t="s">
        <v>404</v>
      </c>
      <c r="E13" s="146">
        <f>SUMIFS(Calculation!H$104:H$248,Calculation!$D$104:$D$248,$D13,Calculation!$C$104:$C$248,$C13)+SUMIFS(Calculation!H$38:H$64,Calculation!$B$38:$B$64,$D13,Calculation!$A$38:$A$64,$C13)*10000</f>
        <v>0</v>
      </c>
      <c r="F13" s="113">
        <f>SUMIFS(Calculation!I$104:I$248,Calculation!$D$104:$D$248,$D13,Calculation!$C$104:$C$248,$C13)+SUMIFS(Calculation!I$38:I$64,Calculation!$B$38:$B$64,$D13,Calculation!$A$38:$A$64,$C13)*10000</f>
        <v>0</v>
      </c>
      <c r="G13" s="112">
        <f>SUMIFS(Calculation!J$104:J$248,Calculation!$D$104:$D$248,$D13,Calculation!$C$104:$C$248,$C13)+SUMIFS(Calculation!J$38:J$64,Calculation!$B$38:$B$64,$D13,Calculation!$A$38:$A$64,$C13)*10000</f>
        <v>0</v>
      </c>
      <c r="H13" s="113">
        <f>SUMIFS(Calculation!K$104:K$248,Calculation!$D$104:$D$248,$D13,Calculation!$C$104:$C$248,$C13)+SUMIFS(Calculation!K$38:K$64,Calculation!$B$38:$B$64,$D13,Calculation!$A$38:$A$64,$C13)*10000</f>
        <v>0</v>
      </c>
      <c r="I13" s="112">
        <f>SUMIFS(Calculation!L$104:L$248,Calculation!$D$104:$D$248,$D13,Calculation!$C$104:$C$248,$C13)+SUMIFS(Calculation!L$38:L$64,Calculation!$B$38:$B$64,$D13,Calculation!$A$38:$A$64,$C13)*10000</f>
        <v>0</v>
      </c>
      <c r="J13" s="147">
        <f>SUMIFS(Calculation!M$104:M$248,Calculation!$D$104:$D$248,$D13,Calculation!$C$104:$C$248,$C13)+SUMIFS(Calculation!M$38:M$64,Calculation!$B$38:$B$64,$D13,Calculation!$A$38:$A$64,$C13)*10000</f>
        <v>0</v>
      </c>
      <c r="K13" s="152">
        <f>SUMIFS(Calculation!N$104:N$248,Calculation!$D$104:$D$248,$D13,Calculation!$C$104:$C$248,$C13)+SUMIFS(Calculation!N$38:N$64,Calculation!$B$38:$B$64,$D13,Calculation!$A$38:$A$64,$C13)*10000</f>
        <v>805587</v>
      </c>
      <c r="L13" s="115">
        <f>SUMIFS(Calculation!O$104:O$248,Calculation!$D$104:$D$248,$D13,Calculation!$C$104:$C$248,$C13)+SUMIFS(Calculation!O$38:O$64,Calculation!$B$38:$B$64,$D13,Calculation!$A$38:$A$64,$C13)*10000</f>
        <v>901988</v>
      </c>
      <c r="M13" s="114">
        <f>SUMIFS(Calculation!P$104:P$248,Calculation!$D$104:$D$248,$D13,Calculation!$C$104:$C$248,$C13)+SUMIFS(Calculation!P$38:P$64,Calculation!$B$38:$B$64,$D13,Calculation!$A$38:$A$64,$C13)*10000</f>
        <v>991529</v>
      </c>
      <c r="N13" s="115">
        <f>SUMIFS(Calculation!Q$104:Q$248,Calculation!$D$104:$D$248,$D13,Calculation!$C$104:$C$248,$C13)+SUMIFS(Calculation!Q$38:Q$64,Calculation!$B$38:$B$64,$D13,Calculation!$A$38:$A$64,$C13)*10000</f>
        <v>853294.00000000012</v>
      </c>
      <c r="O13" s="114">
        <f>SUMIFS(Calculation!R$104:R$248,Calculation!$D$104:$D$248,$D13,Calculation!$C$104:$C$248,$C13)+SUMIFS(Calculation!R$38:R$64,Calculation!$B$38:$B$64,$D13,Calculation!$A$38:$A$64,$C13)*10000</f>
        <v>739752</v>
      </c>
      <c r="P13" s="153">
        <f>SUMIFS(Calculation!S$104:S$248,Calculation!$D$104:$D$248,$D13,Calculation!$C$104:$C$248,$C13)+SUMIFS(Calculation!S$38:S$64,Calculation!$B$38:$B$64,$D13,Calculation!$A$38:$A$64,$C13)*10000</f>
        <v>826026</v>
      </c>
      <c r="Q13" s="158">
        <f>SUMIFS(Calculation!T$104:T$248,Calculation!$D$104:$D$248,$D13,Calculation!$C$104:$C$248,$C13)+SUMIFS(Calculation!T$38:T$64,Calculation!$B$38:$B$64,$D13,Calculation!$A$38:$A$64,$C13)*10000</f>
        <v>0</v>
      </c>
      <c r="R13" s="117">
        <f>SUMIFS(Calculation!U$104:U$248,Calculation!$D$104:$D$248,$D13,Calculation!$C$104:$C$248,$C13)+SUMIFS(Calculation!U$38:U$64,Calculation!$B$38:$B$64,$D13,Calculation!$A$38:$A$64,$C13)*10000</f>
        <v>0</v>
      </c>
      <c r="S13" s="116">
        <f>SUMIFS(Calculation!V$104:V$248,Calculation!$D$104:$D$248,$D13,Calculation!$C$104:$C$248,$C13)+SUMIFS(Calculation!V$38:V$64,Calculation!$B$38:$B$64,$D13,Calculation!$A$38:$A$64,$C13)*10000</f>
        <v>0</v>
      </c>
      <c r="T13" s="117">
        <f>SUMIFS(Calculation!W$104:W$248,Calculation!$D$104:$D$248,$D13,Calculation!$C$104:$C$248,$C13)+SUMIFS(Calculation!W$38:W$64,Calculation!$B$38:$B$64,$D13,Calculation!$A$38:$A$64,$C13)*10000</f>
        <v>0</v>
      </c>
      <c r="U13" s="116">
        <f>SUMIFS(Calculation!X$104:X$248,Calculation!$D$104:$D$248,$D13,Calculation!$C$104:$C$248,$C13)+SUMIFS(Calculation!X$38:X$64,Calculation!$B$38:$B$64,$D13,Calculation!$A$38:$A$64,$C13)*10000</f>
        <v>0</v>
      </c>
      <c r="V13" s="159">
        <f>SUMIFS(Calculation!Y$104:Y$248,Calculation!$D$104:$D$248,$D13,Calculation!$C$104:$C$248,$C13)+SUMIFS(Calculation!Y$38:Y$64,Calculation!$B$38:$B$64,$D13,Calculation!$A$38:$A$64,$C13)*10000</f>
        <v>0</v>
      </c>
      <c r="W13" s="164">
        <f>SUMIFS(Calculation!Z$104:Z$248,Calculation!$D$104:$D$248,$D13,Calculation!$C$104:$C$248,$C13)+SUMIFS(Calculation!Z$38:Z$64,Calculation!$B$38:$B$64,$D13,Calculation!$A$38:$A$64,$C13)*10000</f>
        <v>0</v>
      </c>
      <c r="X13" s="119">
        <f>SUMIFS(Calculation!AA$104:AA$248,Calculation!$D$104:$D$248,$D13,Calculation!$C$104:$C$248,$C13)+SUMIFS(Calculation!AA$38:AA$64,Calculation!$B$38:$B$64,$D13,Calculation!$A$38:$A$64,$C13)*10000</f>
        <v>0</v>
      </c>
      <c r="Y13" s="118">
        <f>SUMIFS(Calculation!AB$104:AB$248,Calculation!$D$104:$D$248,$D13,Calculation!$C$104:$C$248,$C13)+SUMIFS(Calculation!AB$38:AB$64,Calculation!$B$38:$B$64,$D13,Calculation!$A$38:$A$64,$C13)*10000</f>
        <v>0</v>
      </c>
      <c r="Z13" s="119">
        <f>SUMIFS(Calculation!AC$104:AC$248,Calculation!$D$104:$D$248,$D13,Calculation!$C$104:$C$248,$C13)+SUMIFS(Calculation!AC$38:AC$64,Calculation!$B$38:$B$64,$D13,Calculation!$A$38:$A$64,$C13)*10000</f>
        <v>0</v>
      </c>
      <c r="AA13" s="118">
        <f>SUMIFS(Calculation!AD$104:AD$248,Calculation!$D$104:$D$248,$D13,Calculation!$C$104:$C$248,$C13)+SUMIFS(Calculation!AD$38:AD$64,Calculation!$B$38:$B$64,$D13,Calculation!$A$38:$A$64,$C13)*10000</f>
        <v>0</v>
      </c>
      <c r="AB13" s="165">
        <f>SUMIFS(Calculation!AE$104:AE$248,Calculation!$D$104:$D$248,$D13,Calculation!$C$104:$C$248,$C13)+SUMIFS(Calculation!AE$38:AE$64,Calculation!$B$38:$B$64,$D13,Calculation!$A$38:$A$64,$C13)*10000</f>
        <v>0</v>
      </c>
      <c r="AC13" s="170">
        <f>SUMIFS(Calculation!AF$104:AF$248,Calculation!$D$104:$D$248,$D13,Calculation!$C$104:$C$248,$C13)+SUMIFS(Calculation!AF$38:AF$64,Calculation!$B$38:$B$64,$D13,Calculation!$A$38:$A$64,$C13)*10000</f>
        <v>0</v>
      </c>
      <c r="AD13" s="121">
        <f>SUMIFS(Calculation!AG$104:AG$248,Calculation!$D$104:$D$248,$D13,Calculation!$C$104:$C$248,$C13)+SUMIFS(Calculation!AG$38:AG$64,Calculation!$B$38:$B$64,$D13,Calculation!$A$38:$A$64,$C13)*10000</f>
        <v>0</v>
      </c>
      <c r="AE13" s="120">
        <f>SUMIFS(Calculation!AH$104:AH$248,Calculation!$D$104:$D$248,$D13,Calculation!$C$104:$C$248,$C13)+SUMIFS(Calculation!AH$38:AH$64,Calculation!$B$38:$B$64,$D13,Calculation!$A$38:$A$64,$C13)*10000</f>
        <v>0</v>
      </c>
      <c r="AF13" s="121">
        <f>SUMIFS(Calculation!AI$104:AI$248,Calculation!$D$104:$D$248,$D13,Calculation!$C$104:$C$248,$C13)+SUMIFS(Calculation!AI$38:AI$64,Calculation!$B$38:$B$64,$D13,Calculation!$A$38:$A$64,$C13)*10000</f>
        <v>0</v>
      </c>
      <c r="AG13" s="120">
        <f>SUMIFS(Calculation!AJ$104:AJ$248,Calculation!$D$104:$D$248,$D13,Calculation!$C$104:$C$248,$C13)+SUMIFS(Calculation!AJ$38:AJ$64,Calculation!$B$38:$B$64,$D13,Calculation!$A$38:$A$64,$C13)*10000</f>
        <v>0</v>
      </c>
      <c r="AH13" s="171">
        <f>SUMIFS(Calculation!AK$104:AK$248,Calculation!$D$104:$D$248,$D13,Calculation!$C$104:$C$248,$C13)+SUMIFS(Calculation!AK$38:AK$64,Calculation!$B$38:$B$64,$D13,Calculation!$A$38:$A$64,$C13)*10000</f>
        <v>0</v>
      </c>
      <c r="AI13" s="176">
        <f>SUMIFS(Calculation!AL$104:AL$248,Calculation!$D$104:$D$248,$D13,Calculation!$C$104:$C$248,$C13)+SUMIFS(Calculation!AL$38:AL$64,Calculation!$B$38:$B$64,$D13,Calculation!$A$38:$A$64,$C13)*10000</f>
        <v>0</v>
      </c>
      <c r="AJ13" s="123">
        <f>SUMIFS(Calculation!AM$104:AM$248,Calculation!$D$104:$D$248,$D13,Calculation!$C$104:$C$248,$C13)+SUMIFS(Calculation!AM$38:AM$64,Calculation!$B$38:$B$64,$D13,Calculation!$A$38:$A$64,$C13)*10000</f>
        <v>0</v>
      </c>
      <c r="AK13" s="122">
        <f>SUMIFS(Calculation!AN$104:AN$248,Calculation!$D$104:$D$248,$D13,Calculation!$C$104:$C$248,$C13)+SUMIFS(Calculation!AN$38:AN$64,Calculation!$B$38:$B$64,$D13,Calculation!$A$38:$A$64,$C13)*10000</f>
        <v>0</v>
      </c>
      <c r="AL13" s="123">
        <f>SUMIFS(Calculation!AO$104:AO$248,Calculation!$D$104:$D$248,$D13,Calculation!$C$104:$C$248,$C13)+SUMIFS(Calculation!AO$38:AO$64,Calculation!$B$38:$B$64,$D13,Calculation!$A$38:$A$64,$C13)*10000</f>
        <v>0</v>
      </c>
      <c r="AM13" s="122">
        <f>SUMIFS(Calculation!AP$104:AP$248,Calculation!$D$104:$D$248,$D13,Calculation!$C$104:$C$248,$C13)+SUMIFS(Calculation!AP$38:AP$64,Calculation!$B$38:$B$64,$D13,Calculation!$A$38:$A$64,$C13)*10000</f>
        <v>0</v>
      </c>
      <c r="AN13" s="177">
        <f>SUMIFS(Calculation!AQ$104:AQ$248,Calculation!$D$104:$D$248,$D13,Calculation!$C$104:$C$248,$C13)+SUMIFS(Calculation!AQ$38:AQ$64,Calculation!$B$38:$B$64,$D13,Calculation!$A$38:$A$64,$C13)*10000</f>
        <v>0</v>
      </c>
    </row>
    <row r="14" spans="1:40">
      <c r="A14" s="124" t="s">
        <v>254</v>
      </c>
      <c r="B14" s="125" t="s">
        <v>254</v>
      </c>
      <c r="C14" s="142" t="s">
        <v>528</v>
      </c>
      <c r="D14" s="143" t="s">
        <v>414</v>
      </c>
      <c r="E14" s="146">
        <f>SUMIFS(Calculation!H$104:H$248,Calculation!$D$104:$D$248,$D14,Calculation!$C$104:$C$248,$C14)+SUMIFS(Calculation!H$38:H$64,Calculation!$B$38:$B$64,$D14,Calculation!$A$38:$A$64,$C14)*10000</f>
        <v>5415.2689335021041</v>
      </c>
      <c r="F14" s="113">
        <f>SUMIFS(Calculation!I$104:I$248,Calculation!$D$104:$D$248,$D14,Calculation!$C$104:$C$248,$C14)+SUMIFS(Calculation!I$38:I$64,Calculation!$B$38:$B$64,$D14,Calculation!$A$38:$A$64,$C14)*10000</f>
        <v>4536.0556397488735</v>
      </c>
      <c r="G14" s="112">
        <f>SUMIFS(Calculation!J$104:J$248,Calculation!$D$104:$D$248,$D14,Calculation!$C$104:$C$248,$C14)+SUMIFS(Calculation!J$38:J$64,Calculation!$B$38:$B$64,$D14,Calculation!$A$38:$A$64,$C14)*10000</f>
        <v>7600.1122707794657</v>
      </c>
      <c r="H14" s="113">
        <f>SUMIFS(Calculation!K$104:K$248,Calculation!$D$104:$D$248,$D14,Calculation!$C$104:$C$248,$C14)+SUMIFS(Calculation!K$38:K$64,Calculation!$B$38:$B$64,$D14,Calculation!$A$38:$A$64,$C14)*10000</f>
        <v>10718.709324295778</v>
      </c>
      <c r="I14" s="112">
        <f>SUMIFS(Calculation!L$104:L$248,Calculation!$D$104:$D$248,$D14,Calculation!$C$104:$C$248,$C14)+SUMIFS(Calculation!L$38:L$64,Calculation!$B$38:$B$64,$D14,Calculation!$A$38:$A$64,$C14)*10000</f>
        <v>11393.080275666262</v>
      </c>
      <c r="J14" s="147">
        <f>SUMIFS(Calculation!M$104:M$248,Calculation!$D$104:$D$248,$D14,Calculation!$C$104:$C$248,$C14)+SUMIFS(Calculation!M$38:M$64,Calculation!$B$38:$B$64,$D14,Calculation!$A$38:$A$64,$C14)*10000</f>
        <v>13145.208324797428</v>
      </c>
      <c r="K14" s="152">
        <f>SUMIFS(Calculation!N$104:N$248,Calculation!$D$104:$D$248,$D14,Calculation!$C$104:$C$248,$C14)+SUMIFS(Calculation!N$38:N$64,Calculation!$B$38:$B$64,$D14,Calculation!$A$38:$A$64,$C14)*10000</f>
        <v>593087.17310745444</v>
      </c>
      <c r="L14" s="115">
        <f>SUMIFS(Calculation!O$104:O$248,Calculation!$D$104:$D$248,$D14,Calculation!$C$104:$C$248,$C14)+SUMIFS(Calculation!O$38:O$64,Calculation!$B$38:$B$64,$D14,Calculation!$A$38:$A$64,$C14)*10000</f>
        <v>618545.58134697226</v>
      </c>
      <c r="M14" s="114">
        <f>SUMIFS(Calculation!P$104:P$248,Calculation!$D$104:$D$248,$D14,Calculation!$C$104:$C$248,$C14)+SUMIFS(Calculation!P$38:P$64,Calculation!$B$38:$B$64,$D14,Calculation!$A$38:$A$64,$C14)*10000</f>
        <v>617808.32997636299</v>
      </c>
      <c r="N14" s="115">
        <f>SUMIFS(Calculation!Q$104:Q$248,Calculation!$D$104:$D$248,$D14,Calculation!$C$104:$C$248,$C14)+SUMIFS(Calculation!Q$38:Q$64,Calculation!$B$38:$B$64,$D14,Calculation!$A$38:$A$64,$C14)*10000</f>
        <v>710742.57213993231</v>
      </c>
      <c r="O14" s="114">
        <f>SUMIFS(Calculation!R$104:R$248,Calculation!$D$104:$D$248,$D14,Calculation!$C$104:$C$248,$C14)+SUMIFS(Calculation!R$38:R$64,Calculation!$B$38:$B$64,$D14,Calculation!$A$38:$A$64,$C14)*10000</f>
        <v>772653.89136611705</v>
      </c>
      <c r="P14" s="153">
        <f>SUMIFS(Calculation!S$104:S$248,Calculation!$D$104:$D$248,$D14,Calculation!$C$104:$C$248,$C14)+SUMIFS(Calculation!S$38:S$64,Calculation!$B$38:$B$64,$D14,Calculation!$A$38:$A$64,$C14)*10000</f>
        <v>810982.13614206761</v>
      </c>
      <c r="Q14" s="158">
        <f>SUMIFS(Calculation!T$104:T$248,Calculation!$D$104:$D$248,$D14,Calculation!$C$104:$C$248,$C14)+SUMIFS(Calculation!T$38:T$64,Calculation!$B$38:$B$64,$D14,Calculation!$A$38:$A$64,$C14)*10000</f>
        <v>0</v>
      </c>
      <c r="R14" s="117">
        <f>SUMIFS(Calculation!U$104:U$248,Calculation!$D$104:$D$248,$D14,Calculation!$C$104:$C$248,$C14)+SUMIFS(Calculation!U$38:U$64,Calculation!$B$38:$B$64,$D14,Calculation!$A$38:$A$64,$C14)*10000</f>
        <v>85.051043245291396</v>
      </c>
      <c r="S14" s="116">
        <f>SUMIFS(Calculation!V$104:V$248,Calculation!$D$104:$D$248,$D14,Calculation!$C$104:$C$248,$C14)+SUMIFS(Calculation!V$38:V$64,Calculation!$B$38:$B$64,$D14,Calculation!$A$38:$A$64,$C14)*10000</f>
        <v>62.48981200418671</v>
      </c>
      <c r="T14" s="117">
        <f>SUMIFS(Calculation!W$104:W$248,Calculation!$D$104:$D$248,$D14,Calculation!$C$104:$C$248,$C14)+SUMIFS(Calculation!W$38:W$64,Calculation!$B$38:$B$64,$D14,Calculation!$A$38:$A$64,$C14)*10000</f>
        <v>53.593546621478879</v>
      </c>
      <c r="U14" s="116">
        <f>SUMIFS(Calculation!X$104:X$248,Calculation!$D$104:$D$248,$D14,Calculation!$C$104:$C$248,$C14)+SUMIFS(Calculation!X$38:X$64,Calculation!$B$38:$B$64,$D14,Calculation!$A$38:$A$64,$C14)*10000</f>
        <v>5656.5644175676343</v>
      </c>
      <c r="V14" s="159">
        <f>SUMIFS(Calculation!Y$104:Y$248,Calculation!$D$104:$D$248,$D14,Calculation!$C$104:$C$248,$C14)+SUMIFS(Calculation!Y$38:Y$64,Calculation!$B$38:$B$64,$D14,Calculation!$A$38:$A$64,$C14)*10000</f>
        <v>6975.441191707022</v>
      </c>
      <c r="W14" s="164">
        <f>SUMIFS(Calculation!Z$104:Z$248,Calculation!$D$104:$D$248,$D14,Calculation!$C$104:$C$248,$C14)+SUMIFS(Calculation!Z$38:Z$64,Calculation!$B$38:$B$64,$D14,Calculation!$A$38:$A$64,$C14)*10000</f>
        <v>0</v>
      </c>
      <c r="X14" s="119">
        <f>SUMIFS(Calculation!AA$104:AA$248,Calculation!$D$104:$D$248,$D14,Calculation!$C$104:$C$248,$C14)+SUMIFS(Calculation!AA$38:AA$64,Calculation!$B$38:$B$64,$D14,Calculation!$A$38:$A$64,$C14)*10000</f>
        <v>0</v>
      </c>
      <c r="Y14" s="118">
        <f>SUMIFS(Calculation!AB$104:AB$248,Calculation!$D$104:$D$248,$D14,Calculation!$C$104:$C$248,$C14)+SUMIFS(Calculation!AB$38:AB$64,Calculation!$B$38:$B$64,$D14,Calculation!$A$38:$A$64,$C14)*10000</f>
        <v>0</v>
      </c>
      <c r="Z14" s="119">
        <f>SUMIFS(Calculation!AC$104:AC$248,Calculation!$D$104:$D$248,$D14,Calculation!$C$104:$C$248,$C14)+SUMIFS(Calculation!AC$38:AC$64,Calculation!$B$38:$B$64,$D14,Calculation!$A$38:$A$64,$C14)*10000</f>
        <v>0</v>
      </c>
      <c r="AA14" s="118">
        <f>SUMIFS(Calculation!AD$104:AD$248,Calculation!$D$104:$D$248,$D14,Calculation!$C$104:$C$248,$C14)+SUMIFS(Calculation!AD$38:AD$64,Calculation!$B$38:$B$64,$D14,Calculation!$A$38:$A$64,$C14)*10000</f>
        <v>0</v>
      </c>
      <c r="AB14" s="165">
        <f>SUMIFS(Calculation!AE$104:AE$248,Calculation!$D$104:$D$248,$D14,Calculation!$C$104:$C$248,$C14)+SUMIFS(Calculation!AE$38:AE$64,Calculation!$B$38:$B$64,$D14,Calculation!$A$38:$A$64,$C14)*10000</f>
        <v>0</v>
      </c>
      <c r="AC14" s="170">
        <f>SUMIFS(Calculation!AF$104:AF$248,Calculation!$D$104:$D$248,$D14,Calculation!$C$104:$C$248,$C14)+SUMIFS(Calculation!AF$38:AF$64,Calculation!$B$38:$B$64,$D14,Calculation!$A$38:$A$64,$C14)*10000</f>
        <v>2206.2206766119684</v>
      </c>
      <c r="AD14" s="121">
        <f>SUMIFS(Calculation!AG$104:AG$248,Calculation!$D$104:$D$248,$D14,Calculation!$C$104:$C$248,$C14)+SUMIFS(Calculation!AG$38:AG$64,Calculation!$B$38:$B$64,$D14,Calculation!$A$38:$A$64,$C14)*10000</f>
        <v>1899.4732991448411</v>
      </c>
      <c r="AE14" s="120">
        <f>SUMIFS(Calculation!AH$104:AH$248,Calculation!$D$104:$D$248,$D14,Calculation!$C$104:$C$248,$C14)+SUMIFS(Calculation!AH$38:AH$64,Calculation!$B$38:$B$64,$D14,Calculation!$A$38:$A$64,$C14)*10000</f>
        <v>1862.8719632599446</v>
      </c>
      <c r="AF14" s="121">
        <f>SUMIFS(Calculation!AI$104:AI$248,Calculation!$D$104:$D$248,$D14,Calculation!$C$104:$C$248,$C14)+SUMIFS(Calculation!AI$38:AI$64,Calculation!$B$38:$B$64,$D14,Calculation!$A$38:$A$64,$C14)*10000</f>
        <v>2219.5120514619362</v>
      </c>
      <c r="AG14" s="120">
        <f>SUMIFS(Calculation!AJ$104:AJ$248,Calculation!$D$104:$D$248,$D14,Calculation!$C$104:$C$248,$C14)+SUMIFS(Calculation!AJ$38:AJ$64,Calculation!$B$38:$B$64,$D14,Calculation!$A$38:$A$64,$C14)*10000</f>
        <v>5016.9528933197043</v>
      </c>
      <c r="AH14" s="171">
        <f>SUMIFS(Calculation!AK$104:AK$248,Calculation!$D$104:$D$248,$D14,Calculation!$C$104:$C$248,$C14)+SUMIFS(Calculation!AK$38:AK$64,Calculation!$B$38:$B$64,$D14,Calculation!$A$38:$A$64,$C14)*10000</f>
        <v>6381.7866222000421</v>
      </c>
      <c r="AI14" s="176">
        <f>SUMIFS(Calculation!AL$104:AL$248,Calculation!$D$104:$D$248,$D14,Calculation!$C$104:$C$248,$C14)+SUMIFS(Calculation!AL$38:AL$64,Calculation!$B$38:$B$64,$D14,Calculation!$A$38:$A$64,$C14)*10000</f>
        <v>109709.33728243152</v>
      </c>
      <c r="AJ14" s="123">
        <f>SUMIFS(Calculation!AM$104:AM$248,Calculation!$D$104:$D$248,$D14,Calculation!$C$104:$C$248,$C14)+SUMIFS(Calculation!AM$38:AM$64,Calculation!$B$38:$B$64,$D14,Calculation!$A$38:$A$64,$C14)*10000</f>
        <v>125440.83867088865</v>
      </c>
      <c r="AK14" s="122">
        <f>SUMIFS(Calculation!AN$104:AN$248,Calculation!$D$104:$D$248,$D14,Calculation!$C$104:$C$248,$C14)+SUMIFS(Calculation!AN$38:AN$64,Calculation!$B$38:$B$64,$D14,Calculation!$A$38:$A$64,$C14)*10000</f>
        <v>127294.19597759336</v>
      </c>
      <c r="AL14" s="123">
        <f>SUMIFS(Calculation!AO$104:AO$248,Calculation!$D$104:$D$248,$D14,Calculation!$C$104:$C$248,$C14)+SUMIFS(Calculation!AO$38:AO$64,Calculation!$B$38:$B$64,$D14,Calculation!$A$38:$A$64,$C14)*10000</f>
        <v>144747.61293768836</v>
      </c>
      <c r="AM14" s="122">
        <f>SUMIFS(Calculation!AP$104:AP$248,Calculation!$D$104:$D$248,$D14,Calculation!$C$104:$C$248,$C14)+SUMIFS(Calculation!AP$38:AP$64,Calculation!$B$38:$B$64,$D14,Calculation!$A$38:$A$64,$C14)*10000</f>
        <v>161809.51104732935</v>
      </c>
      <c r="AN14" s="177">
        <f>SUMIFS(Calculation!AQ$104:AQ$248,Calculation!$D$104:$D$248,$D14,Calculation!$C$104:$C$248,$C14)+SUMIFS(Calculation!AQ$38:AQ$64,Calculation!$B$38:$B$64,$D14,Calculation!$A$38:$A$64,$C14)*10000</f>
        <v>225398.42771922782</v>
      </c>
    </row>
    <row r="15" spans="1:40">
      <c r="A15" s="124" t="s">
        <v>254</v>
      </c>
      <c r="B15" s="125" t="s">
        <v>254</v>
      </c>
      <c r="C15" s="142" t="s">
        <v>528</v>
      </c>
      <c r="D15" s="143" t="s">
        <v>217</v>
      </c>
      <c r="E15" s="146">
        <f>SUMIFS(Calculation!H$104:H$248,Calculation!$D$104:$D$248,$D15,Calculation!$C$104:$C$248,$C15)+SUMIFS(Calculation!H$38:H$64,Calculation!$B$38:$B$64,$D15,Calculation!$A$38:$A$64,$C15)*10000</f>
        <v>722.90941367834012</v>
      </c>
      <c r="F15" s="113">
        <f>SUMIFS(Calculation!I$104:I$248,Calculation!$D$104:$D$248,$D15,Calculation!$C$104:$C$248,$C15)+SUMIFS(Calculation!I$38:I$64,Calculation!$B$38:$B$64,$D15,Calculation!$A$38:$A$64,$C15)*10000</f>
        <v>705.98015889544899</v>
      </c>
      <c r="G15" s="112">
        <f>SUMIFS(Calculation!J$104:J$248,Calculation!$D$104:$D$248,$D15,Calculation!$C$104:$C$248,$C15)+SUMIFS(Calculation!J$38:J$64,Calculation!$B$38:$B$64,$D15,Calculation!$A$38:$A$64,$C15)*10000</f>
        <v>3064.0529594722043</v>
      </c>
      <c r="H15" s="113">
        <f>SUMIFS(Calculation!K$104:K$248,Calculation!$D$104:$D$248,$D15,Calculation!$C$104:$C$248,$C15)+SUMIFS(Calculation!K$38:K$64,Calculation!$B$38:$B$64,$D15,Calculation!$A$38:$A$64,$C15)*10000</f>
        <v>1953.5977705269408</v>
      </c>
      <c r="I15" s="112">
        <f>SUMIFS(Calculation!L$104:L$248,Calculation!$D$104:$D$248,$D15,Calculation!$C$104:$C$248,$C15)+SUMIFS(Calculation!L$38:L$64,Calculation!$B$38:$B$64,$D15,Calculation!$A$38:$A$64,$C15)*10000</f>
        <v>1718.8063544899746</v>
      </c>
      <c r="J15" s="147">
        <f>SUMIFS(Calculation!M$104:M$248,Calculation!$D$104:$D$248,$D15,Calculation!$C$104:$C$248,$C15)+SUMIFS(Calculation!M$38:M$64,Calculation!$B$38:$B$64,$D15,Calculation!$A$38:$A$64,$C15)*10000</f>
        <v>2151.3765569040165</v>
      </c>
      <c r="K15" s="152">
        <f>SUMIFS(Calculation!N$104:N$248,Calculation!$D$104:$D$248,$D15,Calculation!$C$104:$C$248,$C15)+SUMIFS(Calculation!N$38:N$64,Calculation!$B$38:$B$64,$D15,Calculation!$A$38:$A$64,$C15)*10000</f>
        <v>79173.96270363596</v>
      </c>
      <c r="L15" s="115">
        <f>SUMIFS(Calculation!O$104:O$248,Calculation!$D$104:$D$248,$D15,Calculation!$C$104:$C$248,$C15)+SUMIFS(Calculation!O$38:O$64,Calculation!$B$38:$B$64,$D15,Calculation!$A$38:$A$64,$C15)*10000</f>
        <v>96268.860544133218</v>
      </c>
      <c r="M15" s="114">
        <f>SUMIFS(Calculation!P$104:P$248,Calculation!$D$104:$D$248,$D15,Calculation!$C$104:$C$248,$C15)+SUMIFS(Calculation!P$38:P$64,Calculation!$B$38:$B$64,$D15,Calculation!$A$38:$A$64,$C15)*10000</f>
        <v>249074.93131762775</v>
      </c>
      <c r="N15" s="115">
        <f>SUMIFS(Calculation!Q$104:Q$248,Calculation!$D$104:$D$248,$D15,Calculation!$C$104:$C$248,$C15)+SUMIFS(Calculation!Q$38:Q$64,Calculation!$B$38:$B$64,$D15,Calculation!$A$38:$A$64,$C15)*10000</f>
        <v>129540.32639021867</v>
      </c>
      <c r="O15" s="114">
        <f>SUMIFS(Calculation!R$104:R$248,Calculation!$D$104:$D$248,$D15,Calculation!$C$104:$C$248,$C15)+SUMIFS(Calculation!R$38:R$64,Calculation!$B$38:$B$64,$D15,Calculation!$A$38:$A$64,$C15)*10000</f>
        <v>116565.70358219699</v>
      </c>
      <c r="P15" s="153">
        <f>SUMIFS(Calculation!S$104:S$248,Calculation!$D$104:$D$248,$D15,Calculation!$C$104:$C$248,$C15)+SUMIFS(Calculation!S$38:S$64,Calculation!$B$38:$B$64,$D15,Calculation!$A$38:$A$64,$C15)*10000</f>
        <v>132727.29595868711</v>
      </c>
      <c r="Q15" s="158">
        <f>SUMIFS(Calculation!T$104:T$248,Calculation!$D$104:$D$248,$D15,Calculation!$C$104:$C$248,$C15)+SUMIFS(Calculation!T$38:T$64,Calculation!$B$38:$B$64,$D15,Calculation!$A$38:$A$64,$C15)*10000</f>
        <v>0</v>
      </c>
      <c r="R15" s="117">
        <f>SUMIFS(Calculation!U$104:U$248,Calculation!$D$104:$D$248,$D15,Calculation!$C$104:$C$248,$C15)+SUMIFS(Calculation!U$38:U$64,Calculation!$B$38:$B$64,$D15,Calculation!$A$38:$A$64,$C15)*10000</f>
        <v>13.237127979289669</v>
      </c>
      <c r="S15" s="116">
        <f>SUMIFS(Calculation!V$104:V$248,Calculation!$D$104:$D$248,$D15,Calculation!$C$104:$C$248,$C15)+SUMIFS(Calculation!V$38:V$64,Calculation!$B$38:$B$64,$D15,Calculation!$A$38:$A$64,$C15)*10000</f>
        <v>25.193324333438124</v>
      </c>
      <c r="T15" s="117">
        <f>SUMIFS(Calculation!W$104:W$248,Calculation!$D$104:$D$248,$D15,Calculation!$C$104:$C$248,$C15)+SUMIFS(Calculation!W$38:W$64,Calculation!$B$38:$B$64,$D15,Calculation!$A$38:$A$64,$C15)*10000</f>
        <v>9.7679888526347032</v>
      </c>
      <c r="U15" s="116">
        <f>SUMIFS(Calculation!X$104:X$248,Calculation!$D$104:$D$248,$D15,Calculation!$C$104:$C$248,$C15)+SUMIFS(Calculation!X$38:X$64,Calculation!$B$38:$B$64,$D15,Calculation!$A$38:$A$64,$C15)*10000</f>
        <v>853.37227775554879</v>
      </c>
      <c r="V15" s="159">
        <f>SUMIFS(Calculation!Y$104:Y$248,Calculation!$D$104:$D$248,$D15,Calculation!$C$104:$C$248,$C15)+SUMIFS(Calculation!Y$38:Y$64,Calculation!$B$38:$B$64,$D15,Calculation!$A$38:$A$64,$C15)*10000</f>
        <v>1141.6175600345507</v>
      </c>
      <c r="W15" s="164">
        <f>SUMIFS(Calculation!Z$104:Z$248,Calculation!$D$104:$D$248,$D15,Calculation!$C$104:$C$248,$C15)+SUMIFS(Calculation!Z$38:Z$64,Calculation!$B$38:$B$64,$D15,Calculation!$A$38:$A$64,$C15)*10000</f>
        <v>0</v>
      </c>
      <c r="X15" s="119">
        <f>SUMIFS(Calculation!AA$104:AA$248,Calculation!$D$104:$D$248,$D15,Calculation!$C$104:$C$248,$C15)+SUMIFS(Calculation!AA$38:AA$64,Calculation!$B$38:$B$64,$D15,Calculation!$A$38:$A$64,$C15)*10000</f>
        <v>0</v>
      </c>
      <c r="Y15" s="118">
        <f>SUMIFS(Calculation!AB$104:AB$248,Calculation!$D$104:$D$248,$D15,Calculation!$C$104:$C$248,$C15)+SUMIFS(Calculation!AB$38:AB$64,Calculation!$B$38:$B$64,$D15,Calculation!$A$38:$A$64,$C15)*10000</f>
        <v>0</v>
      </c>
      <c r="Z15" s="119">
        <f>SUMIFS(Calculation!AC$104:AC$248,Calculation!$D$104:$D$248,$D15,Calculation!$C$104:$C$248,$C15)+SUMIFS(Calculation!AC$38:AC$64,Calculation!$B$38:$B$64,$D15,Calculation!$A$38:$A$64,$C15)*10000</f>
        <v>0</v>
      </c>
      <c r="AA15" s="118">
        <f>SUMIFS(Calculation!AD$104:AD$248,Calculation!$D$104:$D$248,$D15,Calculation!$C$104:$C$248,$C15)+SUMIFS(Calculation!AD$38:AD$64,Calculation!$B$38:$B$64,$D15,Calculation!$A$38:$A$64,$C15)*10000</f>
        <v>0</v>
      </c>
      <c r="AB15" s="165">
        <f>SUMIFS(Calculation!AE$104:AE$248,Calculation!$D$104:$D$248,$D15,Calculation!$C$104:$C$248,$C15)+SUMIFS(Calculation!AE$38:AE$64,Calculation!$B$38:$B$64,$D15,Calculation!$A$38:$A$64,$C15)*10000</f>
        <v>0</v>
      </c>
      <c r="AC15" s="170">
        <f>SUMIFS(Calculation!AF$104:AF$248,Calculation!$D$104:$D$248,$D15,Calculation!$C$104:$C$248,$C15)+SUMIFS(Calculation!AF$38:AF$64,Calculation!$B$38:$B$64,$D15,Calculation!$A$38:$A$64,$C15)*10000</f>
        <v>294.51865001710155</v>
      </c>
      <c r="AD15" s="121">
        <f>SUMIFS(Calculation!AG$104:AG$248,Calculation!$D$104:$D$248,$D15,Calculation!$C$104:$C$248,$C15)+SUMIFS(Calculation!AG$38:AG$64,Calculation!$B$38:$B$64,$D15,Calculation!$A$38:$A$64,$C15)*10000</f>
        <v>295.6291915374693</v>
      </c>
      <c r="AE15" s="120">
        <f>SUMIFS(Calculation!AH$104:AH$248,Calculation!$D$104:$D$248,$D15,Calculation!$C$104:$C$248,$C15)+SUMIFS(Calculation!AH$38:AH$64,Calculation!$B$38:$B$64,$D15,Calculation!$A$38:$A$64,$C15)*10000</f>
        <v>751.0334253995203</v>
      </c>
      <c r="AF15" s="121">
        <f>SUMIFS(Calculation!AI$104:AI$248,Calculation!$D$104:$D$248,$D15,Calculation!$C$104:$C$248,$C15)+SUMIFS(Calculation!AI$38:AI$64,Calculation!$B$38:$B$64,$D15,Calculation!$A$38:$A$64,$C15)*10000</f>
        <v>404.52946937980272</v>
      </c>
      <c r="AG15" s="120">
        <f>SUMIFS(Calculation!AJ$104:AJ$248,Calculation!$D$104:$D$248,$D15,Calculation!$C$104:$C$248,$C15)+SUMIFS(Calculation!AJ$38:AJ$64,Calculation!$B$38:$B$64,$D15,Calculation!$A$38:$A$64,$C15)*10000</f>
        <v>756.87788592453273</v>
      </c>
      <c r="AH15" s="171">
        <f>SUMIFS(Calculation!AK$104:AK$248,Calculation!$D$104:$D$248,$D15,Calculation!$C$104:$C$248,$C15)+SUMIFS(Calculation!AK$38:AK$64,Calculation!$B$38:$B$64,$D15,Calculation!$A$38:$A$64,$C15)*10000</f>
        <v>1044.4586187550146</v>
      </c>
      <c r="AI15" s="176">
        <f>SUMIFS(Calculation!AL$104:AL$248,Calculation!$D$104:$D$248,$D15,Calculation!$C$104:$C$248,$C15)+SUMIFS(Calculation!AL$38:AL$64,Calculation!$B$38:$B$64,$D15,Calculation!$A$38:$A$64,$C15)*10000</f>
        <v>14645.609232668596</v>
      </c>
      <c r="AJ15" s="123">
        <f>SUMIFS(Calculation!AM$104:AM$248,Calculation!$D$104:$D$248,$D15,Calculation!$C$104:$C$248,$C15)+SUMIFS(Calculation!AM$38:AM$64,Calculation!$B$38:$B$64,$D15,Calculation!$A$38:$A$64,$C15)*10000</f>
        <v>19523.292977454563</v>
      </c>
      <c r="AK15" s="122">
        <f>SUMIFS(Calculation!AN$104:AN$248,Calculation!$D$104:$D$248,$D15,Calculation!$C$104:$C$248,$C15)+SUMIFS(Calculation!AN$38:AN$64,Calculation!$B$38:$B$64,$D15,Calculation!$A$38:$A$64,$C15)*10000</f>
        <v>51319.788973167073</v>
      </c>
      <c r="AL15" s="123">
        <f>SUMIFS(Calculation!AO$104:AO$248,Calculation!$D$104:$D$248,$D15,Calculation!$C$104:$C$248,$C15)+SUMIFS(Calculation!AO$38:AO$64,Calculation!$B$38:$B$64,$D15,Calculation!$A$38:$A$64,$C15)*10000</f>
        <v>26381.778381021933</v>
      </c>
      <c r="AM15" s="122">
        <f>SUMIFS(Calculation!AP$104:AP$248,Calculation!$D$104:$D$248,$D15,Calculation!$C$104:$C$248,$C15)+SUMIFS(Calculation!AP$38:AP$64,Calculation!$B$38:$B$64,$D15,Calculation!$A$38:$A$64,$C15)*10000</f>
        <v>24411.239899632958</v>
      </c>
      <c r="AN15" s="177">
        <f>SUMIFS(Calculation!AQ$104:AQ$248,Calculation!$D$104:$D$248,$D15,Calculation!$C$104:$C$248,$C15)+SUMIFS(Calculation!AQ$38:AQ$64,Calculation!$B$38:$B$64,$D15,Calculation!$A$38:$A$64,$C15)*10000</f>
        <v>36889.251305619298</v>
      </c>
    </row>
    <row r="16" spans="1:40">
      <c r="A16" s="124" t="s">
        <v>398</v>
      </c>
      <c r="B16" s="127" t="s">
        <v>397</v>
      </c>
      <c r="C16" s="142" t="s">
        <v>528</v>
      </c>
      <c r="D16" s="143" t="s">
        <v>416</v>
      </c>
      <c r="E16" s="146">
        <f>SUMIFS(Calculation!H$104:H$248,Calculation!$D$104:$D$248,$D16,Calculation!$C$104:$C$248,$C16)+SUMIFS(Calculation!H$38:H$64,Calculation!$B$38:$B$64,$D16,Calculation!$A$38:$A$64,$C16)*10000</f>
        <v>0</v>
      </c>
      <c r="F16" s="113">
        <f>SUMIFS(Calculation!I$104:I$248,Calculation!$D$104:$D$248,$D16,Calculation!$C$104:$C$248,$C16)+SUMIFS(Calculation!I$38:I$64,Calculation!$B$38:$B$64,$D16,Calculation!$A$38:$A$64,$C16)*10000</f>
        <v>318.92918253696308</v>
      </c>
      <c r="G16" s="112">
        <f>SUMIFS(Calculation!J$104:J$248,Calculation!$D$104:$D$248,$D16,Calculation!$C$104:$C$248,$C16)+SUMIFS(Calculation!J$38:J$64,Calculation!$B$38:$B$64,$D16,Calculation!$A$38:$A$64,$C16)*10000</f>
        <v>15127.610207778154</v>
      </c>
      <c r="H16" s="113">
        <f>SUMIFS(Calculation!K$104:K$248,Calculation!$D$104:$D$248,$D16,Calculation!$C$104:$C$248,$C16)+SUMIFS(Calculation!K$38:K$64,Calculation!$B$38:$B$64,$D16,Calculation!$A$38:$A$64,$C16)*10000</f>
        <v>29090.217364728571</v>
      </c>
      <c r="I16" s="112">
        <f>SUMIFS(Calculation!L$104:L$248,Calculation!$D$104:$D$248,$D16,Calculation!$C$104:$C$248,$C16)+SUMIFS(Calculation!L$38:L$64,Calculation!$B$38:$B$64,$D16,Calculation!$A$38:$A$64,$C16)*10000</f>
        <v>39413.961783490602</v>
      </c>
      <c r="J16" s="147">
        <f>SUMIFS(Calculation!M$104:M$248,Calculation!$D$104:$D$248,$D16,Calculation!$C$104:$C$248,$C16)+SUMIFS(Calculation!M$38:M$64,Calculation!$B$38:$B$64,$D16,Calculation!$A$38:$A$64,$C16)*10000</f>
        <v>32818.91211377336</v>
      </c>
      <c r="K16" s="152">
        <f>SUMIFS(Calculation!N$104:N$248,Calculation!$D$104:$D$248,$D16,Calculation!$C$104:$C$248,$C16)+SUMIFS(Calculation!N$38:N$64,Calculation!$B$38:$B$64,$D16,Calculation!$A$38:$A$64,$C16)*10000</f>
        <v>0</v>
      </c>
      <c r="L16" s="115">
        <f>SUMIFS(Calculation!O$104:O$248,Calculation!$D$104:$D$248,$D16,Calculation!$C$104:$C$248,$C16)+SUMIFS(Calculation!O$38:O$64,Calculation!$B$38:$B$64,$D16,Calculation!$A$38:$A$64,$C16)*10000</f>
        <v>43489.81853136218</v>
      </c>
      <c r="M16" s="114">
        <f>SUMIFS(Calculation!P$104:P$248,Calculation!$D$104:$D$248,$D16,Calculation!$C$104:$C$248,$C16)+SUMIFS(Calculation!P$38:P$64,Calculation!$B$38:$B$64,$D16,Calculation!$A$38:$A$64,$C16)*10000</f>
        <v>1229713.8865873993</v>
      </c>
      <c r="N16" s="115">
        <f>SUMIFS(Calculation!Q$104:Q$248,Calculation!$D$104:$D$248,$D16,Calculation!$C$104:$C$248,$C16)+SUMIFS(Calculation!Q$38:Q$64,Calculation!$B$38:$B$64,$D16,Calculation!$A$38:$A$64,$C16)*10000</f>
        <v>1928931.4868397468</v>
      </c>
      <c r="O16" s="114">
        <f>SUMIFS(Calculation!R$104:R$248,Calculation!$D$104:$D$248,$D16,Calculation!$C$104:$C$248,$C16)+SUMIFS(Calculation!R$38:R$64,Calculation!$B$38:$B$64,$D16,Calculation!$A$38:$A$64,$C16)*10000</f>
        <v>2672969.0486964062</v>
      </c>
      <c r="P16" s="153">
        <f>SUMIFS(Calculation!S$104:S$248,Calculation!$D$104:$D$248,$D16,Calculation!$C$104:$C$248,$C16)+SUMIFS(Calculation!S$38:S$64,Calculation!$B$38:$B$64,$D16,Calculation!$A$38:$A$64,$C16)*10000</f>
        <v>2024734.0927780129</v>
      </c>
      <c r="Q16" s="158">
        <f>SUMIFS(Calculation!T$104:T$248,Calculation!$D$104:$D$248,$D16,Calculation!$C$104:$C$248,$C16)+SUMIFS(Calculation!T$38:T$64,Calculation!$B$38:$B$64,$D16,Calculation!$A$38:$A$64,$C16)*10000</f>
        <v>0</v>
      </c>
      <c r="R16" s="117">
        <f>SUMIFS(Calculation!U$104:U$248,Calculation!$D$104:$D$248,$D16,Calculation!$C$104:$C$248,$C16)+SUMIFS(Calculation!U$38:U$64,Calculation!$B$38:$B$64,$D16,Calculation!$A$38:$A$64,$C16)*10000</f>
        <v>5.9799221725680587</v>
      </c>
      <c r="S16" s="116">
        <f>SUMIFS(Calculation!V$104:V$248,Calculation!$D$104:$D$248,$D16,Calculation!$C$104:$C$248,$C16)+SUMIFS(Calculation!V$38:V$64,Calculation!$B$38:$B$64,$D16,Calculation!$A$38:$A$64,$C16)*10000</f>
        <v>124.38257281950928</v>
      </c>
      <c r="T16" s="117">
        <f>SUMIFS(Calculation!W$104:W$248,Calculation!$D$104:$D$248,$D16,Calculation!$C$104:$C$248,$C16)+SUMIFS(Calculation!W$38:W$64,Calculation!$B$38:$B$64,$D16,Calculation!$A$38:$A$64,$C16)*10000</f>
        <v>145.45108682364287</v>
      </c>
      <c r="U16" s="116">
        <f>SUMIFS(Calculation!X$104:X$248,Calculation!$D$104:$D$248,$D16,Calculation!$C$104:$C$248,$C16)+SUMIFS(Calculation!X$38:X$64,Calculation!$B$38:$B$64,$D16,Calculation!$A$38:$A$64,$C16)*10000</f>
        <v>19568.68628899621</v>
      </c>
      <c r="V16" s="159">
        <f>SUMIFS(Calculation!Y$104:Y$248,Calculation!$D$104:$D$248,$D16,Calculation!$C$104:$C$248,$C16)+SUMIFS(Calculation!Y$38:Y$64,Calculation!$B$38:$B$64,$D16,Calculation!$A$38:$A$64,$C16)*10000</f>
        <v>17415.196911986186</v>
      </c>
      <c r="W16" s="164">
        <f>SUMIFS(Calculation!Z$104:Z$248,Calculation!$D$104:$D$248,$D16,Calculation!$C$104:$C$248,$C16)+SUMIFS(Calculation!Z$38:Z$64,Calculation!$B$38:$B$64,$D16,Calculation!$A$38:$A$64,$C16)*10000</f>
        <v>0</v>
      </c>
      <c r="X16" s="119">
        <f>SUMIFS(Calculation!AA$104:AA$248,Calculation!$D$104:$D$248,$D16,Calculation!$C$104:$C$248,$C16)+SUMIFS(Calculation!AA$38:AA$64,Calculation!$B$38:$B$64,$D16,Calculation!$A$38:$A$64,$C16)*10000</f>
        <v>0</v>
      </c>
      <c r="Y16" s="118">
        <f>SUMIFS(Calculation!AB$104:AB$248,Calculation!$D$104:$D$248,$D16,Calculation!$C$104:$C$248,$C16)+SUMIFS(Calculation!AB$38:AB$64,Calculation!$B$38:$B$64,$D16,Calculation!$A$38:$A$64,$C16)*10000</f>
        <v>0</v>
      </c>
      <c r="Z16" s="119">
        <f>SUMIFS(Calculation!AC$104:AC$248,Calculation!$D$104:$D$248,$D16,Calculation!$C$104:$C$248,$C16)+SUMIFS(Calculation!AC$38:AC$64,Calculation!$B$38:$B$64,$D16,Calculation!$A$38:$A$64,$C16)*10000</f>
        <v>0</v>
      </c>
      <c r="AA16" s="118">
        <f>SUMIFS(Calculation!AD$104:AD$248,Calculation!$D$104:$D$248,$D16,Calculation!$C$104:$C$248,$C16)+SUMIFS(Calculation!AD$38:AD$64,Calculation!$B$38:$B$64,$D16,Calculation!$A$38:$A$64,$C16)*10000</f>
        <v>0</v>
      </c>
      <c r="AB16" s="165">
        <f>SUMIFS(Calculation!AE$104:AE$248,Calculation!$D$104:$D$248,$D16,Calculation!$C$104:$C$248,$C16)+SUMIFS(Calculation!AE$38:AE$64,Calculation!$B$38:$B$64,$D16,Calculation!$A$38:$A$64,$C16)*10000</f>
        <v>0</v>
      </c>
      <c r="AC16" s="170">
        <f>SUMIFS(Calculation!AF$104:AF$248,Calculation!$D$104:$D$248,$D16,Calculation!$C$104:$C$248,$C16)+SUMIFS(Calculation!AF$38:AF$64,Calculation!$B$38:$B$64,$D16,Calculation!$A$38:$A$64,$C16)*10000</f>
        <v>0</v>
      </c>
      <c r="AD16" s="121">
        <f>SUMIFS(Calculation!AG$104:AG$248,Calculation!$D$104:$D$248,$D16,Calculation!$C$104:$C$248,$C16)+SUMIFS(Calculation!AG$38:AG$64,Calculation!$B$38:$B$64,$D16,Calculation!$A$38:$A$64,$C16)*10000</f>
        <v>133.55159518735331</v>
      </c>
      <c r="AE16" s="120">
        <f>SUMIFS(Calculation!AH$104:AH$248,Calculation!$D$104:$D$248,$D16,Calculation!$C$104:$C$248,$C16)+SUMIFS(Calculation!AH$38:AH$64,Calculation!$B$38:$B$64,$D16,Calculation!$A$38:$A$64,$C16)*10000</f>
        <v>3707.9453464842895</v>
      </c>
      <c r="AF16" s="121">
        <f>SUMIFS(Calculation!AI$104:AI$248,Calculation!$D$104:$D$248,$D16,Calculation!$C$104:$C$248,$C16)+SUMIFS(Calculation!AI$38:AI$64,Calculation!$B$38:$B$64,$D16,Calculation!$A$38:$A$64,$C16)*10000</f>
        <v>6023.6812163860368</v>
      </c>
      <c r="AG16" s="120">
        <f>SUMIFS(Calculation!AJ$104:AJ$248,Calculation!$D$104:$D$248,$D16,Calculation!$C$104:$C$248,$C16)+SUMIFS(Calculation!AJ$38:AJ$64,Calculation!$B$38:$B$64,$D16,Calculation!$A$38:$A$64,$C16)*10000</f>
        <v>17355.972645010774</v>
      </c>
      <c r="AH16" s="171">
        <f>SUMIFS(Calculation!AK$104:AK$248,Calculation!$D$104:$D$248,$D16,Calculation!$C$104:$C$248,$C16)+SUMIFS(Calculation!AK$38:AK$64,Calculation!$B$38:$B$64,$D16,Calculation!$A$38:$A$64,$C16)*10000</f>
        <v>15933.052493944811</v>
      </c>
      <c r="AI16" s="176">
        <f>SUMIFS(Calculation!AL$104:AL$248,Calculation!$D$104:$D$248,$D16,Calculation!$C$104:$C$248,$C16)+SUMIFS(Calculation!AL$38:AL$64,Calculation!$B$38:$B$64,$D16,Calculation!$A$38:$A$64,$C16)*10000</f>
        <v>0</v>
      </c>
      <c r="AJ16" s="123">
        <f>SUMIFS(Calculation!AM$104:AM$248,Calculation!$D$104:$D$248,$D16,Calculation!$C$104:$C$248,$C16)+SUMIFS(Calculation!AM$38:AM$64,Calculation!$B$38:$B$64,$D16,Calculation!$A$38:$A$64,$C16)*10000</f>
        <v>8819.7207687409336</v>
      </c>
      <c r="AK16" s="122">
        <f>SUMIFS(Calculation!AN$104:AN$248,Calculation!$D$104:$D$248,$D16,Calculation!$C$104:$C$248,$C16)+SUMIFS(Calculation!AN$38:AN$64,Calculation!$B$38:$B$64,$D16,Calculation!$A$38:$A$64,$C16)*10000</f>
        <v>253372.17528551846</v>
      </c>
      <c r="AL16" s="123">
        <f>SUMIFS(Calculation!AO$104:AO$248,Calculation!$D$104:$D$248,$D16,Calculation!$C$104:$C$248,$C16)+SUMIFS(Calculation!AO$38:AO$64,Calculation!$B$38:$B$64,$D16,Calculation!$A$38:$A$64,$C16)*10000</f>
        <v>392840.16349231475</v>
      </c>
      <c r="AM16" s="122">
        <f>SUMIFS(Calculation!AP$104:AP$248,Calculation!$D$104:$D$248,$D16,Calculation!$C$104:$C$248,$C16)+SUMIFS(Calculation!AP$38:AP$64,Calculation!$B$38:$B$64,$D16,Calculation!$A$38:$A$64,$C16)*10000</f>
        <v>559774.33058609627</v>
      </c>
      <c r="AN16" s="177">
        <f>SUMIFS(Calculation!AQ$104:AQ$248,Calculation!$D$104:$D$248,$D16,Calculation!$C$104:$C$248,$C16)+SUMIFS(Calculation!AQ$38:AQ$64,Calculation!$B$38:$B$64,$D16,Calculation!$A$38:$A$64,$C16)*10000</f>
        <v>562739.74570228276</v>
      </c>
    </row>
    <row r="17" spans="1:40">
      <c r="A17" s="128" t="s">
        <v>62</v>
      </c>
      <c r="B17" s="127" t="s">
        <v>62</v>
      </c>
      <c r="C17" s="142" t="s">
        <v>403</v>
      </c>
      <c r="D17" s="143" t="s">
        <v>221</v>
      </c>
      <c r="E17" s="146">
        <f>SUMIFS(Calculation!H$104:H$248,Calculation!$D$104:$D$248,$D17,Calculation!$C$104:$C$248,$C17)+SUMIFS(Calculation!H$38:H$64,Calculation!$B$38:$B$64,$D17,Calculation!$A$38:$A$64,$C17)*10000</f>
        <v>2836.0193503800965</v>
      </c>
      <c r="F17" s="113">
        <f>SUMIFS(Calculation!I$104:I$248,Calculation!$D$104:$D$248,$D17,Calculation!$C$104:$C$248,$C17)+SUMIFS(Calculation!I$38:I$64,Calculation!$B$38:$B$64,$D17,Calculation!$A$38:$A$64,$C17)*10000</f>
        <v>1500.658163265306</v>
      </c>
      <c r="G17" s="112">
        <f>SUMIFS(Calculation!J$104:J$248,Calculation!$D$104:$D$248,$D17,Calculation!$C$104:$C$248,$C17)+SUMIFS(Calculation!J$38:J$64,Calculation!$B$38:$B$64,$D17,Calculation!$A$38:$A$64,$C17)*10000</f>
        <v>1533.9686098654709</v>
      </c>
      <c r="H17" s="113">
        <f>SUMIFS(Calculation!K$104:K$248,Calculation!$D$104:$D$248,$D17,Calculation!$C$104:$C$248,$C17)+SUMIFS(Calculation!K$38:K$64,Calculation!$B$38:$B$64,$D17,Calculation!$A$38:$A$64,$C17)*10000</f>
        <v>840.91703056768563</v>
      </c>
      <c r="I17" s="112">
        <f>SUMIFS(Calculation!L$104:L$248,Calculation!$D$104:$D$248,$D17,Calculation!$C$104:$C$248,$C17)+SUMIFS(Calculation!L$38:L$64,Calculation!$B$38:$B$64,$D17,Calculation!$A$38:$A$64,$C17)*10000</f>
        <v>1161.7955555555557</v>
      </c>
      <c r="J17" s="147">
        <f>SUMIFS(Calculation!M$104:M$248,Calculation!$D$104:$D$248,$D17,Calculation!$C$104:$C$248,$C17)+SUMIFS(Calculation!M$38:M$64,Calculation!$B$38:$B$64,$D17,Calculation!$A$38:$A$64,$C17)*10000</f>
        <v>793.79399141630904</v>
      </c>
      <c r="K17" s="152">
        <f>SUMIFS(Calculation!N$104:N$248,Calculation!$D$104:$D$248,$D17,Calculation!$C$104:$C$248,$C17)+SUMIFS(Calculation!N$38:N$64,Calculation!$B$38:$B$64,$D17,Calculation!$A$38:$A$64,$C17)*10000</f>
        <v>8035.3881594102741</v>
      </c>
      <c r="L17" s="115">
        <f>SUMIFS(Calculation!O$104:O$248,Calculation!$D$104:$D$248,$D17,Calculation!$C$104:$C$248,$C17)+SUMIFS(Calculation!O$38:O$64,Calculation!$B$38:$B$64,$D17,Calculation!$A$38:$A$64,$C17)*10000</f>
        <v>1773.5051020408164</v>
      </c>
      <c r="M17" s="114">
        <f>SUMIFS(Calculation!P$104:P$248,Calculation!$D$104:$D$248,$D17,Calculation!$C$104:$C$248,$C17)+SUMIFS(Calculation!P$38:P$64,Calculation!$B$38:$B$64,$D17,Calculation!$A$38:$A$64,$C17)*10000</f>
        <v>2607.7466367713005</v>
      </c>
      <c r="N17" s="115">
        <f>SUMIFS(Calculation!Q$104:Q$248,Calculation!$D$104:$D$248,$D17,Calculation!$C$104:$C$248,$C17)+SUMIFS(Calculation!Q$38:Q$64,Calculation!$B$38:$B$64,$D17,Calculation!$A$38:$A$64,$C17)*10000</f>
        <v>1261.3755458515284</v>
      </c>
      <c r="O17" s="114">
        <f>SUMIFS(Calculation!R$104:R$248,Calculation!$D$104:$D$248,$D17,Calculation!$C$104:$C$248,$C17)+SUMIFS(Calculation!R$38:R$64,Calculation!$B$38:$B$64,$D17,Calculation!$A$38:$A$64,$C17)*10000</f>
        <v>1056.1777777777777</v>
      </c>
      <c r="P17" s="153">
        <f>SUMIFS(Calculation!S$104:S$248,Calculation!$D$104:$D$248,$D17,Calculation!$C$104:$C$248,$C17)+SUMIFS(Calculation!S$38:S$64,Calculation!$B$38:$B$64,$D17,Calculation!$A$38:$A$64,$C17)*10000</f>
        <v>850.49356223175971</v>
      </c>
      <c r="Q17" s="158">
        <f>SUMIFS(Calculation!T$104:T$248,Calculation!$D$104:$D$248,$D17,Calculation!$C$104:$C$248,$C17)+SUMIFS(Calculation!T$38:T$64,Calculation!$B$38:$B$64,$D17,Calculation!$A$38:$A$64,$C17)*10000</f>
        <v>87443.929970052981</v>
      </c>
      <c r="R17" s="117">
        <f>SUMIFS(Calculation!U$104:U$248,Calculation!$D$104:$D$248,$D17,Calculation!$C$104:$C$248,$C17)+SUMIFS(Calculation!U$38:U$64,Calculation!$B$38:$B$64,$D17,Calculation!$A$38:$A$64,$C17)*10000</f>
        <v>47202.520408163262</v>
      </c>
      <c r="S17" s="116">
        <f>SUMIFS(Calculation!V$104:V$248,Calculation!$D$104:$D$248,$D17,Calculation!$C$104:$C$248,$C17)+SUMIFS(Calculation!V$38:V$64,Calculation!$B$38:$B$64,$D17,Calculation!$A$38:$A$64,$C17)*10000</f>
        <v>60591.760089686097</v>
      </c>
      <c r="T17" s="117">
        <f>SUMIFS(Calculation!W$104:W$248,Calculation!$D$104:$D$248,$D17,Calculation!$C$104:$C$248,$C17)+SUMIFS(Calculation!W$38:W$64,Calculation!$B$38:$B$64,$D17,Calculation!$A$38:$A$64,$C17)*10000</f>
        <v>33973.048034934494</v>
      </c>
      <c r="U17" s="116">
        <f>SUMIFS(Calculation!X$104:X$248,Calculation!$D$104:$D$248,$D17,Calculation!$C$104:$C$248,$C17)+SUMIFS(Calculation!X$38:X$64,Calculation!$B$38:$B$64,$D17,Calculation!$A$38:$A$64,$C17)*10000</f>
        <v>41824.639999999999</v>
      </c>
      <c r="V17" s="159">
        <f>SUMIFS(Calculation!Y$104:Y$248,Calculation!$D$104:$D$248,$D17,Calculation!$C$104:$C$248,$C17)+SUMIFS(Calculation!Y$38:Y$64,Calculation!$B$38:$B$64,$D17,Calculation!$A$38:$A$64,$C17)*10000</f>
        <v>22906.626609442061</v>
      </c>
      <c r="W17" s="164">
        <f>SUMIFS(Calculation!Z$104:Z$248,Calculation!$D$104:$D$248,$D17,Calculation!$C$104:$C$248,$C17)+SUMIFS(Calculation!Z$38:Z$64,Calculation!$B$38:$B$64,$D17,Calculation!$A$38:$A$64,$C17)*10000</f>
        <v>1418.0096751900483</v>
      </c>
      <c r="X17" s="119">
        <f>SUMIFS(Calculation!AA$104:AA$248,Calculation!$D$104:$D$248,$D17,Calculation!$C$104:$C$248,$C17)+SUMIFS(Calculation!AA$38:AA$64,Calculation!$B$38:$B$64,$D17,Calculation!$A$38:$A$64,$C17)*10000</f>
        <v>545.69387755102036</v>
      </c>
      <c r="Y17" s="118">
        <f>SUMIFS(Calculation!AB$104:AB$248,Calculation!$D$104:$D$248,$D17,Calculation!$C$104:$C$248,$C17)+SUMIFS(Calculation!AB$38:AB$64,Calculation!$B$38:$B$64,$D17,Calculation!$A$38:$A$64,$C17)*10000</f>
        <v>766.98430493273543</v>
      </c>
      <c r="Z17" s="119">
        <f>SUMIFS(Calculation!AC$104:AC$248,Calculation!$D$104:$D$248,$D17,Calculation!$C$104:$C$248,$C17)+SUMIFS(Calculation!AC$38:AC$64,Calculation!$B$38:$B$64,$D17,Calculation!$A$38:$A$64,$C17)*10000</f>
        <v>420.45851528384281</v>
      </c>
      <c r="AA17" s="118">
        <f>SUMIFS(Calculation!AD$104:AD$248,Calculation!$D$104:$D$248,$D17,Calculation!$C$104:$C$248,$C17)+SUMIFS(Calculation!AD$38:AD$64,Calculation!$B$38:$B$64,$D17,Calculation!$A$38:$A$64,$C17)*10000</f>
        <v>422.4711111111111</v>
      </c>
      <c r="AB17" s="165">
        <f>SUMIFS(Calculation!AE$104:AE$248,Calculation!$D$104:$D$248,$D17,Calculation!$C$104:$C$248,$C17)+SUMIFS(Calculation!AE$38:AE$64,Calculation!$B$38:$B$64,$D17,Calculation!$A$38:$A$64,$C17)*10000</f>
        <v>113.39914163090128</v>
      </c>
      <c r="AC17" s="170">
        <f>SUMIFS(Calculation!AF$104:AF$248,Calculation!$D$104:$D$248,$D17,Calculation!$C$104:$C$248,$C17)+SUMIFS(Calculation!AF$38:AF$64,Calculation!$B$38:$B$64,$D17,Calculation!$A$38:$A$64,$C17)*10000</f>
        <v>2127.0145127850724</v>
      </c>
      <c r="AD17" s="121">
        <f>SUMIFS(Calculation!AG$104:AG$248,Calculation!$D$104:$D$248,$D17,Calculation!$C$104:$C$248,$C17)+SUMIFS(Calculation!AG$38:AG$64,Calculation!$B$38:$B$64,$D17,Calculation!$A$38:$A$64,$C17)*10000</f>
        <v>1909.9285714285713</v>
      </c>
      <c r="AE17" s="120">
        <f>SUMIFS(Calculation!AH$104:AH$248,Calculation!$D$104:$D$248,$D17,Calculation!$C$104:$C$248,$C17)+SUMIFS(Calculation!AH$38:AH$64,Calculation!$B$38:$B$64,$D17,Calculation!$A$38:$A$64,$C17)*10000</f>
        <v>2300.9529147982062</v>
      </c>
      <c r="AF17" s="121">
        <f>SUMIFS(Calculation!AI$104:AI$248,Calculation!$D$104:$D$248,$D17,Calculation!$C$104:$C$248,$C17)+SUMIFS(Calculation!AI$38:AI$64,Calculation!$B$38:$B$64,$D17,Calculation!$A$38:$A$64,$C17)*10000</f>
        <v>1681.8340611353713</v>
      </c>
      <c r="AG17" s="120">
        <f>SUMIFS(Calculation!AJ$104:AJ$248,Calculation!$D$104:$D$248,$D17,Calculation!$C$104:$C$248,$C17)+SUMIFS(Calculation!AJ$38:AJ$64,Calculation!$B$38:$B$64,$D17,Calculation!$A$38:$A$64,$C17)*10000</f>
        <v>2534.8266666666668</v>
      </c>
      <c r="AH17" s="171">
        <f>SUMIFS(Calculation!AK$104:AK$248,Calculation!$D$104:$D$248,$D17,Calculation!$C$104:$C$248,$C17)+SUMIFS(Calculation!AK$38:AK$64,Calculation!$B$38:$B$64,$D17,Calculation!$A$38:$A$64,$C17)*10000</f>
        <v>1474.1888412017167</v>
      </c>
      <c r="AI17" s="176">
        <f>SUMIFS(Calculation!AL$104:AL$248,Calculation!$D$104:$D$248,$D17,Calculation!$C$104:$C$248,$C17)+SUMIFS(Calculation!AL$38:AL$64,Calculation!$B$38:$B$64,$D17,Calculation!$A$38:$A$64,$C17)*10000</f>
        <v>732.6383321815249</v>
      </c>
      <c r="AJ17" s="123">
        <f>SUMIFS(Calculation!AM$104:AM$248,Calculation!$D$104:$D$248,$D17,Calculation!$C$104:$C$248,$C17)+SUMIFS(Calculation!AM$38:AM$64,Calculation!$B$38:$B$64,$D17,Calculation!$A$38:$A$64,$C17)*10000</f>
        <v>545.69387755102036</v>
      </c>
      <c r="AK17" s="122">
        <f>SUMIFS(Calculation!AN$104:AN$248,Calculation!$D$104:$D$248,$D17,Calculation!$C$104:$C$248,$C17)+SUMIFS(Calculation!AN$38:AN$64,Calculation!$B$38:$B$64,$D17,Calculation!$A$38:$A$64,$C17)*10000</f>
        <v>613.58744394618839</v>
      </c>
      <c r="AL17" s="123">
        <f>SUMIFS(Calculation!AO$104:AO$248,Calculation!$D$104:$D$248,$D17,Calculation!$C$104:$C$248,$C17)+SUMIFS(Calculation!AO$38:AO$64,Calculation!$B$38:$B$64,$D17,Calculation!$A$38:$A$64,$C17)*10000</f>
        <v>336.36681222707426</v>
      </c>
      <c r="AM17" s="122">
        <f>SUMIFS(Calculation!AP$104:AP$248,Calculation!$D$104:$D$248,$D17,Calculation!$C$104:$C$248,$C17)+SUMIFS(Calculation!AP$38:AP$64,Calculation!$B$38:$B$64,$D17,Calculation!$A$38:$A$64,$C17)*10000</f>
        <v>528.08888888888885</v>
      </c>
      <c r="AN17" s="177">
        <f>SUMIFS(Calculation!AQ$104:AQ$248,Calculation!$D$104:$D$248,$D17,Calculation!$C$104:$C$248,$C17)+SUMIFS(Calculation!AQ$38:AQ$64,Calculation!$B$38:$B$64,$D17,Calculation!$A$38:$A$64,$C17)*10000</f>
        <v>283.49785407725324</v>
      </c>
    </row>
    <row r="18" spans="1:40">
      <c r="A18" s="128" t="s">
        <v>62</v>
      </c>
      <c r="B18" s="127" t="s">
        <v>62</v>
      </c>
      <c r="C18" s="142" t="s">
        <v>221</v>
      </c>
      <c r="D18" s="143" t="s">
        <v>403</v>
      </c>
      <c r="E18" s="146">
        <f>SUMIFS(Calculation!H$104:H$248,Calculation!$D$104:$D$248,$D18,Calculation!$C$104:$C$248,$C18)+SUMIFS(Calculation!H$38:H$64,Calculation!$B$38:$B$64,$D18,Calculation!$A$38:$A$64,$C18)*10000</f>
        <v>310.0654862963861</v>
      </c>
      <c r="F18" s="113">
        <f>SUMIFS(Calculation!I$104:I$248,Calculation!$D$104:$D$248,$D18,Calculation!$C$104:$C$248,$C18)+SUMIFS(Calculation!I$38:I$64,Calculation!$B$38:$B$64,$D18,Calculation!$A$38:$A$64,$C18)*10000</f>
        <v>93.843594009983377</v>
      </c>
      <c r="G18" s="112">
        <f>SUMIFS(Calculation!J$104:J$248,Calculation!$D$104:$D$248,$D18,Calculation!$C$104:$C$248,$C18)+SUMIFS(Calculation!J$38:J$64,Calculation!$B$38:$B$64,$D18,Calculation!$A$38:$A$64,$C18)*10000</f>
        <v>0.44434763668046173</v>
      </c>
      <c r="H18" s="113">
        <f>SUMIFS(Calculation!K$104:K$248,Calculation!$D$104:$D$248,$D18,Calculation!$C$104:$C$248,$C18)+SUMIFS(Calculation!K$38:K$64,Calculation!$B$38:$B$64,$D18,Calculation!$A$38:$A$64,$C18)*10000</f>
        <v>0.46859562455892734</v>
      </c>
      <c r="I18" s="112">
        <f>SUMIFS(Calculation!L$104:L$248,Calculation!$D$104:$D$248,$D18,Calculation!$C$104:$C$248,$C18)+SUMIFS(Calculation!L$38:L$64,Calculation!$B$38:$B$64,$D18,Calculation!$A$38:$A$64,$C18)*10000</f>
        <v>1520.5806675938804</v>
      </c>
      <c r="J18" s="147">
        <f>SUMIFS(Calculation!M$104:M$248,Calculation!$D$104:$D$248,$D18,Calculation!$C$104:$C$248,$C18)+SUMIFS(Calculation!M$38:M$64,Calculation!$B$38:$B$64,$D18,Calculation!$A$38:$A$64,$C18)*10000</f>
        <v>18.784724569111187</v>
      </c>
      <c r="K18" s="152">
        <f>SUMIFS(Calculation!N$104:N$248,Calculation!$D$104:$D$248,$D18,Calculation!$C$104:$C$248,$C18)+SUMIFS(Calculation!N$38:N$64,Calculation!$B$38:$B$64,$D18,Calculation!$A$38:$A$64,$C18)*10000</f>
        <v>27027.374888834987</v>
      </c>
      <c r="L18" s="115">
        <f>SUMIFS(Calculation!O$104:O$248,Calculation!$D$104:$D$248,$D18,Calculation!$C$104:$C$248,$C18)+SUMIFS(Calculation!O$38:O$64,Calculation!$B$38:$B$64,$D18,Calculation!$A$38:$A$64,$C18)*10000</f>
        <v>10294.642262895177</v>
      </c>
      <c r="M18" s="114">
        <f>SUMIFS(Calculation!P$104:P$248,Calculation!$D$104:$D$248,$D18,Calculation!$C$104:$C$248,$C18)+SUMIFS(Calculation!P$38:P$64,Calculation!$B$38:$B$64,$D18,Calculation!$A$38:$A$64,$C18)*10000</f>
        <v>59.228926159878014</v>
      </c>
      <c r="N18" s="115">
        <f>SUMIFS(Calculation!Q$104:Q$248,Calculation!$D$104:$D$248,$D18,Calculation!$C$104:$C$248,$C18)+SUMIFS(Calculation!Q$38:Q$64,Calculation!$B$38:$B$64,$D18,Calculation!$A$38:$A$64,$C18)*10000</f>
        <v>66.599153140437551</v>
      </c>
      <c r="O18" s="114">
        <f>SUMIFS(Calculation!R$104:R$248,Calculation!$D$104:$D$248,$D18,Calculation!$C$104:$C$248,$C18)+SUMIFS(Calculation!R$38:R$64,Calculation!$B$38:$B$64,$D18,Calculation!$A$38:$A$64,$C18)*10000</f>
        <v>225451.42698191933</v>
      </c>
      <c r="P18" s="153">
        <f>SUMIFS(Calculation!S$104:S$248,Calculation!$D$104:$D$248,$D18,Calculation!$C$104:$C$248,$C18)+SUMIFS(Calculation!S$38:S$64,Calculation!$B$38:$B$64,$D18,Calculation!$A$38:$A$64,$C18)*10000</f>
        <v>1652.273065224738</v>
      </c>
      <c r="Q18" s="158">
        <f>SUMIFS(Calculation!T$104:T$248,Calculation!$D$104:$D$248,$D18,Calculation!$C$104:$C$248,$C18)+SUMIFS(Calculation!T$38:T$64,Calculation!$B$38:$B$64,$D18,Calculation!$A$38:$A$64,$C18)*10000</f>
        <v>0</v>
      </c>
      <c r="R18" s="117">
        <f>SUMIFS(Calculation!U$104:U$248,Calculation!$D$104:$D$248,$D18,Calculation!$C$104:$C$248,$C18)+SUMIFS(Calculation!U$38:U$64,Calculation!$B$38:$B$64,$D18,Calculation!$A$38:$A$64,$C18)*10000</f>
        <v>0.93843594009983389</v>
      </c>
      <c r="S18" s="116">
        <f>SUMIFS(Calculation!V$104:V$248,Calculation!$D$104:$D$248,$D18,Calculation!$C$104:$C$248,$C18)+SUMIFS(Calculation!V$38:V$64,Calculation!$B$38:$B$64,$D18,Calculation!$A$38:$A$64,$C18)*10000</f>
        <v>7.8414288825963824E-3</v>
      </c>
      <c r="T18" s="117">
        <f>SUMIFS(Calculation!W$104:W$248,Calculation!$D$104:$D$248,$D18,Calculation!$C$104:$C$248,$C18)+SUMIFS(Calculation!W$38:W$64,Calculation!$B$38:$B$64,$D18,Calculation!$A$38:$A$64,$C18)*10000</f>
        <v>2.0501058574453068E-2</v>
      </c>
      <c r="U18" s="116">
        <f>SUMIFS(Calculation!X$104:X$248,Calculation!$D$104:$D$248,$D18,Calculation!$C$104:$C$248,$C18)+SUMIFS(Calculation!X$38:X$64,Calculation!$B$38:$B$64,$D18,Calculation!$A$38:$A$64,$C18)*10000</f>
        <v>810.97635605006951</v>
      </c>
      <c r="V18" s="159">
        <f>SUMIFS(Calculation!Y$104:Y$248,Calculation!$D$104:$D$248,$D18,Calculation!$C$104:$C$248,$C18)+SUMIFS(Calculation!Y$38:Y$64,Calculation!$B$38:$B$64,$D18,Calculation!$A$38:$A$64,$C18)*10000</f>
        <v>7.8269685704629941</v>
      </c>
      <c r="W18" s="164">
        <f>SUMIFS(Calculation!Z$104:Z$248,Calculation!$D$104:$D$248,$D18,Calculation!$C$104:$C$248,$C18)+SUMIFS(Calculation!Z$38:Z$64,Calculation!$B$38:$B$64,$D18,Calculation!$A$38:$A$64,$C18)*10000</f>
        <v>0</v>
      </c>
      <c r="X18" s="119">
        <f>SUMIFS(Calculation!AA$104:AA$248,Calculation!$D$104:$D$248,$D18,Calculation!$C$104:$C$248,$C18)+SUMIFS(Calculation!AA$38:AA$64,Calculation!$B$38:$B$64,$D18,Calculation!$A$38:$A$64,$C18)*10000</f>
        <v>0</v>
      </c>
      <c r="Y18" s="118">
        <f>SUMIFS(Calculation!AB$104:AB$248,Calculation!$D$104:$D$248,$D18,Calculation!$C$104:$C$248,$C18)+SUMIFS(Calculation!AB$38:AB$64,Calculation!$B$38:$B$64,$D18,Calculation!$A$38:$A$64,$C18)*10000</f>
        <v>0</v>
      </c>
      <c r="Z18" s="119">
        <f>SUMIFS(Calculation!AC$104:AC$248,Calculation!$D$104:$D$248,$D18,Calculation!$C$104:$C$248,$C18)+SUMIFS(Calculation!AC$38:AC$64,Calculation!$B$38:$B$64,$D18,Calculation!$A$38:$A$64,$C18)*10000</f>
        <v>0</v>
      </c>
      <c r="AA18" s="118">
        <f>SUMIFS(Calculation!AD$104:AD$248,Calculation!$D$104:$D$248,$D18,Calculation!$C$104:$C$248,$C18)+SUMIFS(Calculation!AD$38:AD$64,Calculation!$B$38:$B$64,$D18,Calculation!$A$38:$A$64,$C18)*10000</f>
        <v>0</v>
      </c>
      <c r="AB18" s="165">
        <f>SUMIFS(Calculation!AE$104:AE$248,Calculation!$D$104:$D$248,$D18,Calculation!$C$104:$C$248,$C18)+SUMIFS(Calculation!AE$38:AE$64,Calculation!$B$38:$B$64,$D18,Calculation!$A$38:$A$64,$C18)*10000</f>
        <v>0</v>
      </c>
      <c r="AC18" s="170">
        <f>SUMIFS(Calculation!AF$104:AF$248,Calculation!$D$104:$D$248,$D18,Calculation!$C$104:$C$248,$C18)+SUMIFS(Calculation!AF$38:AF$64,Calculation!$B$38:$B$64,$D18,Calculation!$A$38:$A$64,$C18)*10000</f>
        <v>1330.6977120219904</v>
      </c>
      <c r="AD18" s="121">
        <f>SUMIFS(Calculation!AG$104:AG$248,Calculation!$D$104:$D$248,$D18,Calculation!$C$104:$C$248,$C18)+SUMIFS(Calculation!AG$38:AG$64,Calculation!$B$38:$B$64,$D18,Calculation!$A$38:$A$64,$C18)*10000</f>
        <v>474.8485856905159</v>
      </c>
      <c r="AE18" s="120">
        <f>SUMIFS(Calculation!AH$104:AH$248,Calculation!$D$104:$D$248,$D18,Calculation!$C$104:$C$248,$C18)+SUMIFS(Calculation!AH$38:AH$64,Calculation!$B$38:$B$64,$D18,Calculation!$A$38:$A$64,$C18)*10000</f>
        <v>2.4648224787627964</v>
      </c>
      <c r="AF18" s="121">
        <f>SUMIFS(Calculation!AI$104:AI$248,Calculation!$D$104:$D$248,$D18,Calculation!$C$104:$C$248,$C18)+SUMIFS(Calculation!AI$38:AI$64,Calculation!$B$38:$B$64,$D18,Calculation!$A$38:$A$64,$C18)*10000</f>
        <v>2.9960832745236412</v>
      </c>
      <c r="AG18" s="120">
        <f>SUMIFS(Calculation!AJ$104:AJ$248,Calculation!$D$104:$D$248,$D18,Calculation!$C$104:$C$248,$C18)+SUMIFS(Calculation!AJ$38:AJ$64,Calculation!$B$38:$B$64,$D18,Calculation!$A$38:$A$64,$C18)*10000</f>
        <v>12164.645340751043</v>
      </c>
      <c r="AH18" s="171">
        <f>SUMIFS(Calculation!AK$104:AK$248,Calculation!$D$104:$D$248,$D18,Calculation!$C$104:$C$248,$C18)+SUMIFS(Calculation!AK$38:AK$64,Calculation!$B$38:$B$64,$D18,Calculation!$A$38:$A$64,$C18)*10000</f>
        <v>108.01216627238932</v>
      </c>
      <c r="AI18" s="176">
        <f>SUMIFS(Calculation!AL$104:AL$248,Calculation!$D$104:$D$248,$D18,Calculation!$C$104:$C$248,$C18)+SUMIFS(Calculation!AL$38:AL$64,Calculation!$B$38:$B$64,$D18,Calculation!$A$38:$A$64,$C18)*10000</f>
        <v>3291.8619128466325</v>
      </c>
      <c r="AJ18" s="123">
        <f>SUMIFS(Calculation!AM$104:AM$248,Calculation!$D$104:$D$248,$D18,Calculation!$C$104:$C$248,$C18)+SUMIFS(Calculation!AM$38:AM$64,Calculation!$B$38:$B$64,$D18,Calculation!$A$38:$A$64,$C18)*10000</f>
        <v>1543.7271214642265</v>
      </c>
      <c r="AK18" s="122">
        <f>SUMIFS(Calculation!AN$104:AN$248,Calculation!$D$104:$D$248,$D18,Calculation!$C$104:$C$248,$C18)+SUMIFS(Calculation!AN$38:AN$64,Calculation!$B$38:$B$64,$D18,Calculation!$A$38:$A$64,$C18)*10000</f>
        <v>9.8540622957961208</v>
      </c>
      <c r="AL18" s="123">
        <f>SUMIFS(Calculation!AO$104:AO$248,Calculation!$D$104:$D$248,$D18,Calculation!$C$104:$C$248,$C18)+SUMIFS(Calculation!AO$38:AO$64,Calculation!$B$38:$B$64,$D18,Calculation!$A$38:$A$64,$C18)*10000</f>
        <v>12.915666901905434</v>
      </c>
      <c r="AM18" s="122">
        <f>SUMIFS(Calculation!AP$104:AP$248,Calculation!$D$104:$D$248,$D18,Calculation!$C$104:$C$248,$C18)+SUMIFS(Calculation!AP$38:AP$64,Calculation!$B$38:$B$64,$D18,Calculation!$A$38:$A$64,$C18)*10000</f>
        <v>51598.370653685677</v>
      </c>
      <c r="AN18" s="177">
        <f>SUMIFS(Calculation!AQ$104:AQ$248,Calculation!$D$104:$D$248,$D18,Calculation!$C$104:$C$248,$C18)+SUMIFS(Calculation!AQ$38:AQ$64,Calculation!$B$38:$B$64,$D18,Calculation!$A$38:$A$64,$C18)*10000</f>
        <v>529.10307536329844</v>
      </c>
    </row>
    <row r="19" spans="1:40">
      <c r="A19" s="128" t="s">
        <v>62</v>
      </c>
      <c r="B19" s="127" t="s">
        <v>397</v>
      </c>
      <c r="C19" s="142" t="s">
        <v>221</v>
      </c>
      <c r="D19" s="143" t="s">
        <v>404</v>
      </c>
      <c r="E19" s="146">
        <f>SUMIFS(Calculation!H$104:H$248,Calculation!$D$104:$D$248,$D19,Calculation!$C$104:$C$248,$C19)+SUMIFS(Calculation!H$38:H$64,Calculation!$B$38:$B$64,$D19,Calculation!$A$38:$A$64,$C19)*10000</f>
        <v>36890.080038806693</v>
      </c>
      <c r="F19" s="113">
        <f>SUMIFS(Calculation!I$104:I$248,Calculation!$D$104:$D$248,$D19,Calculation!$C$104:$C$248,$C19)+SUMIFS(Calculation!I$38:I$64,Calculation!$B$38:$B$64,$D19,Calculation!$A$38:$A$64,$C19)*10000</f>
        <v>30731.553471486921</v>
      </c>
      <c r="G19" s="112">
        <f>SUMIFS(Calculation!J$104:J$248,Calculation!$D$104:$D$248,$D19,Calculation!$C$104:$C$248,$C19)+SUMIFS(Calculation!J$38:J$64,Calculation!$B$38:$B$64,$D19,Calculation!$A$38:$A$64,$C19)*10000</f>
        <v>24988.284324402815</v>
      </c>
      <c r="H19" s="113">
        <f>SUMIFS(Calculation!K$104:K$248,Calculation!$D$104:$D$248,$D19,Calculation!$C$104:$C$248,$C19)+SUMIFS(Calculation!K$38:K$64,Calculation!$B$38:$B$64,$D19,Calculation!$A$38:$A$64,$C19)*10000</f>
        <v>25465.659844742415</v>
      </c>
      <c r="I19" s="112">
        <f>SUMIFS(Calculation!L$104:L$248,Calculation!$D$104:$D$248,$D19,Calculation!$C$104:$C$248,$C19)+SUMIFS(Calculation!L$38:L$64,Calculation!$B$38:$B$64,$D19,Calculation!$A$38:$A$64,$C19)*10000</f>
        <v>26335.212100139081</v>
      </c>
      <c r="J19" s="147">
        <f>SUMIFS(Calculation!M$104:M$248,Calculation!$D$104:$D$248,$D19,Calculation!$C$104:$C$248,$C19)+SUMIFS(Calculation!M$38:M$64,Calculation!$B$38:$B$64,$D19,Calculation!$A$38:$A$64,$C19)*10000</f>
        <v>49972.436633997975</v>
      </c>
      <c r="K19" s="152">
        <f>SUMIFS(Calculation!N$104:N$248,Calculation!$D$104:$D$248,$D19,Calculation!$C$104:$C$248,$C19)+SUMIFS(Calculation!N$38:N$64,Calculation!$B$38:$B$64,$D19,Calculation!$A$38:$A$64,$C19)*10000</f>
        <v>3215585.3100493164</v>
      </c>
      <c r="L19" s="115">
        <f>SUMIFS(Calculation!O$104:O$248,Calculation!$D$104:$D$248,$D19,Calculation!$C$104:$C$248,$C19)+SUMIFS(Calculation!O$38:O$64,Calculation!$B$38:$B$64,$D19,Calculation!$A$38:$A$64,$C19)*10000</f>
        <v>3371251.4158221153</v>
      </c>
      <c r="M19" s="114">
        <f>SUMIFS(Calculation!P$104:P$248,Calculation!$D$104:$D$248,$D19,Calculation!$C$104:$C$248,$C19)+SUMIFS(Calculation!P$38:P$64,Calculation!$B$38:$B$64,$D19,Calculation!$A$38:$A$64,$C19)*10000</f>
        <v>3330791.3105351045</v>
      </c>
      <c r="N19" s="115">
        <f>SUMIFS(Calculation!Q$104:Q$248,Calculation!$D$104:$D$248,$D19,Calculation!$C$104:$C$248,$C19)+SUMIFS(Calculation!Q$38:Q$64,Calculation!$B$38:$B$64,$D19,Calculation!$A$38:$A$64,$C19)*10000</f>
        <v>3619306.9054340157</v>
      </c>
      <c r="O19" s="114">
        <f>SUMIFS(Calculation!R$104:R$248,Calculation!$D$104:$D$248,$D19,Calculation!$C$104:$C$248,$C19)+SUMIFS(Calculation!R$38:R$64,Calculation!$B$38:$B$64,$D19,Calculation!$A$38:$A$64,$C19)*10000</f>
        <v>3904634.114047288</v>
      </c>
      <c r="P19" s="153">
        <f>SUMIFS(Calculation!S$104:S$248,Calculation!$D$104:$D$248,$D19,Calculation!$C$104:$C$248,$C19)+SUMIFS(Calculation!S$38:S$64,Calculation!$B$38:$B$64,$D19,Calculation!$A$38:$A$64,$C19)*10000</f>
        <v>4395492.2389320713</v>
      </c>
      <c r="Q19" s="158">
        <f>SUMIFS(Calculation!T$104:T$248,Calculation!$D$104:$D$248,$D19,Calculation!$C$104:$C$248,$C19)+SUMIFS(Calculation!T$38:T$64,Calculation!$B$38:$B$64,$D19,Calculation!$A$38:$A$64,$C19)*10000</f>
        <v>0</v>
      </c>
      <c r="R19" s="117">
        <f>SUMIFS(Calculation!U$104:U$248,Calculation!$D$104:$D$248,$D19,Calculation!$C$104:$C$248,$C19)+SUMIFS(Calculation!U$38:U$64,Calculation!$B$38:$B$64,$D19,Calculation!$A$38:$A$64,$C19)*10000</f>
        <v>307.31553471486922</v>
      </c>
      <c r="S19" s="116">
        <f>SUMIFS(Calculation!V$104:V$248,Calculation!$D$104:$D$248,$D19,Calculation!$C$104:$C$248,$C19)+SUMIFS(Calculation!V$38:V$64,Calculation!$B$38:$B$64,$D19,Calculation!$A$38:$A$64,$C19)*10000</f>
        <v>440.96972337181433</v>
      </c>
      <c r="T19" s="117">
        <f>SUMIFS(Calculation!W$104:W$248,Calculation!$D$104:$D$248,$D19,Calculation!$C$104:$C$248,$C19)+SUMIFS(Calculation!W$38:W$64,Calculation!$B$38:$B$64,$D19,Calculation!$A$38:$A$64,$C19)*10000</f>
        <v>1114.1226182074806</v>
      </c>
      <c r="U19" s="116">
        <f>SUMIFS(Calculation!X$104:X$248,Calculation!$D$104:$D$248,$D19,Calculation!$C$104:$C$248,$C19)+SUMIFS(Calculation!X$38:X$64,Calculation!$B$38:$B$64,$D19,Calculation!$A$38:$A$64,$C19)*10000</f>
        <v>14045.44645340751</v>
      </c>
      <c r="V19" s="159">
        <f>SUMIFS(Calculation!Y$104:Y$248,Calculation!$D$104:$D$248,$D19,Calculation!$C$104:$C$248,$C19)+SUMIFS(Calculation!Y$38:Y$64,Calculation!$B$38:$B$64,$D19,Calculation!$A$38:$A$64,$C19)*10000</f>
        <v>20821.848597499156</v>
      </c>
      <c r="W19" s="164">
        <f>SUMIFS(Calculation!Z$104:Z$248,Calculation!$D$104:$D$248,$D19,Calculation!$C$104:$C$248,$C19)+SUMIFS(Calculation!Z$38:Z$64,Calculation!$B$38:$B$64,$D19,Calculation!$A$38:$A$64,$C19)*10000</f>
        <v>0</v>
      </c>
      <c r="X19" s="119">
        <f>SUMIFS(Calculation!AA$104:AA$248,Calculation!$D$104:$D$248,$D19,Calculation!$C$104:$C$248,$C19)+SUMIFS(Calculation!AA$38:AA$64,Calculation!$B$38:$B$64,$D19,Calculation!$A$38:$A$64,$C19)*10000</f>
        <v>0</v>
      </c>
      <c r="Y19" s="118">
        <f>SUMIFS(Calculation!AB$104:AB$248,Calculation!$D$104:$D$248,$D19,Calculation!$C$104:$C$248,$C19)+SUMIFS(Calculation!AB$38:AB$64,Calculation!$B$38:$B$64,$D19,Calculation!$A$38:$A$64,$C19)*10000</f>
        <v>0</v>
      </c>
      <c r="Z19" s="119">
        <f>SUMIFS(Calculation!AC$104:AC$248,Calculation!$D$104:$D$248,$D19,Calculation!$C$104:$C$248,$C19)+SUMIFS(Calculation!AC$38:AC$64,Calculation!$B$38:$B$64,$D19,Calculation!$A$38:$A$64,$C19)*10000</f>
        <v>0</v>
      </c>
      <c r="AA19" s="118">
        <f>SUMIFS(Calculation!AD$104:AD$248,Calculation!$D$104:$D$248,$D19,Calculation!$C$104:$C$248,$C19)+SUMIFS(Calculation!AD$38:AD$64,Calculation!$B$38:$B$64,$D19,Calculation!$A$38:$A$64,$C19)*10000</f>
        <v>0</v>
      </c>
      <c r="AB19" s="165">
        <f>SUMIFS(Calculation!AE$104:AE$248,Calculation!$D$104:$D$248,$D19,Calculation!$C$104:$C$248,$C19)+SUMIFS(Calculation!AE$38:AE$64,Calculation!$B$38:$B$64,$D19,Calculation!$A$38:$A$64,$C19)*10000</f>
        <v>0</v>
      </c>
      <c r="AC19" s="170">
        <f>SUMIFS(Calculation!AF$104:AF$248,Calculation!$D$104:$D$248,$D19,Calculation!$C$104:$C$248,$C19)+SUMIFS(Calculation!AF$38:AF$64,Calculation!$B$38:$B$64,$D19,Calculation!$A$38:$A$64,$C19)*10000</f>
        <v>158319.92683321206</v>
      </c>
      <c r="AD19" s="121">
        <f>SUMIFS(Calculation!AG$104:AG$248,Calculation!$D$104:$D$248,$D19,Calculation!$C$104:$C$248,$C19)+SUMIFS(Calculation!AG$38:AG$64,Calculation!$B$38:$B$64,$D19,Calculation!$A$38:$A$64,$C19)*10000</f>
        <v>155501.66056572381</v>
      </c>
      <c r="AE19" s="120">
        <f>SUMIFS(Calculation!AH$104:AH$248,Calculation!$D$104:$D$248,$D19,Calculation!$C$104:$C$248,$C19)+SUMIFS(Calculation!AH$38:AH$64,Calculation!$B$38:$B$64,$D19,Calculation!$A$38:$A$64,$C19)*10000</f>
        <v>138611.48304654032</v>
      </c>
      <c r="AF19" s="121">
        <f>SUMIFS(Calculation!AI$104:AI$248,Calculation!$D$104:$D$248,$D19,Calculation!$C$104:$C$248,$C19)+SUMIFS(Calculation!AI$38:AI$64,Calculation!$B$38:$B$64,$D19,Calculation!$A$38:$A$64,$C19)*10000</f>
        <v>162821.06263232182</v>
      </c>
      <c r="AG19" s="120">
        <f>SUMIFS(Calculation!AJ$104:AJ$248,Calculation!$D$104:$D$248,$D19,Calculation!$C$104:$C$248,$C19)+SUMIFS(Calculation!AJ$38:AJ$64,Calculation!$B$38:$B$64,$D19,Calculation!$A$38:$A$64,$C19)*10000</f>
        <v>210681.69680111264</v>
      </c>
      <c r="AH19" s="171">
        <f>SUMIFS(Calculation!AK$104:AK$248,Calculation!$D$104:$D$248,$D19,Calculation!$C$104:$C$248,$C19)+SUMIFS(Calculation!AK$38:AK$64,Calculation!$B$38:$B$64,$D19,Calculation!$A$38:$A$64,$C19)*10000</f>
        <v>287341.51064548834</v>
      </c>
      <c r="AI19" s="176">
        <f>SUMIFS(Calculation!AL$104:AL$248,Calculation!$D$104:$D$248,$D19,Calculation!$C$104:$C$248,$C19)+SUMIFS(Calculation!AL$38:AL$64,Calculation!$B$38:$B$64,$D19,Calculation!$A$38:$A$64,$C19)*10000</f>
        <v>391649.68307866435</v>
      </c>
      <c r="AJ19" s="123">
        <f>SUMIFS(Calculation!AM$104:AM$248,Calculation!$D$104:$D$248,$D19,Calculation!$C$104:$C$248,$C19)+SUMIFS(Calculation!AM$38:AM$64,Calculation!$B$38:$B$64,$D19,Calculation!$A$38:$A$64,$C19)*10000</f>
        <v>505534.05460595986</v>
      </c>
      <c r="AK19" s="122">
        <f>SUMIFS(Calculation!AN$104:AN$248,Calculation!$D$104:$D$248,$D19,Calculation!$C$104:$C$248,$C19)+SUMIFS(Calculation!AN$38:AN$64,Calculation!$B$38:$B$64,$D19,Calculation!$A$38:$A$64,$C19)*10000</f>
        <v>554151.95237058005</v>
      </c>
      <c r="AL19" s="123">
        <f>SUMIFS(Calculation!AO$104:AO$248,Calculation!$D$104:$D$248,$D19,Calculation!$C$104:$C$248,$C19)+SUMIFS(Calculation!AO$38:AO$64,Calculation!$B$38:$B$64,$D19,Calculation!$A$38:$A$64,$C19)*10000</f>
        <v>701897.24947071273</v>
      </c>
      <c r="AM19" s="122">
        <f>SUMIFS(Calculation!AP$104:AP$248,Calculation!$D$104:$D$248,$D19,Calculation!$C$104:$C$248,$C19)+SUMIFS(Calculation!AP$38:AP$64,Calculation!$B$38:$B$64,$D19,Calculation!$A$38:$A$64,$C19)*10000</f>
        <v>893641.53059805289</v>
      </c>
      <c r="AN19" s="177">
        <f>SUMIFS(Calculation!AQ$104:AQ$248,Calculation!$D$104:$D$248,$D19,Calculation!$C$104:$C$248,$C19)+SUMIFS(Calculation!AQ$38:AQ$64,Calculation!$B$38:$B$64,$D19,Calculation!$A$38:$A$64,$C19)*10000</f>
        <v>1407556.9651909429</v>
      </c>
    </row>
    <row r="20" spans="1:40">
      <c r="A20" s="128" t="s">
        <v>62</v>
      </c>
      <c r="B20" s="127" t="s">
        <v>62</v>
      </c>
      <c r="C20" s="142" t="s">
        <v>221</v>
      </c>
      <c r="D20" s="143" t="s">
        <v>216</v>
      </c>
      <c r="E20" s="146">
        <f>SUMIFS(Calculation!H$104:H$248,Calculation!$D$104:$D$248,$D20,Calculation!$C$104:$C$248,$C20)+SUMIFS(Calculation!H$38:H$64,Calculation!$B$38:$B$64,$D20,Calculation!$A$38:$A$64,$C20)*10000</f>
        <v>2129.0613630851321</v>
      </c>
      <c r="F20" s="113">
        <f>SUMIFS(Calculation!I$104:I$248,Calculation!$D$104:$D$248,$D20,Calculation!$C$104:$C$248,$C20)+SUMIFS(Calculation!I$38:I$64,Calculation!$B$38:$B$64,$D20,Calculation!$A$38:$A$64,$C20)*10000</f>
        <v>2174.202087430041</v>
      </c>
      <c r="G20" s="112">
        <f>SUMIFS(Calculation!J$104:J$248,Calculation!$D$104:$D$248,$D20,Calculation!$C$104:$C$248,$C20)+SUMIFS(Calculation!J$38:J$64,Calculation!$B$38:$B$64,$D20,Calculation!$A$38:$A$64,$C20)*10000</f>
        <v>2016.8630654178462</v>
      </c>
      <c r="H20" s="113">
        <f>SUMIFS(Calculation!K$104:K$248,Calculation!$D$104:$D$248,$D20,Calculation!$C$104:$C$248,$C20)+SUMIFS(Calculation!K$38:K$64,Calculation!$B$38:$B$64,$D20,Calculation!$A$38:$A$64,$C20)*10000</f>
        <v>2069.7586450246999</v>
      </c>
      <c r="I20" s="112">
        <f>SUMIFS(Calculation!L$104:L$248,Calculation!$D$104:$D$248,$D20,Calculation!$C$104:$C$248,$C20)+SUMIFS(Calculation!L$38:L$64,Calculation!$B$38:$B$64,$D20,Calculation!$A$38:$A$64,$C20)*10000</f>
        <v>1176.2534770514603</v>
      </c>
      <c r="J20" s="147">
        <f>SUMIFS(Calculation!M$104:M$248,Calculation!$D$104:$D$248,$D20,Calculation!$C$104:$C$248,$C20)+SUMIFS(Calculation!M$38:M$64,Calculation!$B$38:$B$64,$D20,Calculation!$A$38:$A$64,$C20)*10000</f>
        <v>42.160189253126056</v>
      </c>
      <c r="K20" s="152">
        <f>SUMIFS(Calculation!N$104:N$248,Calculation!$D$104:$D$248,$D20,Calculation!$C$104:$C$248,$C20)+SUMIFS(Calculation!N$38:N$64,Calculation!$B$38:$B$64,$D20,Calculation!$A$38:$A$64,$C20)*10000</f>
        <v>185583.18214892066</v>
      </c>
      <c r="L20" s="115">
        <f>SUMIFS(Calculation!O$104:O$248,Calculation!$D$104:$D$248,$D20,Calculation!$C$104:$C$248,$C20)+SUMIFS(Calculation!O$38:O$64,Calculation!$B$38:$B$64,$D20,Calculation!$A$38:$A$64,$C20)*10000</f>
        <v>238509.96899107553</v>
      </c>
      <c r="M20" s="114">
        <f>SUMIFS(Calculation!P$104:P$248,Calculation!$D$104:$D$248,$D20,Calculation!$C$104:$C$248,$C20)+SUMIFS(Calculation!P$38:P$64,Calculation!$B$38:$B$64,$D20,Calculation!$A$38:$A$64,$C20)*10000</f>
        <v>268835.98271981411</v>
      </c>
      <c r="N20" s="115">
        <f>SUMIFS(Calculation!Q$104:Q$248,Calculation!$D$104:$D$248,$D20,Calculation!$C$104:$C$248,$C20)+SUMIFS(Calculation!Q$38:Q$64,Calculation!$B$38:$B$64,$D20,Calculation!$A$38:$A$64,$C20)*10000</f>
        <v>294164.44742413552</v>
      </c>
      <c r="O20" s="114">
        <f>SUMIFS(Calculation!R$104:R$248,Calculation!$D$104:$D$248,$D20,Calculation!$C$104:$C$248,$C20)+SUMIFS(Calculation!R$38:R$64,Calculation!$B$38:$B$64,$D20,Calculation!$A$38:$A$64,$C20)*10000</f>
        <v>174399.18219749653</v>
      </c>
      <c r="P20" s="153">
        <f>SUMIFS(Calculation!S$104:S$248,Calculation!$D$104:$D$248,$D20,Calculation!$C$104:$C$248,$C20)+SUMIFS(Calculation!S$38:S$64,Calculation!$B$38:$B$64,$D20,Calculation!$A$38:$A$64,$C20)*10000</f>
        <v>3708.3399797228794</v>
      </c>
      <c r="Q20" s="158">
        <f>SUMIFS(Calculation!T$104:T$248,Calculation!$D$104:$D$248,$D20,Calculation!$C$104:$C$248,$C20)+SUMIFS(Calculation!T$38:T$64,Calculation!$B$38:$B$64,$D20,Calculation!$A$38:$A$64,$C20)*10000</f>
        <v>0</v>
      </c>
      <c r="R20" s="117">
        <f>SUMIFS(Calculation!U$104:U$248,Calculation!$D$104:$D$248,$D20,Calculation!$C$104:$C$248,$C20)+SUMIFS(Calculation!U$38:U$64,Calculation!$B$38:$B$64,$D20,Calculation!$A$38:$A$64,$C20)*10000</f>
        <v>21.742020874300415</v>
      </c>
      <c r="S20" s="116">
        <f>SUMIFS(Calculation!V$104:V$248,Calculation!$D$104:$D$248,$D20,Calculation!$C$104:$C$248,$C20)+SUMIFS(Calculation!V$38:V$64,Calculation!$B$38:$B$64,$D20,Calculation!$A$38:$A$64,$C20)*10000</f>
        <v>35.591701154432577</v>
      </c>
      <c r="T20" s="117">
        <f>SUMIFS(Calculation!W$104:W$248,Calculation!$D$104:$D$248,$D20,Calculation!$C$104:$C$248,$C20)+SUMIFS(Calculation!W$38:W$64,Calculation!$B$38:$B$64,$D20,Calculation!$A$38:$A$64,$C20)*10000</f>
        <v>90.551940719830625</v>
      </c>
      <c r="U20" s="116">
        <f>SUMIFS(Calculation!X$104:X$248,Calculation!$D$104:$D$248,$D20,Calculation!$C$104:$C$248,$C20)+SUMIFS(Calculation!X$38:X$64,Calculation!$B$38:$B$64,$D20,Calculation!$A$38:$A$64,$C20)*10000</f>
        <v>627.33518776077881</v>
      </c>
      <c r="V20" s="159">
        <f>SUMIFS(Calculation!Y$104:Y$248,Calculation!$D$104:$D$248,$D20,Calculation!$C$104:$C$248,$C20)+SUMIFS(Calculation!Y$38:Y$64,Calculation!$B$38:$B$64,$D20,Calculation!$A$38:$A$64,$C20)*10000</f>
        <v>17.566745522135857</v>
      </c>
      <c r="W20" s="164">
        <f>SUMIFS(Calculation!Z$104:Z$248,Calculation!$D$104:$D$248,$D20,Calculation!$C$104:$C$248,$C20)+SUMIFS(Calculation!Z$38:Z$64,Calculation!$B$38:$B$64,$D20,Calculation!$A$38:$A$64,$C20)*10000</f>
        <v>0</v>
      </c>
      <c r="X20" s="119">
        <f>SUMIFS(Calculation!AA$104:AA$248,Calculation!$D$104:$D$248,$D20,Calculation!$C$104:$C$248,$C20)+SUMIFS(Calculation!AA$38:AA$64,Calculation!$B$38:$B$64,$D20,Calculation!$A$38:$A$64,$C20)*10000</f>
        <v>0</v>
      </c>
      <c r="Y20" s="118">
        <f>SUMIFS(Calculation!AB$104:AB$248,Calculation!$D$104:$D$248,$D20,Calculation!$C$104:$C$248,$C20)+SUMIFS(Calculation!AB$38:AB$64,Calculation!$B$38:$B$64,$D20,Calculation!$A$38:$A$64,$C20)*10000</f>
        <v>0</v>
      </c>
      <c r="Z20" s="119">
        <f>SUMIFS(Calculation!AC$104:AC$248,Calculation!$D$104:$D$248,$D20,Calculation!$C$104:$C$248,$C20)+SUMIFS(Calculation!AC$38:AC$64,Calculation!$B$38:$B$64,$D20,Calculation!$A$38:$A$64,$C20)*10000</f>
        <v>0</v>
      </c>
      <c r="AA20" s="118">
        <f>SUMIFS(Calculation!AD$104:AD$248,Calculation!$D$104:$D$248,$D20,Calculation!$C$104:$C$248,$C20)+SUMIFS(Calculation!AD$38:AD$64,Calculation!$B$38:$B$64,$D20,Calculation!$A$38:$A$64,$C20)*10000</f>
        <v>0</v>
      </c>
      <c r="AB20" s="165">
        <f>SUMIFS(Calculation!AE$104:AE$248,Calculation!$D$104:$D$248,$D20,Calculation!$C$104:$C$248,$C20)+SUMIFS(Calculation!AE$38:AE$64,Calculation!$B$38:$B$64,$D20,Calculation!$A$38:$A$64,$C20)*10000</f>
        <v>0</v>
      </c>
      <c r="AC20" s="170">
        <f>SUMIFS(Calculation!AF$104:AF$248,Calculation!$D$104:$D$248,$D20,Calculation!$C$104:$C$248,$C20)+SUMIFS(Calculation!AF$38:AF$64,Calculation!$B$38:$B$64,$D20,Calculation!$A$38:$A$64,$C20)*10000</f>
        <v>9137.2216832403592</v>
      </c>
      <c r="AD20" s="121">
        <f>SUMIFS(Calculation!AG$104:AG$248,Calculation!$D$104:$D$248,$D20,Calculation!$C$104:$C$248,$C20)+SUMIFS(Calculation!AG$38:AG$64,Calculation!$B$38:$B$64,$D20,Calculation!$A$38:$A$64,$C20)*10000</f>
        <v>11001.462562396009</v>
      </c>
      <c r="AE20" s="120">
        <f>SUMIFS(Calculation!AH$104:AH$248,Calculation!$D$104:$D$248,$D20,Calculation!$C$104:$C$248,$C20)+SUMIFS(Calculation!AH$38:AH$64,Calculation!$B$38:$B$64,$D20,Calculation!$A$38:$A$64,$C20)*10000</f>
        <v>11187.658062876641</v>
      </c>
      <c r="AF20" s="121">
        <f>SUMIFS(Calculation!AI$104:AI$248,Calculation!$D$104:$D$248,$D20,Calculation!$C$104:$C$248,$C20)+SUMIFS(Calculation!AI$38:AI$64,Calculation!$B$38:$B$64,$D20,Calculation!$A$38:$A$64,$C20)*10000</f>
        <v>13233.519336626676</v>
      </c>
      <c r="AG20" s="120">
        <f>SUMIFS(Calculation!AJ$104:AJ$248,Calculation!$D$104:$D$248,$D20,Calculation!$C$104:$C$248,$C20)+SUMIFS(Calculation!AJ$38:AJ$64,Calculation!$B$38:$B$64,$D20,Calculation!$A$38:$A$64,$C20)*10000</f>
        <v>9410.0278164116826</v>
      </c>
      <c r="AH20" s="171">
        <f>SUMIFS(Calculation!AK$104:AK$248,Calculation!$D$104:$D$248,$D20,Calculation!$C$104:$C$248,$C20)+SUMIFS(Calculation!AK$38:AK$64,Calculation!$B$38:$B$64,$D20,Calculation!$A$38:$A$64,$C20)*10000</f>
        <v>242.42108820547483</v>
      </c>
      <c r="AI20" s="176">
        <f>SUMIFS(Calculation!AL$104:AL$248,Calculation!$D$104:$D$248,$D20,Calculation!$C$104:$C$248,$C20)+SUMIFS(Calculation!AL$38:AL$64,Calculation!$B$38:$B$64,$D20,Calculation!$A$38:$A$64,$C20)*10000</f>
        <v>22603.534804753821</v>
      </c>
      <c r="AJ20" s="123">
        <f>SUMIFS(Calculation!AM$104:AM$248,Calculation!$D$104:$D$248,$D20,Calculation!$C$104:$C$248,$C20)+SUMIFS(Calculation!AM$38:AM$64,Calculation!$B$38:$B$64,$D20,Calculation!$A$38:$A$64,$C20)*10000</f>
        <v>35765.624338224174</v>
      </c>
      <c r="AK20" s="122">
        <f>SUMIFS(Calculation!AN$104:AN$248,Calculation!$D$104:$D$248,$D20,Calculation!$C$104:$C$248,$C20)+SUMIFS(Calculation!AN$38:AN$64,Calculation!$B$38:$B$64,$D20,Calculation!$A$38:$A$64,$C20)*10000</f>
        <v>44726.90445073694</v>
      </c>
      <c r="AL20" s="123">
        <f>SUMIFS(Calculation!AO$104:AO$248,Calculation!$D$104:$D$248,$D20,Calculation!$C$104:$C$248,$C20)+SUMIFS(Calculation!AO$38:AO$64,Calculation!$B$38:$B$64,$D20,Calculation!$A$38:$A$64,$C20)*10000</f>
        <v>57047.722653493292</v>
      </c>
      <c r="AM20" s="122">
        <f>SUMIFS(Calculation!AP$104:AP$248,Calculation!$D$104:$D$248,$D20,Calculation!$C$104:$C$248,$C20)+SUMIFS(Calculation!AP$38:AP$64,Calculation!$B$38:$B$64,$D20,Calculation!$A$38:$A$64,$C20)*10000</f>
        <v>39914.201321279557</v>
      </c>
      <c r="AN20" s="177">
        <f>SUMIFS(Calculation!AQ$104:AQ$248,Calculation!$D$104:$D$248,$D20,Calculation!$C$104:$C$248,$C20)+SUMIFS(Calculation!AQ$38:AQ$64,Calculation!$B$38:$B$64,$D20,Calculation!$A$38:$A$64,$C20)*10000</f>
        <v>1187.5119972963839</v>
      </c>
    </row>
    <row r="21" spans="1:40">
      <c r="A21" s="128" t="s">
        <v>62</v>
      </c>
      <c r="B21" s="126" t="s">
        <v>514</v>
      </c>
      <c r="C21" s="142" t="s">
        <v>410</v>
      </c>
      <c r="D21" s="143" t="s">
        <v>141</v>
      </c>
      <c r="E21" s="146">
        <f>SUMIFS(Calculation!H$104:H$248,Calculation!$D$104:$D$248,$D21,Calculation!$C$104:$C$248,$C21)+SUMIFS(Calculation!H$38:H$64,Calculation!$B$38:$B$64,$D21,Calculation!$A$38:$A$64,$C21)*10000</f>
        <v>843.87327256950687</v>
      </c>
      <c r="F21" s="113">
        <f>SUMIFS(Calculation!I$104:I$248,Calculation!$D$104:$D$248,$D21,Calculation!$C$104:$C$248,$C21)+SUMIFS(Calculation!I$38:I$64,Calculation!$B$38:$B$64,$D21,Calculation!$A$38:$A$64,$C21)*10000</f>
        <v>736.18196918079616</v>
      </c>
      <c r="G21" s="112">
        <f>SUMIFS(Calculation!J$104:J$248,Calculation!$D$104:$D$248,$D21,Calculation!$C$104:$C$248,$C21)+SUMIFS(Calculation!J$38:J$64,Calculation!$B$38:$B$64,$D21,Calculation!$A$38:$A$64,$C21)*10000</f>
        <v>1269.1998553935171</v>
      </c>
      <c r="H21" s="113">
        <f>SUMIFS(Calculation!K$104:K$248,Calculation!$D$104:$D$248,$D21,Calculation!$C$104:$C$248,$C21)+SUMIFS(Calculation!K$38:K$64,Calculation!$B$38:$B$64,$D21,Calculation!$A$38:$A$64,$C21)*10000</f>
        <v>1657.0098115684916</v>
      </c>
      <c r="I21" s="112">
        <f>SUMIFS(Calculation!L$104:L$248,Calculation!$D$104:$D$248,$D21,Calculation!$C$104:$C$248,$C21)+SUMIFS(Calculation!L$38:L$64,Calculation!$B$38:$B$64,$D21,Calculation!$A$38:$A$64,$C21)*10000</f>
        <v>1649.6162576594045</v>
      </c>
      <c r="J21" s="147">
        <f>SUMIFS(Calculation!M$104:M$248,Calculation!$D$104:$D$248,$D21,Calculation!$C$104:$C$248,$C21)+SUMIFS(Calculation!M$38:M$64,Calculation!$B$38:$B$64,$D21,Calculation!$A$38:$A$64,$C21)*10000</f>
        <v>1696.3513992093813</v>
      </c>
      <c r="K21" s="152">
        <f>SUMIFS(Calculation!N$104:N$248,Calculation!$D$104:$D$248,$D21,Calculation!$C$104:$C$248,$C21)+SUMIFS(Calculation!N$38:N$64,Calculation!$B$38:$B$64,$D21,Calculation!$A$38:$A$64,$C21)*10000</f>
        <v>92422.079094327346</v>
      </c>
      <c r="L21" s="115">
        <f>SUMIFS(Calculation!O$104:O$248,Calculation!$D$104:$D$248,$D21,Calculation!$C$104:$C$248,$C21)+SUMIFS(Calculation!O$38:O$64,Calculation!$B$38:$B$64,$D21,Calculation!$A$38:$A$64,$C21)*10000</f>
        <v>100387.239546582</v>
      </c>
      <c r="M21" s="114">
        <f>SUMIFS(Calculation!P$104:P$248,Calculation!$D$104:$D$248,$D21,Calculation!$C$104:$C$248,$C21)+SUMIFS(Calculation!P$38:P$64,Calculation!$B$38:$B$64,$D21,Calculation!$A$38:$A$64,$C21)*10000</f>
        <v>103172.45523880805</v>
      </c>
      <c r="N21" s="115">
        <f>SUMIFS(Calculation!Q$104:Q$248,Calculation!$D$104:$D$248,$D21,Calculation!$C$104:$C$248,$C21)+SUMIFS(Calculation!Q$38:Q$64,Calculation!$B$38:$B$64,$D21,Calculation!$A$38:$A$64,$C21)*10000</f>
        <v>109873.99507754354</v>
      </c>
      <c r="O21" s="114">
        <f>SUMIFS(Calculation!R$104:R$248,Calculation!$D$104:$D$248,$D21,Calculation!$C$104:$C$248,$C21)+SUMIFS(Calculation!R$38:R$64,Calculation!$B$38:$B$64,$D21,Calculation!$A$38:$A$64,$C21)*10000</f>
        <v>111873.38190389545</v>
      </c>
      <c r="P21" s="153">
        <f>SUMIFS(Calculation!S$104:S$248,Calculation!$D$104:$D$248,$D21,Calculation!$C$104:$C$248,$C21)+SUMIFS(Calculation!S$38:S$64,Calculation!$B$38:$B$64,$D21,Calculation!$A$38:$A$64,$C21)*10000</f>
        <v>104654.91663477381</v>
      </c>
      <c r="Q21" s="158">
        <f>SUMIFS(Calculation!T$104:T$248,Calculation!$D$104:$D$248,$D21,Calculation!$C$104:$C$248,$C21)+SUMIFS(Calculation!T$38:T$64,Calculation!$B$38:$B$64,$D21,Calculation!$A$38:$A$64,$C21)*10000</f>
        <v>0</v>
      </c>
      <c r="R21" s="117">
        <f>SUMIFS(Calculation!U$104:U$248,Calculation!$D$104:$D$248,$D21,Calculation!$C$104:$C$248,$C21)+SUMIFS(Calculation!U$38:U$64,Calculation!$B$38:$B$64,$D21,Calculation!$A$38:$A$64,$C21)*10000</f>
        <v>13.803411922139929</v>
      </c>
      <c r="S21" s="116">
        <f>SUMIFS(Calculation!V$104:V$248,Calculation!$D$104:$D$248,$D21,Calculation!$C$104:$C$248,$C21)+SUMIFS(Calculation!V$38:V$64,Calculation!$B$38:$B$64,$D21,Calculation!$A$38:$A$64,$C21)*10000</f>
        <v>10.435643255457807</v>
      </c>
      <c r="T21" s="117">
        <f>SUMIFS(Calculation!W$104:W$248,Calculation!$D$104:$D$248,$D21,Calculation!$C$104:$C$248,$C21)+SUMIFS(Calculation!W$38:W$64,Calculation!$B$38:$B$64,$D21,Calculation!$A$38:$A$64,$C21)*10000</f>
        <v>8.2850490578424587</v>
      </c>
      <c r="U21" s="116">
        <f>SUMIFS(Calculation!X$104:X$248,Calculation!$D$104:$D$248,$D21,Calculation!$C$104:$C$248,$C21)+SUMIFS(Calculation!X$38:X$64,Calculation!$B$38:$B$64,$D21,Calculation!$A$38:$A$64,$C21)*10000</f>
        <v>819.0200016098446</v>
      </c>
      <c r="V21" s="159">
        <f>SUMIFS(Calculation!Y$104:Y$248,Calculation!$D$104:$D$248,$D21,Calculation!$C$104:$C$248,$C21)+SUMIFS(Calculation!Y$38:Y$64,Calculation!$B$38:$B$64,$D21,Calculation!$A$38:$A$64,$C21)*10000</f>
        <v>900.16066183852649</v>
      </c>
      <c r="W21" s="164">
        <f>SUMIFS(Calculation!Z$104:Z$248,Calculation!$D$104:$D$248,$D21,Calculation!$C$104:$C$248,$C21)+SUMIFS(Calculation!Z$38:Z$64,Calculation!$B$38:$B$64,$D21,Calculation!$A$38:$A$64,$C21)*10000</f>
        <v>0</v>
      </c>
      <c r="X21" s="119">
        <f>SUMIFS(Calculation!AA$104:AA$248,Calculation!$D$104:$D$248,$D21,Calculation!$C$104:$C$248,$C21)+SUMIFS(Calculation!AA$38:AA$64,Calculation!$B$38:$B$64,$D21,Calculation!$A$38:$A$64,$C21)*10000</f>
        <v>0</v>
      </c>
      <c r="Y21" s="118">
        <f>SUMIFS(Calculation!AB$104:AB$248,Calculation!$D$104:$D$248,$D21,Calculation!$C$104:$C$248,$C21)+SUMIFS(Calculation!AB$38:AB$64,Calculation!$B$38:$B$64,$D21,Calculation!$A$38:$A$64,$C21)*10000</f>
        <v>0</v>
      </c>
      <c r="Z21" s="119">
        <f>SUMIFS(Calculation!AC$104:AC$248,Calculation!$D$104:$D$248,$D21,Calculation!$C$104:$C$248,$C21)+SUMIFS(Calculation!AC$38:AC$64,Calculation!$B$38:$B$64,$D21,Calculation!$A$38:$A$64,$C21)*10000</f>
        <v>0</v>
      </c>
      <c r="AA21" s="118">
        <f>SUMIFS(Calculation!AD$104:AD$248,Calculation!$D$104:$D$248,$D21,Calculation!$C$104:$C$248,$C21)+SUMIFS(Calculation!AD$38:AD$64,Calculation!$B$38:$B$64,$D21,Calculation!$A$38:$A$64,$C21)*10000</f>
        <v>0</v>
      </c>
      <c r="AB21" s="165">
        <f>SUMIFS(Calculation!AE$104:AE$248,Calculation!$D$104:$D$248,$D21,Calculation!$C$104:$C$248,$C21)+SUMIFS(Calculation!AE$38:AE$64,Calculation!$B$38:$B$64,$D21,Calculation!$A$38:$A$64,$C21)*10000</f>
        <v>0</v>
      </c>
      <c r="AC21" s="170">
        <f>SUMIFS(Calculation!AF$104:AF$248,Calculation!$D$104:$D$248,$D21,Calculation!$C$104:$C$248,$C21)+SUMIFS(Calculation!AF$38:AF$64,Calculation!$B$38:$B$64,$D21,Calculation!$A$38:$A$64,$C21)*10000</f>
        <v>343.80022215794725</v>
      </c>
      <c r="AD21" s="121">
        <f>SUMIFS(Calculation!AG$104:AG$248,Calculation!$D$104:$D$248,$D21,Calculation!$C$104:$C$248,$C21)+SUMIFS(Calculation!AG$38:AG$64,Calculation!$B$38:$B$64,$D21,Calculation!$A$38:$A$64,$C21)*10000</f>
        <v>308.27619959445849</v>
      </c>
      <c r="AE21" s="120">
        <f>SUMIFS(Calculation!AH$104:AH$248,Calculation!$D$104:$D$248,$D21,Calculation!$C$104:$C$248,$C21)+SUMIFS(Calculation!AH$38:AH$64,Calculation!$B$38:$B$64,$D21,Calculation!$A$38:$A$64,$C21)*10000</f>
        <v>311.09498677756648</v>
      </c>
      <c r="AF21" s="121">
        <f>SUMIFS(Calculation!AI$104:AI$248,Calculation!$D$104:$D$248,$D21,Calculation!$C$104:$C$248,$C21)+SUMIFS(Calculation!AI$38:AI$64,Calculation!$B$38:$B$64,$D21,Calculation!$A$38:$A$64,$C21)*10000</f>
        <v>343.11530753340662</v>
      </c>
      <c r="AG21" s="120">
        <f>SUMIFS(Calculation!AJ$104:AJ$248,Calculation!$D$104:$D$248,$D21,Calculation!$C$104:$C$248,$C21)+SUMIFS(Calculation!AJ$38:AJ$64,Calculation!$B$38:$B$64,$D21,Calculation!$A$38:$A$64,$C21)*10000</f>
        <v>726.4099660921238</v>
      </c>
      <c r="AH21" s="171">
        <f>SUMIFS(Calculation!AK$104:AK$248,Calculation!$D$104:$D$248,$D21,Calculation!$C$104:$C$248,$C21)+SUMIFS(Calculation!AK$38:AK$64,Calculation!$B$38:$B$64,$D21,Calculation!$A$38:$A$64,$C21)*10000</f>
        <v>823.55124380971586</v>
      </c>
      <c r="AI21" s="176">
        <f>SUMIFS(Calculation!AL$104:AL$248,Calculation!$D$104:$D$248,$D21,Calculation!$C$104:$C$248,$C21)+SUMIFS(Calculation!AL$38:AL$64,Calculation!$B$38:$B$64,$D21,Calculation!$A$38:$A$64,$C21)*10000</f>
        <v>17096.247410945194</v>
      </c>
      <c r="AJ21" s="123">
        <f>SUMIFS(Calculation!AM$104:AM$248,Calculation!$D$104:$D$248,$D21,Calculation!$C$104:$C$248,$C21)+SUMIFS(Calculation!AM$38:AM$64,Calculation!$B$38:$B$64,$D21,Calculation!$A$38:$A$64,$C21)*10000</f>
        <v>20358.498872720604</v>
      </c>
      <c r="AK21" s="122">
        <f>SUMIFS(Calculation!AN$104:AN$248,Calculation!$D$104:$D$248,$D21,Calculation!$C$104:$C$248,$C21)+SUMIFS(Calculation!AN$38:AN$64,Calculation!$B$38:$B$64,$D21,Calculation!$A$38:$A$64,$C21)*10000</f>
        <v>21257.814275765406</v>
      </c>
      <c r="AL21" s="123">
        <f>SUMIFS(Calculation!AO$104:AO$248,Calculation!$D$104:$D$248,$D21,Calculation!$C$104:$C$248,$C21)+SUMIFS(Calculation!AO$38:AO$64,Calculation!$B$38:$B$64,$D21,Calculation!$A$38:$A$64,$C21)*10000</f>
        <v>22376.594754296693</v>
      </c>
      <c r="AM21" s="122">
        <f>SUMIFS(Calculation!AP$104:AP$248,Calculation!$D$104:$D$248,$D21,Calculation!$C$104:$C$248,$C21)+SUMIFS(Calculation!AP$38:AP$64,Calculation!$B$38:$B$64,$D21,Calculation!$A$38:$A$64,$C21)*10000</f>
        <v>23428.571870743181</v>
      </c>
      <c r="AN21" s="177">
        <f>SUMIFS(Calculation!AQ$104:AQ$248,Calculation!$D$104:$D$248,$D21,Calculation!$C$104:$C$248,$C21)+SUMIFS(Calculation!AQ$38:AQ$64,Calculation!$B$38:$B$64,$D21,Calculation!$A$38:$A$64,$C21)*10000</f>
        <v>29087.02006036857</v>
      </c>
    </row>
    <row r="22" spans="1:40">
      <c r="A22" s="128" t="s">
        <v>62</v>
      </c>
      <c r="B22" s="127" t="s">
        <v>62</v>
      </c>
      <c r="C22" s="142" t="s">
        <v>410</v>
      </c>
      <c r="D22" s="143" t="s">
        <v>221</v>
      </c>
      <c r="E22" s="146">
        <f>SUMIFS(Calculation!H$104:H$248,Calculation!$D$104:$D$248,$D22,Calculation!$C$104:$C$248,$C22)+SUMIFS(Calculation!H$38:H$64,Calculation!$B$38:$B$64,$D22,Calculation!$A$38:$A$64,$C22)*10000</f>
        <v>59009.621903774183</v>
      </c>
      <c r="F22" s="113">
        <f>SUMIFS(Calculation!I$104:I$248,Calculation!$D$104:$D$248,$D22,Calculation!$C$104:$C$248,$C22)+SUMIFS(Calculation!I$38:I$64,Calculation!$B$38:$B$64,$D22,Calculation!$A$38:$A$64,$C22)*10000</f>
        <v>50891.059676881319</v>
      </c>
      <c r="G22" s="112">
        <f>SUMIFS(Calculation!J$104:J$248,Calculation!$D$104:$D$248,$D22,Calculation!$C$104:$C$248,$C22)+SUMIFS(Calculation!J$38:J$64,Calculation!$B$38:$B$64,$D22,Calculation!$A$38:$A$64,$C22)*10000</f>
        <v>84262.035487315356</v>
      </c>
      <c r="H22" s="113">
        <f>SUMIFS(Calculation!K$104:K$248,Calculation!$D$104:$D$248,$D22,Calculation!$C$104:$C$248,$C22)+SUMIFS(Calculation!K$38:K$64,Calculation!$B$38:$B$64,$D22,Calculation!$A$38:$A$64,$C22)*10000</f>
        <v>103121.00820984651</v>
      </c>
      <c r="I22" s="112">
        <f>SUMIFS(Calculation!L$104:L$248,Calculation!$D$104:$D$248,$D22,Calculation!$C$104:$C$248,$C22)+SUMIFS(Calculation!L$38:L$64,Calculation!$B$38:$B$64,$D22,Calculation!$A$38:$A$64,$C22)*10000</f>
        <v>68240.909706017788</v>
      </c>
      <c r="J22" s="147">
        <f>SUMIFS(Calculation!M$104:M$248,Calculation!$D$104:$D$248,$D22,Calculation!$C$104:$C$248,$C22)+SUMIFS(Calculation!M$38:M$64,Calculation!$B$38:$B$64,$D22,Calculation!$A$38:$A$64,$C22)*10000</f>
        <v>87290.649996443346</v>
      </c>
      <c r="K22" s="152">
        <f>SUMIFS(Calculation!N$104:N$248,Calculation!$D$104:$D$248,$D22,Calculation!$C$104:$C$248,$C22)+SUMIFS(Calculation!N$38:N$64,Calculation!$B$38:$B$64,$D22,Calculation!$A$38:$A$64,$C22)*10000</f>
        <v>6462809.1920848927</v>
      </c>
      <c r="L22" s="115">
        <f>SUMIFS(Calculation!O$104:O$248,Calculation!$D$104:$D$248,$D22,Calculation!$C$104:$C$248,$C22)+SUMIFS(Calculation!O$38:O$64,Calculation!$B$38:$B$64,$D22,Calculation!$A$38:$A$64,$C22)*10000</f>
        <v>6939606.2555667264</v>
      </c>
      <c r="M22" s="114">
        <f>SUMIFS(Calculation!P$104:P$248,Calculation!$D$104:$D$248,$D22,Calculation!$C$104:$C$248,$C22)+SUMIFS(Calculation!P$38:P$64,Calculation!$B$38:$B$64,$D22,Calculation!$A$38:$A$64,$C22)*10000</f>
        <v>6849607.6860570246</v>
      </c>
      <c r="N22" s="115">
        <f>SUMIFS(Calculation!Q$104:Q$248,Calculation!$D$104:$D$248,$D22,Calculation!$C$104:$C$248,$C22)+SUMIFS(Calculation!Q$38:Q$64,Calculation!$B$38:$B$64,$D22,Calculation!$A$38:$A$64,$C22)*10000</f>
        <v>6837809.3293937445</v>
      </c>
      <c r="O22" s="114">
        <f>SUMIFS(Calculation!R$104:R$248,Calculation!$D$104:$D$248,$D22,Calculation!$C$104:$C$248,$C22)+SUMIFS(Calculation!R$38:R$64,Calculation!$B$38:$B$64,$D22,Calculation!$A$38:$A$64,$C22)*10000</f>
        <v>4627949.87474404</v>
      </c>
      <c r="P22" s="153">
        <f>SUMIFS(Calculation!S$104:S$248,Calculation!$D$104:$D$248,$D22,Calculation!$C$104:$C$248,$C22)+SUMIFS(Calculation!S$38:S$64,Calculation!$B$38:$B$64,$D22,Calculation!$A$38:$A$64,$C22)*10000</f>
        <v>5385320.3426075112</v>
      </c>
      <c r="Q22" s="158">
        <f>SUMIFS(Calculation!T$104:T$248,Calculation!$D$104:$D$248,$D22,Calculation!$C$104:$C$248,$C22)+SUMIFS(Calculation!T$38:T$64,Calculation!$B$38:$B$64,$D22,Calculation!$A$38:$A$64,$C22)*10000</f>
        <v>0</v>
      </c>
      <c r="R22" s="117">
        <f>SUMIFS(Calculation!U$104:U$248,Calculation!$D$104:$D$248,$D22,Calculation!$C$104:$C$248,$C22)+SUMIFS(Calculation!U$38:U$64,Calculation!$B$38:$B$64,$D22,Calculation!$A$38:$A$64,$C22)*10000</f>
        <v>954.20736894152469</v>
      </c>
      <c r="S22" s="116">
        <f>SUMIFS(Calculation!V$104:V$248,Calculation!$D$104:$D$248,$D22,Calculation!$C$104:$C$248,$C22)+SUMIFS(Calculation!V$38:V$64,Calculation!$B$38:$B$64,$D22,Calculation!$A$38:$A$64,$C22)*10000</f>
        <v>692.82118067348176</v>
      </c>
      <c r="T22" s="117">
        <f>SUMIFS(Calculation!W$104:W$248,Calculation!$D$104:$D$248,$D22,Calculation!$C$104:$C$248,$C22)+SUMIFS(Calculation!W$38:W$64,Calculation!$B$38:$B$64,$D22,Calculation!$A$38:$A$64,$C22)*10000</f>
        <v>515.60504104923245</v>
      </c>
      <c r="U22" s="116">
        <f>SUMIFS(Calculation!X$104:X$248,Calculation!$D$104:$D$248,$D22,Calculation!$C$104:$C$248,$C22)+SUMIFS(Calculation!X$38:X$64,Calculation!$B$38:$B$64,$D22,Calculation!$A$38:$A$64,$C22)*10000</f>
        <v>33881.013064566723</v>
      </c>
      <c r="V22" s="159">
        <f>SUMIFS(Calculation!Y$104:Y$248,Calculation!$D$104:$D$248,$D22,Calculation!$C$104:$C$248,$C22)+SUMIFS(Calculation!Y$38:Y$64,Calculation!$B$38:$B$64,$D22,Calculation!$A$38:$A$64,$C22)*10000</f>
        <v>46320.361046499769</v>
      </c>
      <c r="W22" s="164">
        <f>SUMIFS(Calculation!Z$104:Z$248,Calculation!$D$104:$D$248,$D22,Calculation!$C$104:$C$248,$C22)+SUMIFS(Calculation!Z$38:Z$64,Calculation!$B$38:$B$64,$D22,Calculation!$A$38:$A$64,$C22)*10000</f>
        <v>0</v>
      </c>
      <c r="X22" s="119">
        <f>SUMIFS(Calculation!AA$104:AA$248,Calculation!$D$104:$D$248,$D22,Calculation!$C$104:$C$248,$C22)+SUMIFS(Calculation!AA$38:AA$64,Calculation!$B$38:$B$64,$D22,Calculation!$A$38:$A$64,$C22)*10000</f>
        <v>0</v>
      </c>
      <c r="Y22" s="118">
        <f>SUMIFS(Calculation!AB$104:AB$248,Calculation!$D$104:$D$248,$D22,Calculation!$C$104:$C$248,$C22)+SUMIFS(Calculation!AB$38:AB$64,Calculation!$B$38:$B$64,$D22,Calculation!$A$38:$A$64,$C22)*10000</f>
        <v>0</v>
      </c>
      <c r="Z22" s="119">
        <f>SUMIFS(Calculation!AC$104:AC$248,Calculation!$D$104:$D$248,$D22,Calculation!$C$104:$C$248,$C22)+SUMIFS(Calculation!AC$38:AC$64,Calculation!$B$38:$B$64,$D22,Calculation!$A$38:$A$64,$C22)*10000</f>
        <v>0</v>
      </c>
      <c r="AA22" s="118">
        <f>SUMIFS(Calculation!AD$104:AD$248,Calculation!$D$104:$D$248,$D22,Calculation!$C$104:$C$248,$C22)+SUMIFS(Calculation!AD$38:AD$64,Calculation!$B$38:$B$64,$D22,Calculation!$A$38:$A$64,$C22)*10000</f>
        <v>0</v>
      </c>
      <c r="AB22" s="165">
        <f>SUMIFS(Calculation!AE$104:AE$248,Calculation!$D$104:$D$248,$D22,Calculation!$C$104:$C$248,$C22)+SUMIFS(Calculation!AE$38:AE$64,Calculation!$B$38:$B$64,$D22,Calculation!$A$38:$A$64,$C22)*10000</f>
        <v>0</v>
      </c>
      <c r="AC22" s="170">
        <f>SUMIFS(Calculation!AF$104:AF$248,Calculation!$D$104:$D$248,$D22,Calculation!$C$104:$C$248,$C22)+SUMIFS(Calculation!AF$38:AF$64,Calculation!$B$38:$B$64,$D22,Calculation!$A$38:$A$64,$C22)*10000</f>
        <v>24040.957071908</v>
      </c>
      <c r="AD22" s="121">
        <f>SUMIFS(Calculation!AG$104:AG$248,Calculation!$D$104:$D$248,$D22,Calculation!$C$104:$C$248,$C22)+SUMIFS(Calculation!AG$38:AG$64,Calculation!$B$38:$B$64,$D22,Calculation!$A$38:$A$64,$C22)*10000</f>
        <v>21310.631239694056</v>
      </c>
      <c r="AE22" s="120">
        <f>SUMIFS(Calculation!AH$104:AH$248,Calculation!$D$104:$D$248,$D22,Calculation!$C$104:$C$248,$C22)+SUMIFS(Calculation!AH$38:AH$64,Calculation!$B$38:$B$64,$D22,Calculation!$A$38:$A$64,$C22)*10000</f>
        <v>20653.561142779741</v>
      </c>
      <c r="AF22" s="121">
        <f>SUMIFS(Calculation!AI$104:AI$248,Calculation!$D$104:$D$248,$D22,Calculation!$C$104:$C$248,$C22)+SUMIFS(Calculation!AI$38:AI$64,Calculation!$B$38:$B$64,$D22,Calculation!$A$38:$A$64,$C22)*10000</f>
        <v>21353.160493107869</v>
      </c>
      <c r="AG22" s="120">
        <f>SUMIFS(Calculation!AJ$104:AJ$248,Calculation!$D$104:$D$248,$D22,Calculation!$C$104:$C$248,$C22)+SUMIFS(Calculation!AJ$38:AJ$64,Calculation!$B$38:$B$64,$D22,Calculation!$A$38:$A$64,$C22)*10000</f>
        <v>30049.944449492043</v>
      </c>
      <c r="AH22" s="171">
        <f>SUMIFS(Calculation!AK$104:AK$248,Calculation!$D$104:$D$248,$D22,Calculation!$C$104:$C$248,$C22)+SUMIFS(Calculation!AK$38:AK$64,Calculation!$B$38:$B$64,$D22,Calculation!$A$38:$A$64,$C22)*10000</f>
        <v>42378.202659563627</v>
      </c>
      <c r="AI22" s="176">
        <f>SUMIFS(Calculation!AL$104:AL$248,Calculation!$D$104:$D$248,$D22,Calculation!$C$104:$C$248,$C22)+SUMIFS(Calculation!AL$38:AL$64,Calculation!$B$38:$B$64,$D22,Calculation!$A$38:$A$64,$C22)*10000</f>
        <v>1195491.2289394252</v>
      </c>
      <c r="AJ22" s="123">
        <f>SUMIFS(Calculation!AM$104:AM$248,Calculation!$D$104:$D$248,$D22,Calculation!$C$104:$C$248,$C22)+SUMIFS(Calculation!AM$38:AM$64,Calculation!$B$38:$B$64,$D22,Calculation!$A$38:$A$64,$C22)*10000</f>
        <v>1407349.8461477556</v>
      </c>
      <c r="AK22" s="122">
        <f>SUMIFS(Calculation!AN$104:AN$248,Calculation!$D$104:$D$248,$D22,Calculation!$C$104:$C$248,$C22)+SUMIFS(Calculation!AN$38:AN$64,Calculation!$B$38:$B$64,$D22,Calculation!$A$38:$A$64,$C22)*10000</f>
        <v>1411303.8961322063</v>
      </c>
      <c r="AL22" s="123">
        <f>SUMIFS(Calculation!AO$104:AO$248,Calculation!$D$104:$D$248,$D22,Calculation!$C$104:$C$248,$C22)+SUMIFS(Calculation!AO$38:AO$64,Calculation!$B$38:$B$64,$D22,Calculation!$A$38:$A$64,$C22)*10000</f>
        <v>1392566.8968622508</v>
      </c>
      <c r="AM22" s="122">
        <f>SUMIFS(Calculation!AP$104:AP$248,Calculation!$D$104:$D$248,$D22,Calculation!$C$104:$C$248,$C22)+SUMIFS(Calculation!AP$38:AP$64,Calculation!$B$38:$B$64,$D22,Calculation!$A$38:$A$64,$C22)*10000</f>
        <v>969187.25803588342</v>
      </c>
      <c r="AN22" s="177">
        <f>SUMIFS(Calculation!AQ$104:AQ$248,Calculation!$D$104:$D$248,$D22,Calculation!$C$104:$C$248,$C22)+SUMIFS(Calculation!AQ$38:AQ$64,Calculation!$B$38:$B$64,$D22,Calculation!$A$38:$A$64,$C22)*10000</f>
        <v>1496756.4436899824</v>
      </c>
    </row>
    <row r="23" spans="1:40">
      <c r="A23" s="128" t="s">
        <v>62</v>
      </c>
      <c r="B23" s="127" t="s">
        <v>62</v>
      </c>
      <c r="C23" s="142" t="s">
        <v>410</v>
      </c>
      <c r="D23" s="143" t="s">
        <v>397</v>
      </c>
      <c r="E23" s="146">
        <f>SUMIFS(Calculation!H$104:H$248,Calculation!$D$104:$D$248,$D23,Calculation!$C$104:$C$248,$C23)+SUMIFS(Calculation!H$38:H$64,Calculation!$B$38:$B$64,$D23,Calculation!$A$38:$A$64,$C23)*10000</f>
        <v>0</v>
      </c>
      <c r="F23" s="113">
        <f>SUMIFS(Calculation!I$104:I$248,Calculation!$D$104:$D$248,$D23,Calculation!$C$104:$C$248,$C23)+SUMIFS(Calculation!I$38:I$64,Calculation!$B$38:$B$64,$D23,Calculation!$A$38:$A$64,$C23)*10000</f>
        <v>0</v>
      </c>
      <c r="G23" s="112">
        <f>SUMIFS(Calculation!J$104:J$248,Calculation!$D$104:$D$248,$D23,Calculation!$C$104:$C$248,$C23)+SUMIFS(Calculation!J$38:J$64,Calculation!$B$38:$B$64,$D23,Calculation!$A$38:$A$64,$C23)*10000</f>
        <v>0</v>
      </c>
      <c r="H23" s="113">
        <f>SUMIFS(Calculation!K$104:K$248,Calculation!$D$104:$D$248,$D23,Calculation!$C$104:$C$248,$C23)+SUMIFS(Calculation!K$38:K$64,Calculation!$B$38:$B$64,$D23,Calculation!$A$38:$A$64,$C23)*10000</f>
        <v>0</v>
      </c>
      <c r="I23" s="112">
        <f>SUMIFS(Calculation!L$104:L$248,Calculation!$D$104:$D$248,$D23,Calculation!$C$104:$C$248,$C23)+SUMIFS(Calculation!L$38:L$64,Calculation!$B$38:$B$64,$D23,Calculation!$A$38:$A$64,$C23)*10000</f>
        <v>28323.345497997434</v>
      </c>
      <c r="J23" s="147">
        <f>SUMIFS(Calculation!M$104:M$248,Calculation!$D$104:$D$248,$D23,Calculation!$C$104:$C$248,$C23)+SUMIFS(Calculation!M$38:M$64,Calculation!$B$38:$B$64,$D23,Calculation!$A$38:$A$64,$C23)*10000</f>
        <v>28935.033947398457</v>
      </c>
      <c r="K23" s="152">
        <f>SUMIFS(Calculation!N$104:N$248,Calculation!$D$104:$D$248,$D23,Calculation!$C$104:$C$248,$C23)+SUMIFS(Calculation!N$38:N$64,Calculation!$B$38:$B$64,$D23,Calculation!$A$38:$A$64,$C23)*10000</f>
        <v>0</v>
      </c>
      <c r="L23" s="115">
        <f>SUMIFS(Calculation!O$104:O$248,Calculation!$D$104:$D$248,$D23,Calculation!$C$104:$C$248,$C23)+SUMIFS(Calculation!O$38:O$64,Calculation!$B$38:$B$64,$D23,Calculation!$A$38:$A$64,$C23)*10000</f>
        <v>0</v>
      </c>
      <c r="M23" s="114">
        <f>SUMIFS(Calculation!P$104:P$248,Calculation!$D$104:$D$248,$D23,Calculation!$C$104:$C$248,$C23)+SUMIFS(Calculation!P$38:P$64,Calculation!$B$38:$B$64,$D23,Calculation!$A$38:$A$64,$C23)*10000</f>
        <v>0</v>
      </c>
      <c r="N23" s="115">
        <f>SUMIFS(Calculation!Q$104:Q$248,Calculation!$D$104:$D$248,$D23,Calculation!$C$104:$C$248,$C23)+SUMIFS(Calculation!Q$38:Q$64,Calculation!$B$38:$B$64,$D23,Calculation!$A$38:$A$64,$C23)*10000</f>
        <v>0</v>
      </c>
      <c r="O23" s="114">
        <f>SUMIFS(Calculation!R$104:R$248,Calculation!$D$104:$D$248,$D23,Calculation!$C$104:$C$248,$C23)+SUMIFS(Calculation!R$38:R$64,Calculation!$B$38:$B$64,$D23,Calculation!$A$38:$A$64,$C23)*10000</f>
        <v>1920827.6064090957</v>
      </c>
      <c r="P23" s="153">
        <f>SUMIFS(Calculation!S$104:S$248,Calculation!$D$104:$D$248,$D23,Calculation!$C$104:$C$248,$C23)+SUMIFS(Calculation!S$38:S$64,Calculation!$B$38:$B$64,$D23,Calculation!$A$38:$A$64,$C23)*10000</f>
        <v>1785121.6245647487</v>
      </c>
      <c r="Q23" s="158">
        <f>SUMIFS(Calculation!T$104:T$248,Calculation!$D$104:$D$248,$D23,Calculation!$C$104:$C$248,$C23)+SUMIFS(Calculation!T$38:T$64,Calculation!$B$38:$B$64,$D23,Calculation!$A$38:$A$64,$C23)*10000</f>
        <v>0</v>
      </c>
      <c r="R23" s="117">
        <f>SUMIFS(Calculation!U$104:U$248,Calculation!$D$104:$D$248,$D23,Calculation!$C$104:$C$248,$C23)+SUMIFS(Calculation!U$38:U$64,Calculation!$B$38:$B$64,$D23,Calculation!$A$38:$A$64,$C23)*10000</f>
        <v>0</v>
      </c>
      <c r="S23" s="116">
        <f>SUMIFS(Calculation!V$104:V$248,Calculation!$D$104:$D$248,$D23,Calculation!$C$104:$C$248,$C23)+SUMIFS(Calculation!V$38:V$64,Calculation!$B$38:$B$64,$D23,Calculation!$A$38:$A$64,$C23)*10000</f>
        <v>0</v>
      </c>
      <c r="T23" s="117">
        <f>SUMIFS(Calculation!W$104:W$248,Calculation!$D$104:$D$248,$D23,Calculation!$C$104:$C$248,$C23)+SUMIFS(Calculation!W$38:W$64,Calculation!$B$38:$B$64,$D23,Calculation!$A$38:$A$64,$C23)*10000</f>
        <v>0</v>
      </c>
      <c r="U23" s="116">
        <f>SUMIFS(Calculation!X$104:X$248,Calculation!$D$104:$D$248,$D23,Calculation!$C$104:$C$248,$C23)+SUMIFS(Calculation!X$38:X$64,Calculation!$B$38:$B$64,$D23,Calculation!$A$38:$A$64,$C23)*10000</f>
        <v>14062.292589356619</v>
      </c>
      <c r="V23" s="159">
        <f>SUMIFS(Calculation!Y$104:Y$248,Calculation!$D$104:$D$248,$D23,Calculation!$C$104:$C$248,$C23)+SUMIFS(Calculation!Y$38:Y$64,Calculation!$B$38:$B$64,$D23,Calculation!$A$38:$A$64,$C23)*10000</f>
        <v>15354.235755958212</v>
      </c>
      <c r="W23" s="164">
        <f>SUMIFS(Calculation!Z$104:Z$248,Calculation!$D$104:$D$248,$D23,Calculation!$C$104:$C$248,$C23)+SUMIFS(Calculation!Z$38:Z$64,Calculation!$B$38:$B$64,$D23,Calculation!$A$38:$A$64,$C23)*10000</f>
        <v>0</v>
      </c>
      <c r="X23" s="119">
        <f>SUMIFS(Calculation!AA$104:AA$248,Calculation!$D$104:$D$248,$D23,Calculation!$C$104:$C$248,$C23)+SUMIFS(Calculation!AA$38:AA$64,Calculation!$B$38:$B$64,$D23,Calculation!$A$38:$A$64,$C23)*10000</f>
        <v>0</v>
      </c>
      <c r="Y23" s="118">
        <f>SUMIFS(Calculation!AB$104:AB$248,Calculation!$D$104:$D$248,$D23,Calculation!$C$104:$C$248,$C23)+SUMIFS(Calculation!AB$38:AB$64,Calculation!$B$38:$B$64,$D23,Calculation!$A$38:$A$64,$C23)*10000</f>
        <v>0</v>
      </c>
      <c r="Z23" s="119">
        <f>SUMIFS(Calculation!AC$104:AC$248,Calculation!$D$104:$D$248,$D23,Calculation!$C$104:$C$248,$C23)+SUMIFS(Calculation!AC$38:AC$64,Calculation!$B$38:$B$64,$D23,Calculation!$A$38:$A$64,$C23)*10000</f>
        <v>0</v>
      </c>
      <c r="AA23" s="118">
        <f>SUMIFS(Calculation!AD$104:AD$248,Calculation!$D$104:$D$248,$D23,Calculation!$C$104:$C$248,$C23)+SUMIFS(Calculation!AD$38:AD$64,Calculation!$B$38:$B$64,$D23,Calculation!$A$38:$A$64,$C23)*10000</f>
        <v>0</v>
      </c>
      <c r="AB23" s="165">
        <f>SUMIFS(Calculation!AE$104:AE$248,Calculation!$D$104:$D$248,$D23,Calculation!$C$104:$C$248,$C23)+SUMIFS(Calculation!AE$38:AE$64,Calculation!$B$38:$B$64,$D23,Calculation!$A$38:$A$64,$C23)*10000</f>
        <v>0</v>
      </c>
      <c r="AC23" s="170">
        <f>SUMIFS(Calculation!AF$104:AF$248,Calculation!$D$104:$D$248,$D23,Calculation!$C$104:$C$248,$C23)+SUMIFS(Calculation!AF$38:AF$64,Calculation!$B$38:$B$64,$D23,Calculation!$A$38:$A$64,$C23)*10000</f>
        <v>0</v>
      </c>
      <c r="AD23" s="121">
        <f>SUMIFS(Calculation!AG$104:AG$248,Calculation!$D$104:$D$248,$D23,Calculation!$C$104:$C$248,$C23)+SUMIFS(Calculation!AG$38:AG$64,Calculation!$B$38:$B$64,$D23,Calculation!$A$38:$A$64,$C23)*10000</f>
        <v>0</v>
      </c>
      <c r="AE23" s="120">
        <f>SUMIFS(Calculation!AH$104:AH$248,Calculation!$D$104:$D$248,$D23,Calculation!$C$104:$C$248,$C23)+SUMIFS(Calculation!AH$38:AH$64,Calculation!$B$38:$B$64,$D23,Calculation!$A$38:$A$64,$C23)*10000</f>
        <v>0</v>
      </c>
      <c r="AF23" s="121">
        <f>SUMIFS(Calculation!AI$104:AI$248,Calculation!$D$104:$D$248,$D23,Calculation!$C$104:$C$248,$C23)+SUMIFS(Calculation!AI$38:AI$64,Calculation!$B$38:$B$64,$D23,Calculation!$A$38:$A$64,$C23)*10000</f>
        <v>0</v>
      </c>
      <c r="AG23" s="120">
        <f>SUMIFS(Calculation!AJ$104:AJ$248,Calculation!$D$104:$D$248,$D23,Calculation!$C$104:$C$248,$C23)+SUMIFS(Calculation!AJ$38:AJ$64,Calculation!$B$38:$B$64,$D23,Calculation!$A$38:$A$64,$C23)*10000</f>
        <v>12472.210035083081</v>
      </c>
      <c r="AH23" s="171">
        <f>SUMIFS(Calculation!AK$104:AK$248,Calculation!$D$104:$D$248,$D23,Calculation!$C$104:$C$248,$C23)+SUMIFS(Calculation!AK$38:AK$64,Calculation!$B$38:$B$64,$D23,Calculation!$A$38:$A$64,$C23)*10000</f>
        <v>14047.492287366025</v>
      </c>
      <c r="AI23" s="176">
        <f>SUMIFS(Calculation!AL$104:AL$248,Calculation!$D$104:$D$248,$D23,Calculation!$C$104:$C$248,$C23)+SUMIFS(Calculation!AL$38:AL$64,Calculation!$B$38:$B$64,$D23,Calculation!$A$38:$A$64,$C23)*10000</f>
        <v>0</v>
      </c>
      <c r="AJ23" s="123">
        <f>SUMIFS(Calculation!AM$104:AM$248,Calculation!$D$104:$D$248,$D23,Calculation!$C$104:$C$248,$C23)+SUMIFS(Calculation!AM$38:AM$64,Calculation!$B$38:$B$64,$D23,Calculation!$A$38:$A$64,$C23)*10000</f>
        <v>0</v>
      </c>
      <c r="AK23" s="122">
        <f>SUMIFS(Calculation!AN$104:AN$248,Calculation!$D$104:$D$248,$D23,Calculation!$C$104:$C$248,$C23)+SUMIFS(Calculation!AN$38:AN$64,Calculation!$B$38:$B$64,$D23,Calculation!$A$38:$A$64,$C23)*10000</f>
        <v>0</v>
      </c>
      <c r="AL23" s="123">
        <f>SUMIFS(Calculation!AO$104:AO$248,Calculation!$D$104:$D$248,$D23,Calculation!$C$104:$C$248,$C23)+SUMIFS(Calculation!AO$38:AO$64,Calculation!$B$38:$B$64,$D23,Calculation!$A$38:$A$64,$C23)*10000</f>
        <v>0</v>
      </c>
      <c r="AM23" s="122">
        <f>SUMIFS(Calculation!AP$104:AP$248,Calculation!$D$104:$D$248,$D23,Calculation!$C$104:$C$248,$C23)+SUMIFS(Calculation!AP$38:AP$64,Calculation!$B$38:$B$64,$D23,Calculation!$A$38:$A$64,$C23)*10000</f>
        <v>402260.54546846694</v>
      </c>
      <c r="AN23" s="177">
        <f>SUMIFS(Calculation!AQ$104:AQ$248,Calculation!$D$104:$D$248,$D23,Calculation!$C$104:$C$248,$C23)+SUMIFS(Calculation!AQ$38:AQ$64,Calculation!$B$38:$B$64,$D23,Calculation!$A$38:$A$64,$C23)*10000</f>
        <v>496143.6134445286</v>
      </c>
    </row>
    <row r="24" spans="1:40">
      <c r="A24" s="128" t="s">
        <v>397</v>
      </c>
      <c r="B24" s="127" t="s">
        <v>397</v>
      </c>
      <c r="C24" s="142" t="s">
        <v>410</v>
      </c>
      <c r="D24" s="143" t="s">
        <v>416</v>
      </c>
      <c r="E24" s="146">
        <f>SUMIFS(Calculation!H$104:H$248,Calculation!$D$104:$D$248,$D24,Calculation!$C$104:$C$248,$C24)+SUMIFS(Calculation!H$38:H$64,Calculation!$B$38:$B$64,$D24,Calculation!$A$38:$A$64,$C24)*10000</f>
        <v>0</v>
      </c>
      <c r="F24" s="113">
        <f>SUMIFS(Calculation!I$104:I$248,Calculation!$D$104:$D$248,$D24,Calculation!$C$104:$C$248,$C24)+SUMIFS(Calculation!I$38:I$64,Calculation!$B$38:$B$64,$D24,Calculation!$A$38:$A$64,$C24)*10000</f>
        <v>0</v>
      </c>
      <c r="G24" s="112">
        <f>SUMIFS(Calculation!J$104:J$248,Calculation!$D$104:$D$248,$D24,Calculation!$C$104:$C$248,$C24)+SUMIFS(Calculation!J$38:J$64,Calculation!$B$38:$B$64,$D24,Calculation!$A$38:$A$64,$C24)*10000</f>
        <v>0</v>
      </c>
      <c r="H24" s="113">
        <f>SUMIFS(Calculation!K$104:K$248,Calculation!$D$104:$D$248,$D24,Calculation!$C$104:$C$248,$C24)+SUMIFS(Calculation!K$38:K$64,Calculation!$B$38:$B$64,$D24,Calculation!$A$38:$A$64,$C24)*10000</f>
        <v>0</v>
      </c>
      <c r="I24" s="112">
        <f>SUMIFS(Calculation!L$104:L$248,Calculation!$D$104:$D$248,$D24,Calculation!$C$104:$C$248,$C24)+SUMIFS(Calculation!L$38:L$64,Calculation!$B$38:$B$64,$D24,Calculation!$A$38:$A$64,$C24)*10000</f>
        <v>0</v>
      </c>
      <c r="J24" s="147">
        <f>SUMIFS(Calculation!M$104:M$248,Calculation!$D$104:$D$248,$D24,Calculation!$C$104:$C$248,$C24)+SUMIFS(Calculation!M$38:M$64,Calculation!$B$38:$B$64,$D24,Calculation!$A$38:$A$64,$C24)*10000</f>
        <v>0</v>
      </c>
      <c r="K24" s="152">
        <f>SUMIFS(Calculation!N$104:N$248,Calculation!$D$104:$D$248,$D24,Calculation!$C$104:$C$248,$C24)+SUMIFS(Calculation!N$38:N$64,Calculation!$B$38:$B$64,$D24,Calculation!$A$38:$A$64,$C24)*10000</f>
        <v>0</v>
      </c>
      <c r="L24" s="115">
        <f>SUMIFS(Calculation!O$104:O$248,Calculation!$D$104:$D$248,$D24,Calculation!$C$104:$C$248,$C24)+SUMIFS(Calculation!O$38:O$64,Calculation!$B$38:$B$64,$D24,Calculation!$A$38:$A$64,$C24)*10000</f>
        <v>0</v>
      </c>
      <c r="M24" s="114">
        <f>SUMIFS(Calculation!P$104:P$248,Calculation!$D$104:$D$248,$D24,Calculation!$C$104:$C$248,$C24)+SUMIFS(Calculation!P$38:P$64,Calculation!$B$38:$B$64,$D24,Calculation!$A$38:$A$64,$C24)*10000</f>
        <v>0</v>
      </c>
      <c r="N24" s="115">
        <f>SUMIFS(Calculation!Q$104:Q$248,Calculation!$D$104:$D$248,$D24,Calculation!$C$104:$C$248,$C24)+SUMIFS(Calculation!Q$38:Q$64,Calculation!$B$38:$B$64,$D24,Calculation!$A$38:$A$64,$C24)*10000</f>
        <v>955874.4</v>
      </c>
      <c r="O24" s="114">
        <f>SUMIFS(Calculation!R$104:R$248,Calculation!$D$104:$D$248,$D24,Calculation!$C$104:$C$248,$C24)+SUMIFS(Calculation!R$38:R$64,Calculation!$B$38:$B$64,$D24,Calculation!$A$38:$A$64,$C24)*10000</f>
        <v>2288815.2000000002</v>
      </c>
      <c r="P24" s="153">
        <f>SUMIFS(Calculation!S$104:S$248,Calculation!$D$104:$D$248,$D24,Calculation!$C$104:$C$248,$C24)+SUMIFS(Calculation!S$38:S$64,Calculation!$B$38:$B$64,$D24,Calculation!$A$38:$A$64,$C24)*10000</f>
        <v>2548584</v>
      </c>
      <c r="Q24" s="158">
        <f>SUMIFS(Calculation!T$104:T$248,Calculation!$D$104:$D$248,$D24,Calculation!$C$104:$C$248,$C24)+SUMIFS(Calculation!T$38:T$64,Calculation!$B$38:$B$64,$D24,Calculation!$A$38:$A$64,$C24)*10000</f>
        <v>0</v>
      </c>
      <c r="R24" s="117">
        <f>SUMIFS(Calculation!U$104:U$248,Calculation!$D$104:$D$248,$D24,Calculation!$C$104:$C$248,$C24)+SUMIFS(Calculation!U$38:U$64,Calculation!$B$38:$B$64,$D24,Calculation!$A$38:$A$64,$C24)*10000</f>
        <v>0</v>
      </c>
      <c r="S24" s="116">
        <f>SUMIFS(Calculation!V$104:V$248,Calculation!$D$104:$D$248,$D24,Calculation!$C$104:$C$248,$C24)+SUMIFS(Calculation!V$38:V$64,Calculation!$B$38:$B$64,$D24,Calculation!$A$38:$A$64,$C24)*10000</f>
        <v>0</v>
      </c>
      <c r="T24" s="117">
        <f>SUMIFS(Calculation!W$104:W$248,Calculation!$D$104:$D$248,$D24,Calculation!$C$104:$C$248,$C24)+SUMIFS(Calculation!W$38:W$64,Calculation!$B$38:$B$64,$D24,Calculation!$A$38:$A$64,$C24)*10000</f>
        <v>0</v>
      </c>
      <c r="U24" s="116">
        <f>SUMIFS(Calculation!X$104:X$248,Calculation!$D$104:$D$248,$D24,Calculation!$C$104:$C$248,$C24)+SUMIFS(Calculation!X$38:X$64,Calculation!$B$38:$B$64,$D24,Calculation!$A$38:$A$64,$C24)*10000</f>
        <v>0</v>
      </c>
      <c r="V24" s="159">
        <f>SUMIFS(Calculation!Y$104:Y$248,Calculation!$D$104:$D$248,$D24,Calculation!$C$104:$C$248,$C24)+SUMIFS(Calculation!Y$38:Y$64,Calculation!$B$38:$B$64,$D24,Calculation!$A$38:$A$64,$C24)*10000</f>
        <v>0</v>
      </c>
      <c r="W24" s="164">
        <f>SUMIFS(Calculation!Z$104:Z$248,Calculation!$D$104:$D$248,$D24,Calculation!$C$104:$C$248,$C24)+SUMIFS(Calculation!Z$38:Z$64,Calculation!$B$38:$B$64,$D24,Calculation!$A$38:$A$64,$C24)*10000</f>
        <v>0</v>
      </c>
      <c r="X24" s="119">
        <f>SUMIFS(Calculation!AA$104:AA$248,Calculation!$D$104:$D$248,$D24,Calculation!$C$104:$C$248,$C24)+SUMIFS(Calculation!AA$38:AA$64,Calculation!$B$38:$B$64,$D24,Calculation!$A$38:$A$64,$C24)*10000</f>
        <v>0</v>
      </c>
      <c r="Y24" s="118">
        <f>SUMIFS(Calculation!AB$104:AB$248,Calculation!$D$104:$D$248,$D24,Calculation!$C$104:$C$248,$C24)+SUMIFS(Calculation!AB$38:AB$64,Calculation!$B$38:$B$64,$D24,Calculation!$A$38:$A$64,$C24)*10000</f>
        <v>0</v>
      </c>
      <c r="Z24" s="119">
        <f>SUMIFS(Calculation!AC$104:AC$248,Calculation!$D$104:$D$248,$D24,Calculation!$C$104:$C$248,$C24)+SUMIFS(Calculation!AC$38:AC$64,Calculation!$B$38:$B$64,$D24,Calculation!$A$38:$A$64,$C24)*10000</f>
        <v>0</v>
      </c>
      <c r="AA24" s="118">
        <f>SUMIFS(Calculation!AD$104:AD$248,Calculation!$D$104:$D$248,$D24,Calculation!$C$104:$C$248,$C24)+SUMIFS(Calculation!AD$38:AD$64,Calculation!$B$38:$B$64,$D24,Calculation!$A$38:$A$64,$C24)*10000</f>
        <v>0</v>
      </c>
      <c r="AB24" s="165">
        <f>SUMIFS(Calculation!AE$104:AE$248,Calculation!$D$104:$D$248,$D24,Calculation!$C$104:$C$248,$C24)+SUMIFS(Calculation!AE$38:AE$64,Calculation!$B$38:$B$64,$D24,Calculation!$A$38:$A$64,$C24)*10000</f>
        <v>0</v>
      </c>
      <c r="AC24" s="170">
        <f>SUMIFS(Calculation!AF$104:AF$248,Calculation!$D$104:$D$248,$D24,Calculation!$C$104:$C$248,$C24)+SUMIFS(Calculation!AF$38:AF$64,Calculation!$B$38:$B$64,$D24,Calculation!$A$38:$A$64,$C24)*10000</f>
        <v>0</v>
      </c>
      <c r="AD24" s="121">
        <f>SUMIFS(Calculation!AG$104:AG$248,Calculation!$D$104:$D$248,$D24,Calculation!$C$104:$C$248,$C24)+SUMIFS(Calculation!AG$38:AG$64,Calculation!$B$38:$B$64,$D24,Calculation!$A$38:$A$64,$C24)*10000</f>
        <v>0</v>
      </c>
      <c r="AE24" s="120">
        <f>SUMIFS(Calculation!AH$104:AH$248,Calculation!$D$104:$D$248,$D24,Calculation!$C$104:$C$248,$C24)+SUMIFS(Calculation!AH$38:AH$64,Calculation!$B$38:$B$64,$D24,Calculation!$A$38:$A$64,$C24)*10000</f>
        <v>0</v>
      </c>
      <c r="AF24" s="121">
        <f>SUMIFS(Calculation!AI$104:AI$248,Calculation!$D$104:$D$248,$D24,Calculation!$C$104:$C$248,$C24)+SUMIFS(Calculation!AI$38:AI$64,Calculation!$B$38:$B$64,$D24,Calculation!$A$38:$A$64,$C24)*10000</f>
        <v>0</v>
      </c>
      <c r="AG24" s="120">
        <f>SUMIFS(Calculation!AJ$104:AJ$248,Calculation!$D$104:$D$248,$D24,Calculation!$C$104:$C$248,$C24)+SUMIFS(Calculation!AJ$38:AJ$64,Calculation!$B$38:$B$64,$D24,Calculation!$A$38:$A$64,$C24)*10000</f>
        <v>0</v>
      </c>
      <c r="AH24" s="171">
        <f>SUMIFS(Calculation!AK$104:AK$248,Calculation!$D$104:$D$248,$D24,Calculation!$C$104:$C$248,$C24)+SUMIFS(Calculation!AK$38:AK$64,Calculation!$B$38:$B$64,$D24,Calculation!$A$38:$A$64,$C24)*10000</f>
        <v>0</v>
      </c>
      <c r="AI24" s="176">
        <f>SUMIFS(Calculation!AL$104:AL$248,Calculation!$D$104:$D$248,$D24,Calculation!$C$104:$C$248,$C24)+SUMIFS(Calculation!AL$38:AL$64,Calculation!$B$38:$B$64,$D24,Calculation!$A$38:$A$64,$C24)*10000</f>
        <v>0</v>
      </c>
      <c r="AJ24" s="123">
        <f>SUMIFS(Calculation!AM$104:AM$248,Calculation!$D$104:$D$248,$D24,Calculation!$C$104:$C$248,$C24)+SUMIFS(Calculation!AM$38:AM$64,Calculation!$B$38:$B$64,$D24,Calculation!$A$38:$A$64,$C24)*10000</f>
        <v>0</v>
      </c>
      <c r="AK24" s="122">
        <f>SUMIFS(Calculation!AN$104:AN$248,Calculation!$D$104:$D$248,$D24,Calculation!$C$104:$C$248,$C24)+SUMIFS(Calculation!AN$38:AN$64,Calculation!$B$38:$B$64,$D24,Calculation!$A$38:$A$64,$C24)*10000</f>
        <v>0</v>
      </c>
      <c r="AL24" s="123">
        <f>SUMIFS(Calculation!AO$104:AO$248,Calculation!$D$104:$D$248,$D24,Calculation!$C$104:$C$248,$C24)+SUMIFS(Calculation!AO$38:AO$64,Calculation!$B$38:$B$64,$D24,Calculation!$A$38:$A$64,$C24)*10000</f>
        <v>238968.6</v>
      </c>
      <c r="AM24" s="122">
        <f>SUMIFS(Calculation!AP$104:AP$248,Calculation!$D$104:$D$248,$D24,Calculation!$C$104:$C$248,$C24)+SUMIFS(Calculation!AP$38:AP$64,Calculation!$B$38:$B$64,$D24,Calculation!$A$38:$A$64,$C24)*10000</f>
        <v>572203.80000000005</v>
      </c>
      <c r="AN24" s="177">
        <f>SUMIFS(Calculation!AQ$104:AQ$248,Calculation!$D$104:$D$248,$D24,Calculation!$C$104:$C$248,$C24)+SUMIFS(Calculation!AQ$38:AQ$64,Calculation!$B$38:$B$64,$D24,Calculation!$A$38:$A$64,$C24)*10000</f>
        <v>637146</v>
      </c>
    </row>
    <row r="25" spans="1:40">
      <c r="A25" s="128" t="s">
        <v>62</v>
      </c>
      <c r="B25" s="127" t="s">
        <v>62</v>
      </c>
      <c r="C25" s="142" t="s">
        <v>410</v>
      </c>
      <c r="D25" s="143" t="s">
        <v>405</v>
      </c>
      <c r="E25" s="146">
        <f>SUMIFS(Calculation!H$104:H$248,Calculation!$D$104:$D$248,$D25,Calculation!$C$104:$C$248,$C25)+SUMIFS(Calculation!H$38:H$64,Calculation!$B$38:$B$64,$D25,Calculation!$A$38:$A$64,$C25)*10000</f>
        <v>5083.5997379501759</v>
      </c>
      <c r="F25" s="113">
        <f>SUMIFS(Calculation!I$104:I$248,Calculation!$D$104:$D$248,$D25,Calculation!$C$104:$C$248,$C25)+SUMIFS(Calculation!I$38:I$64,Calculation!$B$38:$B$64,$D25,Calculation!$A$38:$A$64,$C25)*10000</f>
        <v>3564.2850447700885</v>
      </c>
      <c r="G25" s="112">
        <f>SUMIFS(Calculation!J$104:J$248,Calculation!$D$104:$D$248,$D25,Calculation!$C$104:$C$248,$C25)+SUMIFS(Calculation!J$38:J$64,Calculation!$B$38:$B$64,$D25,Calculation!$A$38:$A$64,$C25)*10000</f>
        <v>6507.8456492085124</v>
      </c>
      <c r="H25" s="113">
        <f>SUMIFS(Calculation!K$104:K$248,Calculation!$D$104:$D$248,$D25,Calculation!$C$104:$C$248,$C25)+SUMIFS(Calculation!K$38:K$64,Calculation!$B$38:$B$64,$D25,Calculation!$A$38:$A$64,$C25)*10000</f>
        <v>7238.1976048519618</v>
      </c>
      <c r="I25" s="112">
        <f>SUMIFS(Calculation!L$104:L$248,Calculation!$D$104:$D$248,$D25,Calculation!$C$104:$C$248,$C25)+SUMIFS(Calculation!L$38:L$64,Calculation!$B$38:$B$64,$D25,Calculation!$A$38:$A$64,$C25)*10000</f>
        <v>5962.7475167560515</v>
      </c>
      <c r="J25" s="147">
        <f>SUMIFS(Calculation!M$104:M$248,Calculation!$D$104:$D$248,$D25,Calculation!$C$104:$C$248,$C25)+SUMIFS(Calculation!M$38:M$64,Calculation!$B$38:$B$64,$D25,Calculation!$A$38:$A$64,$C25)*10000</f>
        <v>6346.5447651133973</v>
      </c>
      <c r="K25" s="152">
        <f>SUMIFS(Calculation!N$104:N$248,Calculation!$D$104:$D$248,$D25,Calculation!$C$104:$C$248,$C25)+SUMIFS(Calculation!N$38:N$64,Calculation!$B$38:$B$64,$D25,Calculation!$A$38:$A$64,$C25)*10000</f>
        <v>556762.33901107952</v>
      </c>
      <c r="L25" s="115">
        <f>SUMIFS(Calculation!O$104:O$248,Calculation!$D$104:$D$248,$D25,Calculation!$C$104:$C$248,$C25)+SUMIFS(Calculation!O$38:O$64,Calculation!$B$38:$B$64,$D25,Calculation!$A$38:$A$64,$C25)*10000</f>
        <v>486033.00757256348</v>
      </c>
      <c r="M25" s="114">
        <f>SUMIFS(Calculation!P$104:P$248,Calculation!$D$104:$D$248,$D25,Calculation!$C$104:$C$248,$C25)+SUMIFS(Calculation!P$38:P$64,Calculation!$B$38:$B$64,$D25,Calculation!$A$38:$A$64,$C25)*10000</f>
        <v>529018.66565046133</v>
      </c>
      <c r="N25" s="115">
        <f>SUMIFS(Calculation!Q$104:Q$248,Calculation!$D$104:$D$248,$D25,Calculation!$C$104:$C$248,$C25)+SUMIFS(Calculation!Q$38:Q$64,Calculation!$B$38:$B$64,$D25,Calculation!$A$38:$A$64,$C25)*10000</f>
        <v>479954.72474178468</v>
      </c>
      <c r="O25" s="114">
        <f>SUMIFS(Calculation!R$104:R$248,Calculation!$D$104:$D$248,$D25,Calculation!$C$104:$C$248,$C25)+SUMIFS(Calculation!R$38:R$64,Calculation!$B$38:$B$64,$D25,Calculation!$A$38:$A$64,$C25)*10000</f>
        <v>404380.55034996156</v>
      </c>
      <c r="P25" s="153">
        <f>SUMIFS(Calculation!S$104:S$248,Calculation!$D$104:$D$248,$D25,Calculation!$C$104:$C$248,$C25)+SUMIFS(Calculation!S$38:S$64,Calculation!$B$38:$B$64,$D25,Calculation!$A$38:$A$64,$C25)*10000</f>
        <v>391544.53117518278</v>
      </c>
      <c r="Q25" s="158">
        <f>SUMIFS(Calculation!T$104:T$248,Calculation!$D$104:$D$248,$D25,Calculation!$C$104:$C$248,$C25)+SUMIFS(Calculation!T$38:T$64,Calculation!$B$38:$B$64,$D25,Calculation!$A$38:$A$64,$C25)*10000</f>
        <v>0</v>
      </c>
      <c r="R25" s="117">
        <f>SUMIFS(Calculation!U$104:U$248,Calculation!$D$104:$D$248,$D25,Calculation!$C$104:$C$248,$C25)+SUMIFS(Calculation!U$38:U$64,Calculation!$B$38:$B$64,$D25,Calculation!$A$38:$A$64,$C25)*10000</f>
        <v>66.830344589439164</v>
      </c>
      <c r="S25" s="116">
        <f>SUMIFS(Calculation!V$104:V$248,Calculation!$D$104:$D$248,$D25,Calculation!$C$104:$C$248,$C25)+SUMIFS(Calculation!V$38:V$64,Calculation!$B$38:$B$64,$D25,Calculation!$A$38:$A$64,$C25)*10000</f>
        <v>53.508953115714434</v>
      </c>
      <c r="T25" s="117">
        <f>SUMIFS(Calculation!W$104:W$248,Calculation!$D$104:$D$248,$D25,Calculation!$C$104:$C$248,$C25)+SUMIFS(Calculation!W$38:W$64,Calculation!$B$38:$B$64,$D25,Calculation!$A$38:$A$64,$C25)*10000</f>
        <v>36.190988024259809</v>
      </c>
      <c r="U25" s="116">
        <f>SUMIFS(Calculation!X$104:X$248,Calculation!$D$104:$D$248,$D25,Calculation!$C$104:$C$248,$C25)+SUMIFS(Calculation!X$38:X$64,Calculation!$B$38:$B$64,$D25,Calculation!$A$38:$A$64,$C25)*10000</f>
        <v>2960.4518372666003</v>
      </c>
      <c r="V25" s="159">
        <f>SUMIFS(Calculation!Y$104:Y$248,Calculation!$D$104:$D$248,$D25,Calculation!$C$104:$C$248,$C25)+SUMIFS(Calculation!Y$38:Y$64,Calculation!$B$38:$B$64,$D25,Calculation!$A$38:$A$64,$C25)*10000</f>
        <v>3367.7632705198507</v>
      </c>
      <c r="W25" s="164">
        <f>SUMIFS(Calculation!Z$104:Z$248,Calculation!$D$104:$D$248,$D25,Calculation!$C$104:$C$248,$C25)+SUMIFS(Calculation!Z$38:Z$64,Calculation!$B$38:$B$64,$D25,Calculation!$A$38:$A$64,$C25)*10000</f>
        <v>0</v>
      </c>
      <c r="X25" s="119">
        <f>SUMIFS(Calculation!AA$104:AA$248,Calculation!$D$104:$D$248,$D25,Calculation!$C$104:$C$248,$C25)+SUMIFS(Calculation!AA$38:AA$64,Calculation!$B$38:$B$64,$D25,Calculation!$A$38:$A$64,$C25)*10000</f>
        <v>0</v>
      </c>
      <c r="Y25" s="118">
        <f>SUMIFS(Calculation!AB$104:AB$248,Calculation!$D$104:$D$248,$D25,Calculation!$C$104:$C$248,$C25)+SUMIFS(Calculation!AB$38:AB$64,Calculation!$B$38:$B$64,$D25,Calculation!$A$38:$A$64,$C25)*10000</f>
        <v>0</v>
      </c>
      <c r="Z25" s="119">
        <f>SUMIFS(Calculation!AC$104:AC$248,Calculation!$D$104:$D$248,$D25,Calculation!$C$104:$C$248,$C25)+SUMIFS(Calculation!AC$38:AC$64,Calculation!$B$38:$B$64,$D25,Calculation!$A$38:$A$64,$C25)*10000</f>
        <v>0</v>
      </c>
      <c r="AA25" s="118">
        <f>SUMIFS(Calculation!AD$104:AD$248,Calculation!$D$104:$D$248,$D25,Calculation!$C$104:$C$248,$C25)+SUMIFS(Calculation!AD$38:AD$64,Calculation!$B$38:$B$64,$D25,Calculation!$A$38:$A$64,$C25)*10000</f>
        <v>0</v>
      </c>
      <c r="AB25" s="165">
        <f>SUMIFS(Calculation!AE$104:AE$248,Calculation!$D$104:$D$248,$D25,Calculation!$C$104:$C$248,$C25)+SUMIFS(Calculation!AE$38:AE$64,Calculation!$B$38:$B$64,$D25,Calculation!$A$38:$A$64,$C25)*10000</f>
        <v>0</v>
      </c>
      <c r="AC25" s="170">
        <f>SUMIFS(Calculation!AF$104:AF$248,Calculation!$D$104:$D$248,$D25,Calculation!$C$104:$C$248,$C25)+SUMIFS(Calculation!AF$38:AF$64,Calculation!$B$38:$B$64,$D25,Calculation!$A$38:$A$64,$C25)*10000</f>
        <v>2071.0961895352566</v>
      </c>
      <c r="AD25" s="121">
        <f>SUMIFS(Calculation!AG$104:AG$248,Calculation!$D$104:$D$248,$D25,Calculation!$C$104:$C$248,$C25)+SUMIFS(Calculation!AG$38:AG$64,Calculation!$B$38:$B$64,$D25,Calculation!$A$38:$A$64,$C25)*10000</f>
        <v>1492.5443624974746</v>
      </c>
      <c r="AE25" s="120">
        <f>SUMIFS(Calculation!AH$104:AH$248,Calculation!$D$104:$D$248,$D25,Calculation!$C$104:$C$248,$C25)+SUMIFS(Calculation!AH$38:AH$64,Calculation!$B$38:$B$64,$D25,Calculation!$A$38:$A$64,$C25)*10000</f>
        <v>1595.1452780171087</v>
      </c>
      <c r="AF25" s="121">
        <f>SUMIFS(Calculation!AI$104:AI$248,Calculation!$D$104:$D$248,$D25,Calculation!$C$104:$C$248,$C25)+SUMIFS(Calculation!AI$38:AI$64,Calculation!$B$38:$B$64,$D25,Calculation!$A$38:$A$64,$C25)*10000</f>
        <v>1498.8060902460702</v>
      </c>
      <c r="AG25" s="120">
        <f>SUMIFS(Calculation!AJ$104:AJ$248,Calculation!$D$104:$D$248,$D25,Calculation!$C$104:$C$248,$C25)+SUMIFS(Calculation!AJ$38:AJ$64,Calculation!$B$38:$B$64,$D25,Calculation!$A$38:$A$64,$C25)*10000</f>
        <v>2625.7010994838051</v>
      </c>
      <c r="AH25" s="171">
        <f>SUMIFS(Calculation!AK$104:AK$248,Calculation!$D$104:$D$248,$D25,Calculation!$C$104:$C$248,$C25)+SUMIFS(Calculation!AK$38:AK$64,Calculation!$B$38:$B$64,$D25,Calculation!$A$38:$A$64,$C25)*10000</f>
        <v>3081.1451198373106</v>
      </c>
      <c r="AI25" s="176">
        <f>SUMIFS(Calculation!AL$104:AL$248,Calculation!$D$104:$D$248,$D25,Calculation!$C$104:$C$248,$C25)+SUMIFS(Calculation!AL$38:AL$64,Calculation!$B$38:$B$64,$D25,Calculation!$A$38:$A$64,$C25)*10000</f>
        <v>102989.96506143504</v>
      </c>
      <c r="AJ25" s="123">
        <f>SUMIFS(Calculation!AM$104:AM$248,Calculation!$D$104:$D$248,$D25,Calculation!$C$104:$C$248,$C25)+SUMIFS(Calculation!AM$38:AM$64,Calculation!$B$38:$B$64,$D25,Calculation!$A$38:$A$64,$C25)*10000</f>
        <v>98567.332675579499</v>
      </c>
      <c r="AK25" s="122">
        <f>SUMIFS(Calculation!AN$104:AN$248,Calculation!$D$104:$D$248,$D25,Calculation!$C$104:$C$248,$C25)+SUMIFS(Calculation!AN$38:AN$64,Calculation!$B$38:$B$64,$D25,Calculation!$A$38:$A$64,$C25)*10000</f>
        <v>108999.83446919727</v>
      </c>
      <c r="AL25" s="123">
        <f>SUMIFS(Calculation!AO$104:AO$248,Calculation!$D$104:$D$248,$D25,Calculation!$C$104:$C$248,$C25)+SUMIFS(Calculation!AO$38:AO$64,Calculation!$B$38:$B$64,$D25,Calculation!$A$38:$A$64,$C25)*10000</f>
        <v>97746.080575092914</v>
      </c>
      <c r="AM25" s="122">
        <f>SUMIFS(Calculation!AP$104:AP$248,Calculation!$D$104:$D$248,$D25,Calculation!$C$104:$C$248,$C25)+SUMIFS(Calculation!AP$38:AP$64,Calculation!$B$38:$B$64,$D25,Calculation!$A$38:$A$64,$C25)*10000</f>
        <v>84685.54919653204</v>
      </c>
      <c r="AN25" s="177">
        <f>SUMIFS(Calculation!AQ$104:AQ$248,Calculation!$D$104:$D$248,$D25,Calculation!$C$104:$C$248,$C25)+SUMIFS(Calculation!AQ$38:AQ$64,Calculation!$B$38:$B$64,$D25,Calculation!$A$38:$A$64,$C25)*10000</f>
        <v>108823.01566934658</v>
      </c>
    </row>
    <row r="26" spans="1:40">
      <c r="A26" s="128" t="s">
        <v>62</v>
      </c>
      <c r="B26" s="127" t="s">
        <v>62</v>
      </c>
      <c r="C26" s="142" t="s">
        <v>410</v>
      </c>
      <c r="D26" s="143" t="s">
        <v>216</v>
      </c>
      <c r="E26" s="146">
        <f>SUMIFS(Calculation!H$104:H$248,Calculation!$D$104:$D$248,$D26,Calculation!$C$104:$C$248,$C26)+SUMIFS(Calculation!H$38:H$64,Calculation!$B$38:$B$64,$D26,Calculation!$A$38:$A$64,$C26)*10000</f>
        <v>0</v>
      </c>
      <c r="F26" s="113">
        <f>SUMIFS(Calculation!I$104:I$248,Calculation!$D$104:$D$248,$D26,Calculation!$C$104:$C$248,$C26)+SUMIFS(Calculation!I$38:I$64,Calculation!$B$38:$B$64,$D26,Calculation!$A$38:$A$64,$C26)*10000</f>
        <v>4136.1188800146901</v>
      </c>
      <c r="G26" s="112">
        <f>SUMIFS(Calculation!J$104:J$248,Calculation!$D$104:$D$248,$D26,Calculation!$C$104:$C$248,$C26)+SUMIFS(Calculation!J$38:J$64,Calculation!$B$38:$B$64,$D26,Calculation!$A$38:$A$64,$C26)*10000</f>
        <v>8121.2737035331202</v>
      </c>
      <c r="H26" s="113">
        <f>SUMIFS(Calculation!K$104:K$248,Calculation!$D$104:$D$248,$D26,Calculation!$C$104:$C$248,$C26)+SUMIFS(Calculation!K$38:K$64,Calculation!$B$38:$B$64,$D26,Calculation!$A$38:$A$64,$C26)*10000</f>
        <v>8859.0703624555608</v>
      </c>
      <c r="I26" s="112">
        <f>SUMIFS(Calculation!L$104:L$248,Calculation!$D$104:$D$248,$D26,Calculation!$C$104:$C$248,$C26)+SUMIFS(Calculation!L$38:L$64,Calculation!$B$38:$B$64,$D26,Calculation!$A$38:$A$64,$C26)*10000</f>
        <v>8566.2795043116002</v>
      </c>
      <c r="J26" s="147">
        <f>SUMIFS(Calculation!M$104:M$248,Calculation!$D$104:$D$248,$D26,Calculation!$C$104:$C$248,$C26)+SUMIFS(Calculation!M$38:M$64,Calculation!$B$38:$B$64,$D26,Calculation!$A$38:$A$64,$C26)*10000</f>
        <v>8319.742711262179</v>
      </c>
      <c r="K26" s="152">
        <f>SUMIFS(Calculation!N$104:N$248,Calculation!$D$104:$D$248,$D26,Calculation!$C$104:$C$248,$C26)+SUMIFS(Calculation!N$38:N$64,Calculation!$B$38:$B$64,$D26,Calculation!$A$38:$A$64,$C26)*10000</f>
        <v>0</v>
      </c>
      <c r="L26" s="115">
        <f>SUMIFS(Calculation!O$104:O$248,Calculation!$D$104:$D$248,$D26,Calculation!$C$104:$C$248,$C26)+SUMIFS(Calculation!O$38:O$64,Calculation!$B$38:$B$64,$D26,Calculation!$A$38:$A$64,$C26)*10000</f>
        <v>564009.40824890602</v>
      </c>
      <c r="M26" s="114">
        <f>SUMIFS(Calculation!P$104:P$248,Calculation!$D$104:$D$248,$D26,Calculation!$C$104:$C$248,$C26)+SUMIFS(Calculation!P$38:P$64,Calculation!$B$38:$B$64,$D26,Calculation!$A$38:$A$64,$C26)*10000</f>
        <v>660173.21393413667</v>
      </c>
      <c r="N26" s="115">
        <f>SUMIFS(Calculation!Q$104:Q$248,Calculation!$D$104:$D$248,$D26,Calculation!$C$104:$C$248,$C26)+SUMIFS(Calculation!Q$38:Q$64,Calculation!$B$38:$B$64,$D26,Calculation!$A$38:$A$64,$C26)*10000</f>
        <v>587432.52248740231</v>
      </c>
      <c r="O26" s="114">
        <f>SUMIFS(Calculation!R$104:R$248,Calculation!$D$104:$D$248,$D26,Calculation!$C$104:$C$248,$C26)+SUMIFS(Calculation!R$38:R$64,Calculation!$B$38:$B$64,$D26,Calculation!$A$38:$A$64,$C26)*10000</f>
        <v>580946.41952736606</v>
      </c>
      <c r="P26" s="153">
        <f>SUMIFS(Calculation!S$104:S$248,Calculation!$D$104:$D$248,$D26,Calculation!$C$104:$C$248,$C26)+SUMIFS(Calculation!S$38:S$64,Calculation!$B$38:$B$64,$D26,Calculation!$A$38:$A$64,$C26)*10000</f>
        <v>513279.25350591767</v>
      </c>
      <c r="Q26" s="158">
        <f>SUMIFS(Calculation!T$104:T$248,Calculation!$D$104:$D$248,$D26,Calculation!$C$104:$C$248,$C26)+SUMIFS(Calculation!T$38:T$64,Calculation!$B$38:$B$64,$D26,Calculation!$A$38:$A$64,$C26)*10000</f>
        <v>0</v>
      </c>
      <c r="R26" s="117">
        <f>SUMIFS(Calculation!U$104:U$248,Calculation!$D$104:$D$248,$D26,Calculation!$C$104:$C$248,$C26)+SUMIFS(Calculation!U$38:U$64,Calculation!$B$38:$B$64,$D26,Calculation!$A$38:$A$64,$C26)*10000</f>
        <v>77.552229000275446</v>
      </c>
      <c r="S26" s="116">
        <f>SUMIFS(Calculation!V$104:V$248,Calculation!$D$104:$D$248,$D26,Calculation!$C$104:$C$248,$C26)+SUMIFS(Calculation!V$38:V$64,Calculation!$B$38:$B$64,$D26,Calculation!$A$38:$A$64,$C26)*10000</f>
        <v>66.774917117938983</v>
      </c>
      <c r="T26" s="117">
        <f>SUMIFS(Calculation!W$104:W$248,Calculation!$D$104:$D$248,$D26,Calculation!$C$104:$C$248,$C26)+SUMIFS(Calculation!W$38:W$64,Calculation!$B$38:$B$64,$D26,Calculation!$A$38:$A$64,$C26)*10000</f>
        <v>44.295351812277801</v>
      </c>
      <c r="U26" s="116">
        <f>SUMIFS(Calculation!X$104:X$248,Calculation!$D$104:$D$248,$D26,Calculation!$C$104:$C$248,$C26)+SUMIFS(Calculation!X$38:X$64,Calculation!$B$38:$B$64,$D26,Calculation!$A$38:$A$64,$C26)*10000</f>
        <v>4253.0826310880393</v>
      </c>
      <c r="V26" s="159">
        <f>SUMIFS(Calculation!Y$104:Y$248,Calculation!$D$104:$D$248,$D26,Calculation!$C$104:$C$248,$C26)+SUMIFS(Calculation!Y$38:Y$64,Calculation!$B$38:$B$64,$D26,Calculation!$A$38:$A$64,$C26)*10000</f>
        <v>4414.8312129117048</v>
      </c>
      <c r="W26" s="164">
        <f>SUMIFS(Calculation!Z$104:Z$248,Calculation!$D$104:$D$248,$D26,Calculation!$C$104:$C$248,$C26)+SUMIFS(Calculation!Z$38:Z$64,Calculation!$B$38:$B$64,$D26,Calculation!$A$38:$A$64,$C26)*10000</f>
        <v>0</v>
      </c>
      <c r="X26" s="119">
        <f>SUMIFS(Calculation!AA$104:AA$248,Calculation!$D$104:$D$248,$D26,Calculation!$C$104:$C$248,$C26)+SUMIFS(Calculation!AA$38:AA$64,Calculation!$B$38:$B$64,$D26,Calculation!$A$38:$A$64,$C26)*10000</f>
        <v>0</v>
      </c>
      <c r="Y26" s="118">
        <f>SUMIFS(Calculation!AB$104:AB$248,Calculation!$D$104:$D$248,$D26,Calculation!$C$104:$C$248,$C26)+SUMIFS(Calculation!AB$38:AB$64,Calculation!$B$38:$B$64,$D26,Calculation!$A$38:$A$64,$C26)*10000</f>
        <v>0</v>
      </c>
      <c r="Z26" s="119">
        <f>SUMIFS(Calculation!AC$104:AC$248,Calculation!$D$104:$D$248,$D26,Calculation!$C$104:$C$248,$C26)+SUMIFS(Calculation!AC$38:AC$64,Calculation!$B$38:$B$64,$D26,Calculation!$A$38:$A$64,$C26)*10000</f>
        <v>0</v>
      </c>
      <c r="AA26" s="118">
        <f>SUMIFS(Calculation!AD$104:AD$248,Calculation!$D$104:$D$248,$D26,Calculation!$C$104:$C$248,$C26)+SUMIFS(Calculation!AD$38:AD$64,Calculation!$B$38:$B$64,$D26,Calculation!$A$38:$A$64,$C26)*10000</f>
        <v>0</v>
      </c>
      <c r="AB26" s="165">
        <f>SUMIFS(Calculation!AE$104:AE$248,Calculation!$D$104:$D$248,$D26,Calculation!$C$104:$C$248,$C26)+SUMIFS(Calculation!AE$38:AE$64,Calculation!$B$38:$B$64,$D26,Calculation!$A$38:$A$64,$C26)*10000</f>
        <v>0</v>
      </c>
      <c r="AC26" s="170">
        <f>SUMIFS(Calculation!AF$104:AF$248,Calculation!$D$104:$D$248,$D26,Calculation!$C$104:$C$248,$C26)+SUMIFS(Calculation!AF$38:AF$64,Calculation!$B$38:$B$64,$D26,Calculation!$A$38:$A$64,$C26)*10000</f>
        <v>0</v>
      </c>
      <c r="AD26" s="121">
        <f>SUMIFS(Calculation!AG$104:AG$248,Calculation!$D$104:$D$248,$D26,Calculation!$C$104:$C$248,$C26)+SUMIFS(Calculation!AG$38:AG$64,Calculation!$B$38:$B$64,$D26,Calculation!$A$38:$A$64,$C26)*10000</f>
        <v>1731.9997810061518</v>
      </c>
      <c r="AE26" s="120">
        <f>SUMIFS(Calculation!AH$104:AH$248,Calculation!$D$104:$D$248,$D26,Calculation!$C$104:$C$248,$C26)+SUMIFS(Calculation!AH$38:AH$64,Calculation!$B$38:$B$64,$D26,Calculation!$A$38:$A$64,$C26)*10000</f>
        <v>1990.6144211104515</v>
      </c>
      <c r="AF26" s="121">
        <f>SUMIFS(Calculation!AI$104:AI$248,Calculation!$D$104:$D$248,$D26,Calculation!$C$104:$C$248,$C26)+SUMIFS(Calculation!AI$38:AI$64,Calculation!$B$38:$B$64,$D26,Calculation!$A$38:$A$64,$C26)*10000</f>
        <v>1834.4385353981259</v>
      </c>
      <c r="AG26" s="120">
        <f>SUMIFS(Calculation!AJ$104:AJ$248,Calculation!$D$104:$D$248,$D26,Calculation!$C$104:$C$248,$C26)+SUMIFS(Calculation!AJ$38:AJ$64,Calculation!$B$38:$B$64,$D26,Calculation!$A$38:$A$64,$C26)*10000</f>
        <v>3772.1686940038803</v>
      </c>
      <c r="AH26" s="171">
        <f>SUMIFS(Calculation!AK$104:AK$248,Calculation!$D$104:$D$248,$D26,Calculation!$C$104:$C$248,$C26)+SUMIFS(Calculation!AK$38:AK$64,Calculation!$B$38:$B$64,$D26,Calculation!$A$38:$A$64,$C26)*10000</f>
        <v>4039.1008969192189</v>
      </c>
      <c r="AI26" s="176">
        <f>SUMIFS(Calculation!AL$104:AL$248,Calculation!$D$104:$D$248,$D26,Calculation!$C$104:$C$248,$C26)+SUMIFS(Calculation!AL$38:AL$64,Calculation!$B$38:$B$64,$D26,Calculation!$A$38:$A$64,$C26)*10000</f>
        <v>0</v>
      </c>
      <c r="AJ26" s="123">
        <f>SUMIFS(Calculation!AM$104:AM$248,Calculation!$D$104:$D$248,$D26,Calculation!$C$104:$C$248,$C26)+SUMIFS(Calculation!AM$38:AM$64,Calculation!$B$38:$B$64,$D26,Calculation!$A$38:$A$64,$C26)*10000</f>
        <v>114380.92086107293</v>
      </c>
      <c r="AK26" s="122">
        <f>SUMIFS(Calculation!AN$104:AN$248,Calculation!$D$104:$D$248,$D26,Calculation!$C$104:$C$248,$C26)+SUMIFS(Calculation!AN$38:AN$64,Calculation!$B$38:$B$64,$D26,Calculation!$A$38:$A$64,$C26)*10000</f>
        <v>136023.12302410175</v>
      </c>
      <c r="AL26" s="123">
        <f>SUMIFS(Calculation!AO$104:AO$248,Calculation!$D$104:$D$248,$D26,Calculation!$C$104:$C$248,$C26)+SUMIFS(Calculation!AO$38:AO$64,Calculation!$B$38:$B$64,$D26,Calculation!$A$38:$A$64,$C26)*10000</f>
        <v>119634.67326293164</v>
      </c>
      <c r="AM26" s="122">
        <f>SUMIFS(Calculation!AP$104:AP$248,Calculation!$D$104:$D$248,$D26,Calculation!$C$104:$C$248,$C26)+SUMIFS(Calculation!AP$38:AP$64,Calculation!$B$38:$B$64,$D26,Calculation!$A$38:$A$64,$C26)*10000</f>
        <v>121662.04964323051</v>
      </c>
      <c r="AN26" s="177">
        <f>SUMIFS(Calculation!AQ$104:AQ$248,Calculation!$D$104:$D$248,$D26,Calculation!$C$104:$C$248,$C26)+SUMIFS(Calculation!AQ$38:AQ$64,Calculation!$B$38:$B$64,$D26,Calculation!$A$38:$A$64,$C26)*10000</f>
        <v>142657.07167298917</v>
      </c>
    </row>
    <row r="27" spans="1:40">
      <c r="A27" s="128" t="s">
        <v>62</v>
      </c>
      <c r="B27" s="129" t="s">
        <v>460</v>
      </c>
      <c r="C27" s="142" t="s">
        <v>410</v>
      </c>
      <c r="D27" s="143" t="s">
        <v>219</v>
      </c>
      <c r="E27" s="146">
        <f>SUMIFS(Calculation!H$104:H$248,Calculation!$D$104:$D$248,$D27,Calculation!$C$104:$C$248,$C27)+SUMIFS(Calculation!H$38:H$64,Calculation!$B$38:$B$64,$D27,Calculation!$A$38:$A$64,$C27)*10000</f>
        <v>0</v>
      </c>
      <c r="F27" s="113">
        <f>SUMIFS(Calculation!I$104:I$248,Calculation!$D$104:$D$248,$D27,Calculation!$C$104:$C$248,$C27)+SUMIFS(Calculation!I$38:I$64,Calculation!$B$38:$B$64,$D27,Calculation!$A$38:$A$64,$C27)*10000</f>
        <v>0</v>
      </c>
      <c r="G27" s="112">
        <f>SUMIFS(Calculation!J$104:J$248,Calculation!$D$104:$D$248,$D27,Calculation!$C$104:$C$248,$C27)+SUMIFS(Calculation!J$38:J$64,Calculation!$B$38:$B$64,$D27,Calculation!$A$38:$A$64,$C27)*10000</f>
        <v>0</v>
      </c>
      <c r="H27" s="113">
        <f>SUMIFS(Calculation!K$104:K$248,Calculation!$D$104:$D$248,$D27,Calculation!$C$104:$C$248,$C27)+SUMIFS(Calculation!K$38:K$64,Calculation!$B$38:$B$64,$D27,Calculation!$A$38:$A$64,$C27)*10000</f>
        <v>0</v>
      </c>
      <c r="I27" s="112">
        <f>SUMIFS(Calculation!L$104:L$248,Calculation!$D$104:$D$248,$D27,Calculation!$C$104:$C$248,$C27)+SUMIFS(Calculation!L$38:L$64,Calculation!$B$38:$B$64,$D27,Calculation!$A$38:$A$64,$C27)*10000</f>
        <v>0</v>
      </c>
      <c r="J27" s="147">
        <f>SUMIFS(Calculation!M$104:M$248,Calculation!$D$104:$D$248,$D27,Calculation!$C$104:$C$248,$C27)+SUMIFS(Calculation!M$38:M$64,Calculation!$B$38:$B$64,$D27,Calculation!$A$38:$A$64,$C27)*10000</f>
        <v>0</v>
      </c>
      <c r="K27" s="152">
        <f>SUMIFS(Calculation!N$104:N$248,Calculation!$D$104:$D$248,$D27,Calculation!$C$104:$C$248,$C27)+SUMIFS(Calculation!N$38:N$64,Calculation!$B$38:$B$64,$D27,Calculation!$A$38:$A$64,$C27)*10000</f>
        <v>0</v>
      </c>
      <c r="L27" s="115">
        <f>SUMIFS(Calculation!O$104:O$248,Calculation!$D$104:$D$248,$D27,Calculation!$C$104:$C$248,$C27)+SUMIFS(Calculation!O$38:O$64,Calculation!$B$38:$B$64,$D27,Calculation!$A$38:$A$64,$C27)*10000</f>
        <v>0</v>
      </c>
      <c r="M27" s="114">
        <f>SUMIFS(Calculation!P$104:P$248,Calculation!$D$104:$D$248,$D27,Calculation!$C$104:$C$248,$C27)+SUMIFS(Calculation!P$38:P$64,Calculation!$B$38:$B$64,$D27,Calculation!$A$38:$A$64,$C27)*10000</f>
        <v>291820</v>
      </c>
      <c r="N27" s="115">
        <f>SUMIFS(Calculation!Q$104:Q$248,Calculation!$D$104:$D$248,$D27,Calculation!$C$104:$C$248,$C27)+SUMIFS(Calculation!Q$38:Q$64,Calculation!$B$38:$B$64,$D27,Calculation!$A$38:$A$64,$C27)*10000</f>
        <v>754377.60000000009</v>
      </c>
      <c r="O27" s="114">
        <f>SUMIFS(Calculation!R$104:R$248,Calculation!$D$104:$D$248,$D27,Calculation!$C$104:$C$248,$C27)+SUMIFS(Calculation!R$38:R$64,Calculation!$B$38:$B$64,$D27,Calculation!$A$38:$A$64,$C27)*10000</f>
        <v>1369627.2000000002</v>
      </c>
      <c r="P27" s="153">
        <f>SUMIFS(Calculation!S$104:S$248,Calculation!$D$104:$D$248,$D27,Calculation!$C$104:$C$248,$C27)+SUMIFS(Calculation!S$38:S$64,Calculation!$B$38:$B$64,$D27,Calculation!$A$38:$A$64,$C27)*10000</f>
        <v>1487320</v>
      </c>
      <c r="Q27" s="158">
        <f>SUMIFS(Calculation!T$104:T$248,Calculation!$D$104:$D$248,$D27,Calculation!$C$104:$C$248,$C27)+SUMIFS(Calculation!T$38:T$64,Calculation!$B$38:$B$64,$D27,Calculation!$A$38:$A$64,$C27)*10000</f>
        <v>0</v>
      </c>
      <c r="R27" s="117">
        <f>SUMIFS(Calculation!U$104:U$248,Calculation!$D$104:$D$248,$D27,Calculation!$C$104:$C$248,$C27)+SUMIFS(Calculation!U$38:U$64,Calculation!$B$38:$B$64,$D27,Calculation!$A$38:$A$64,$C27)*10000</f>
        <v>0</v>
      </c>
      <c r="S27" s="116">
        <f>SUMIFS(Calculation!V$104:V$248,Calculation!$D$104:$D$248,$D27,Calculation!$C$104:$C$248,$C27)+SUMIFS(Calculation!V$38:V$64,Calculation!$B$38:$B$64,$D27,Calculation!$A$38:$A$64,$C27)*10000</f>
        <v>0</v>
      </c>
      <c r="T27" s="117">
        <f>SUMIFS(Calculation!W$104:W$248,Calculation!$D$104:$D$248,$D27,Calculation!$C$104:$C$248,$C27)+SUMIFS(Calculation!W$38:W$64,Calculation!$B$38:$B$64,$D27,Calculation!$A$38:$A$64,$C27)*10000</f>
        <v>0</v>
      </c>
      <c r="U27" s="116">
        <f>SUMIFS(Calculation!X$104:X$248,Calculation!$D$104:$D$248,$D27,Calculation!$C$104:$C$248,$C27)+SUMIFS(Calculation!X$38:X$64,Calculation!$B$38:$B$64,$D27,Calculation!$A$38:$A$64,$C27)*10000</f>
        <v>0</v>
      </c>
      <c r="V27" s="159">
        <f>SUMIFS(Calculation!Y$104:Y$248,Calculation!$D$104:$D$248,$D27,Calculation!$C$104:$C$248,$C27)+SUMIFS(Calculation!Y$38:Y$64,Calculation!$B$38:$B$64,$D27,Calculation!$A$38:$A$64,$C27)*10000</f>
        <v>0</v>
      </c>
      <c r="W27" s="164">
        <f>SUMIFS(Calculation!Z$104:Z$248,Calculation!$D$104:$D$248,$D27,Calculation!$C$104:$C$248,$C27)+SUMIFS(Calculation!Z$38:Z$64,Calculation!$B$38:$B$64,$D27,Calculation!$A$38:$A$64,$C27)*10000</f>
        <v>0</v>
      </c>
      <c r="X27" s="119">
        <f>SUMIFS(Calculation!AA$104:AA$248,Calculation!$D$104:$D$248,$D27,Calculation!$C$104:$C$248,$C27)+SUMIFS(Calculation!AA$38:AA$64,Calculation!$B$38:$B$64,$D27,Calculation!$A$38:$A$64,$C27)*10000</f>
        <v>0</v>
      </c>
      <c r="Y27" s="118">
        <f>SUMIFS(Calculation!AB$104:AB$248,Calculation!$D$104:$D$248,$D27,Calculation!$C$104:$C$248,$C27)+SUMIFS(Calculation!AB$38:AB$64,Calculation!$B$38:$B$64,$D27,Calculation!$A$38:$A$64,$C27)*10000</f>
        <v>0</v>
      </c>
      <c r="Z27" s="119">
        <f>SUMIFS(Calculation!AC$104:AC$248,Calculation!$D$104:$D$248,$D27,Calculation!$C$104:$C$248,$C27)+SUMIFS(Calculation!AC$38:AC$64,Calculation!$B$38:$B$64,$D27,Calculation!$A$38:$A$64,$C27)*10000</f>
        <v>0</v>
      </c>
      <c r="AA27" s="118">
        <f>SUMIFS(Calculation!AD$104:AD$248,Calculation!$D$104:$D$248,$D27,Calculation!$C$104:$C$248,$C27)+SUMIFS(Calculation!AD$38:AD$64,Calculation!$B$38:$B$64,$D27,Calculation!$A$38:$A$64,$C27)*10000</f>
        <v>0</v>
      </c>
      <c r="AB27" s="165">
        <f>SUMIFS(Calculation!AE$104:AE$248,Calculation!$D$104:$D$248,$D27,Calculation!$C$104:$C$248,$C27)+SUMIFS(Calculation!AE$38:AE$64,Calculation!$B$38:$B$64,$D27,Calculation!$A$38:$A$64,$C27)*10000</f>
        <v>0</v>
      </c>
      <c r="AC27" s="170">
        <f>SUMIFS(Calculation!AF$104:AF$248,Calculation!$D$104:$D$248,$D27,Calculation!$C$104:$C$248,$C27)+SUMIFS(Calculation!AF$38:AF$64,Calculation!$B$38:$B$64,$D27,Calculation!$A$38:$A$64,$C27)*10000</f>
        <v>0</v>
      </c>
      <c r="AD27" s="121">
        <f>SUMIFS(Calculation!AG$104:AG$248,Calculation!$D$104:$D$248,$D27,Calculation!$C$104:$C$248,$C27)+SUMIFS(Calculation!AG$38:AG$64,Calculation!$B$38:$B$64,$D27,Calculation!$A$38:$A$64,$C27)*10000</f>
        <v>0</v>
      </c>
      <c r="AE27" s="120">
        <f>SUMIFS(Calculation!AH$104:AH$248,Calculation!$D$104:$D$248,$D27,Calculation!$C$104:$C$248,$C27)+SUMIFS(Calculation!AH$38:AH$64,Calculation!$B$38:$B$64,$D27,Calculation!$A$38:$A$64,$C27)*10000</f>
        <v>0</v>
      </c>
      <c r="AF27" s="121">
        <f>SUMIFS(Calculation!AI$104:AI$248,Calculation!$D$104:$D$248,$D27,Calculation!$C$104:$C$248,$C27)+SUMIFS(Calculation!AI$38:AI$64,Calculation!$B$38:$B$64,$D27,Calculation!$A$38:$A$64,$C27)*10000</f>
        <v>0</v>
      </c>
      <c r="AG27" s="120">
        <f>SUMIFS(Calculation!AJ$104:AJ$248,Calculation!$D$104:$D$248,$D27,Calculation!$C$104:$C$248,$C27)+SUMIFS(Calculation!AJ$38:AJ$64,Calculation!$B$38:$B$64,$D27,Calculation!$A$38:$A$64,$C27)*10000</f>
        <v>0</v>
      </c>
      <c r="AH27" s="171">
        <f>SUMIFS(Calculation!AK$104:AK$248,Calculation!$D$104:$D$248,$D27,Calculation!$C$104:$C$248,$C27)+SUMIFS(Calculation!AK$38:AK$64,Calculation!$B$38:$B$64,$D27,Calculation!$A$38:$A$64,$C27)*10000</f>
        <v>0</v>
      </c>
      <c r="AI27" s="176">
        <f>SUMIFS(Calculation!AL$104:AL$248,Calculation!$D$104:$D$248,$D27,Calculation!$C$104:$C$248,$C27)+SUMIFS(Calculation!AL$38:AL$64,Calculation!$B$38:$B$64,$D27,Calculation!$A$38:$A$64,$C27)*10000</f>
        <v>0</v>
      </c>
      <c r="AJ27" s="123">
        <f>SUMIFS(Calculation!AM$104:AM$248,Calculation!$D$104:$D$248,$D27,Calculation!$C$104:$C$248,$C27)+SUMIFS(Calculation!AM$38:AM$64,Calculation!$B$38:$B$64,$D27,Calculation!$A$38:$A$64,$C27)*10000</f>
        <v>0</v>
      </c>
      <c r="AK27" s="122">
        <f>SUMIFS(Calculation!AN$104:AN$248,Calculation!$D$104:$D$248,$D27,Calculation!$C$104:$C$248,$C27)+SUMIFS(Calculation!AN$38:AN$64,Calculation!$B$38:$B$64,$D27,Calculation!$A$38:$A$64,$C27)*10000</f>
        <v>72955</v>
      </c>
      <c r="AL27" s="123">
        <f>SUMIFS(Calculation!AO$104:AO$248,Calculation!$D$104:$D$248,$D27,Calculation!$C$104:$C$248,$C27)+SUMIFS(Calculation!AO$38:AO$64,Calculation!$B$38:$B$64,$D27,Calculation!$A$38:$A$64,$C27)*10000</f>
        <v>188594.40000000002</v>
      </c>
      <c r="AM27" s="122">
        <f>SUMIFS(Calculation!AP$104:AP$248,Calculation!$D$104:$D$248,$D27,Calculation!$C$104:$C$248,$C27)+SUMIFS(Calculation!AP$38:AP$64,Calculation!$B$38:$B$64,$D27,Calculation!$A$38:$A$64,$C27)*10000</f>
        <v>342406.80000000005</v>
      </c>
      <c r="AN27" s="177">
        <f>SUMIFS(Calculation!AQ$104:AQ$248,Calculation!$D$104:$D$248,$D27,Calculation!$C$104:$C$248,$C27)+SUMIFS(Calculation!AQ$38:AQ$64,Calculation!$B$38:$B$64,$D27,Calculation!$A$38:$A$64,$C27)*10000</f>
        <v>371830</v>
      </c>
    </row>
    <row r="28" spans="1:40">
      <c r="A28" s="128" t="s">
        <v>62</v>
      </c>
      <c r="B28" s="130" t="s">
        <v>191</v>
      </c>
      <c r="C28" s="142" t="s">
        <v>410</v>
      </c>
      <c r="D28" s="143" t="s">
        <v>415</v>
      </c>
      <c r="E28" s="146">
        <f>SUMIFS(Calculation!H$104:H$248,Calculation!$D$104:$D$248,$D28,Calculation!$C$104:$C$248,$C28)+SUMIFS(Calculation!H$38:H$64,Calculation!$B$38:$B$64,$D28,Calculation!$A$38:$A$64,$C28)*10000</f>
        <v>204.82064959390323</v>
      </c>
      <c r="F28" s="113">
        <f>SUMIFS(Calculation!I$104:I$248,Calculation!$D$104:$D$248,$D28,Calculation!$C$104:$C$248,$C28)+SUMIFS(Calculation!I$38:I$64,Calculation!$B$38:$B$64,$D28,Calculation!$A$38:$A$64,$C28)*10000</f>
        <v>169.17123671940564</v>
      </c>
      <c r="G28" s="112">
        <f>SUMIFS(Calculation!J$104:J$248,Calculation!$D$104:$D$248,$D28,Calculation!$C$104:$C$248,$C28)+SUMIFS(Calculation!J$38:J$64,Calculation!$B$38:$B$64,$D28,Calculation!$A$38:$A$64,$C28)*10000</f>
        <v>283.61889786414037</v>
      </c>
      <c r="H28" s="113">
        <f>SUMIFS(Calculation!K$104:K$248,Calculation!$D$104:$D$248,$D28,Calculation!$C$104:$C$248,$C28)+SUMIFS(Calculation!K$38:K$64,Calculation!$B$38:$B$64,$D28,Calculation!$A$38:$A$64,$C28)*10000</f>
        <v>291.77462185246958</v>
      </c>
      <c r="I28" s="112">
        <f>SUMIFS(Calculation!L$104:L$248,Calculation!$D$104:$D$248,$D28,Calculation!$C$104:$C$248,$C28)+SUMIFS(Calculation!L$38:L$64,Calculation!$B$38:$B$64,$D28,Calculation!$A$38:$A$64,$C28)*10000</f>
        <v>334.28976719689848</v>
      </c>
      <c r="J28" s="147">
        <f>SUMIFS(Calculation!M$104:M$248,Calculation!$D$104:$D$248,$D28,Calculation!$C$104:$C$248,$C28)+SUMIFS(Calculation!M$38:M$64,Calculation!$B$38:$B$64,$D28,Calculation!$A$38:$A$64,$C28)*10000</f>
        <v>383.12049725658869</v>
      </c>
      <c r="K28" s="152">
        <f>SUMIFS(Calculation!N$104:N$248,Calculation!$D$104:$D$248,$D28,Calculation!$C$104:$C$248,$C28)+SUMIFS(Calculation!N$38:N$64,Calculation!$B$38:$B$64,$D28,Calculation!$A$38:$A$64,$C28)*10000</f>
        <v>22432.219258798763</v>
      </c>
      <c r="L28" s="115">
        <f>SUMIFS(Calculation!O$104:O$248,Calculation!$D$104:$D$248,$D28,Calculation!$C$104:$C$248,$C28)+SUMIFS(Calculation!O$38:O$64,Calculation!$B$38:$B$64,$D28,Calculation!$A$38:$A$64,$C28)*10000</f>
        <v>23068.526771771289</v>
      </c>
      <c r="M28" s="114">
        <f>SUMIFS(Calculation!P$104:P$248,Calculation!$D$104:$D$248,$D28,Calculation!$C$104:$C$248,$C28)+SUMIFS(Calculation!P$38:P$64,Calculation!$B$38:$B$64,$D28,Calculation!$A$38:$A$64,$C28)*10000</f>
        <v>23055.201212338208</v>
      </c>
      <c r="N28" s="115">
        <f>SUMIFS(Calculation!Q$104:Q$248,Calculation!$D$104:$D$248,$D28,Calculation!$C$104:$C$248,$C28)+SUMIFS(Calculation!Q$38:Q$64,Calculation!$B$38:$B$64,$D28,Calculation!$A$38:$A$64,$C28)*10000</f>
        <v>19347.165684447278</v>
      </c>
      <c r="O28" s="114">
        <f>SUMIFS(Calculation!R$104:R$248,Calculation!$D$104:$D$248,$D28,Calculation!$C$104:$C$248,$C28)+SUMIFS(Calculation!R$38:R$64,Calculation!$B$38:$B$64,$D28,Calculation!$A$38:$A$64,$C28)*10000</f>
        <v>22670.803963369097</v>
      </c>
      <c r="P28" s="153">
        <f>SUMIFS(Calculation!S$104:S$248,Calculation!$D$104:$D$248,$D28,Calculation!$C$104:$C$248,$C28)+SUMIFS(Calculation!S$38:S$64,Calculation!$B$38:$B$64,$D28,Calculation!$A$38:$A$64,$C28)*10000</f>
        <v>23636.284156778282</v>
      </c>
      <c r="Q28" s="158">
        <f>SUMIFS(Calculation!T$104:T$248,Calculation!$D$104:$D$248,$D28,Calculation!$C$104:$C$248,$C28)+SUMIFS(Calculation!T$38:T$64,Calculation!$B$38:$B$64,$D28,Calculation!$A$38:$A$64,$C28)*10000</f>
        <v>0</v>
      </c>
      <c r="R28" s="117">
        <f>SUMIFS(Calculation!U$104:U$248,Calculation!$D$104:$D$248,$D28,Calculation!$C$104:$C$248,$C28)+SUMIFS(Calculation!U$38:U$64,Calculation!$B$38:$B$64,$D28,Calculation!$A$38:$A$64,$C28)*10000</f>
        <v>3.171960688488856</v>
      </c>
      <c r="S28" s="116">
        <f>SUMIFS(Calculation!V$104:V$248,Calculation!$D$104:$D$248,$D28,Calculation!$C$104:$C$248,$C28)+SUMIFS(Calculation!V$38:V$64,Calculation!$B$38:$B$64,$D28,Calculation!$A$38:$A$64,$C28)*10000</f>
        <v>2.3319776046607097</v>
      </c>
      <c r="T28" s="117">
        <f>SUMIFS(Calculation!W$104:W$248,Calculation!$D$104:$D$248,$D28,Calculation!$C$104:$C$248,$C28)+SUMIFS(Calculation!W$38:W$64,Calculation!$B$38:$B$64,$D28,Calculation!$A$38:$A$64,$C28)*10000</f>
        <v>1.4588731092623477</v>
      </c>
      <c r="U28" s="116">
        <f>SUMIFS(Calculation!X$104:X$248,Calculation!$D$104:$D$248,$D28,Calculation!$C$104:$C$248,$C28)+SUMIFS(Calculation!X$38:X$64,Calculation!$B$38:$B$64,$D28,Calculation!$A$38:$A$64,$C28)*10000</f>
        <v>165.97193704688115</v>
      </c>
      <c r="V28" s="159">
        <f>SUMIFS(Calculation!Y$104:Y$248,Calculation!$D$104:$D$248,$D28,Calculation!$C$104:$C$248,$C28)+SUMIFS(Calculation!Y$38:Y$64,Calculation!$B$38:$B$64,$D28,Calculation!$A$38:$A$64,$C28)*10000</f>
        <v>203.30103806035109</v>
      </c>
      <c r="W28" s="164">
        <f>SUMIFS(Calculation!Z$104:Z$248,Calculation!$D$104:$D$248,$D28,Calculation!$C$104:$C$248,$C28)+SUMIFS(Calculation!Z$38:Z$64,Calculation!$B$38:$B$64,$D28,Calculation!$A$38:$A$64,$C28)*10000</f>
        <v>0</v>
      </c>
      <c r="X28" s="119">
        <f>SUMIFS(Calculation!AA$104:AA$248,Calculation!$D$104:$D$248,$D28,Calculation!$C$104:$C$248,$C28)+SUMIFS(Calculation!AA$38:AA$64,Calculation!$B$38:$B$64,$D28,Calculation!$A$38:$A$64,$C28)*10000</f>
        <v>0</v>
      </c>
      <c r="Y28" s="118">
        <f>SUMIFS(Calculation!AB$104:AB$248,Calculation!$D$104:$D$248,$D28,Calculation!$C$104:$C$248,$C28)+SUMIFS(Calculation!AB$38:AB$64,Calculation!$B$38:$B$64,$D28,Calculation!$A$38:$A$64,$C28)*10000</f>
        <v>0</v>
      </c>
      <c r="Z28" s="119">
        <f>SUMIFS(Calculation!AC$104:AC$248,Calculation!$D$104:$D$248,$D28,Calculation!$C$104:$C$248,$C28)+SUMIFS(Calculation!AC$38:AC$64,Calculation!$B$38:$B$64,$D28,Calculation!$A$38:$A$64,$C28)*10000</f>
        <v>0</v>
      </c>
      <c r="AA28" s="118">
        <f>SUMIFS(Calculation!AD$104:AD$248,Calculation!$D$104:$D$248,$D28,Calculation!$C$104:$C$248,$C28)+SUMIFS(Calculation!AD$38:AD$64,Calculation!$B$38:$B$64,$D28,Calculation!$A$38:$A$64,$C28)*10000</f>
        <v>0</v>
      </c>
      <c r="AB28" s="165">
        <f>SUMIFS(Calculation!AE$104:AE$248,Calculation!$D$104:$D$248,$D28,Calculation!$C$104:$C$248,$C28)+SUMIFS(Calculation!AE$38:AE$64,Calculation!$B$38:$B$64,$D28,Calculation!$A$38:$A$64,$C28)*10000</f>
        <v>0</v>
      </c>
      <c r="AC28" s="170">
        <f>SUMIFS(Calculation!AF$104:AF$248,Calculation!$D$104:$D$248,$D28,Calculation!$C$104:$C$248,$C28)+SUMIFS(Calculation!AF$38:AF$64,Calculation!$B$38:$B$64,$D28,Calculation!$A$38:$A$64,$C28)*10000</f>
        <v>83.445449834553159</v>
      </c>
      <c r="AD28" s="121">
        <f>SUMIFS(Calculation!AG$104:AG$248,Calculation!$D$104:$D$248,$D28,Calculation!$C$104:$C$248,$C28)+SUMIFS(Calculation!AG$38:AG$64,Calculation!$B$38:$B$64,$D28,Calculation!$A$38:$A$64,$C28)*10000</f>
        <v>70.840455376251114</v>
      </c>
      <c r="AE28" s="120">
        <f>SUMIFS(Calculation!AH$104:AH$248,Calculation!$D$104:$D$248,$D28,Calculation!$C$104:$C$248,$C28)+SUMIFS(Calculation!AH$38:AH$64,Calculation!$B$38:$B$64,$D28,Calculation!$A$38:$A$64,$C28)*10000</f>
        <v>69.51814318758818</v>
      </c>
      <c r="AF28" s="121">
        <f>SUMIFS(Calculation!AI$104:AI$248,Calculation!$D$104:$D$248,$D28,Calculation!$C$104:$C$248,$C28)+SUMIFS(Calculation!AI$38:AI$64,Calculation!$B$38:$B$64,$D28,Calculation!$A$38:$A$64,$C28)*10000</f>
        <v>60.417469111175159</v>
      </c>
      <c r="AG28" s="120">
        <f>SUMIFS(Calculation!AJ$104:AJ$248,Calculation!$D$104:$D$248,$D28,Calculation!$C$104:$C$248,$C28)+SUMIFS(Calculation!AJ$38:AJ$64,Calculation!$B$38:$B$64,$D28,Calculation!$A$38:$A$64,$C28)*10000</f>
        <v>147.20479222179216</v>
      </c>
      <c r="AH28" s="171">
        <f>SUMIFS(Calculation!AK$104:AK$248,Calculation!$D$104:$D$248,$D28,Calculation!$C$104:$C$248,$C28)+SUMIFS(Calculation!AK$38:AK$64,Calculation!$B$38:$B$64,$D28,Calculation!$A$38:$A$64,$C28)*10000</f>
        <v>185.99882205521484</v>
      </c>
      <c r="AI28" s="176">
        <f>SUMIFS(Calculation!AL$104:AL$248,Calculation!$D$104:$D$248,$D28,Calculation!$C$104:$C$248,$C28)+SUMIFS(Calculation!AL$38:AL$64,Calculation!$B$38:$B$64,$D28,Calculation!$A$38:$A$64,$C28)*10000</f>
        <v>4149.5146417727801</v>
      </c>
      <c r="AJ28" s="123">
        <f>SUMIFS(Calculation!AM$104:AM$248,Calculation!$D$104:$D$248,$D28,Calculation!$C$104:$C$248,$C28)+SUMIFS(Calculation!AM$38:AM$64,Calculation!$B$38:$B$64,$D28,Calculation!$A$38:$A$64,$C28)*10000</f>
        <v>4678.2895754445635</v>
      </c>
      <c r="AK28" s="122">
        <f>SUMIFS(Calculation!AN$104:AN$248,Calculation!$D$104:$D$248,$D28,Calculation!$C$104:$C$248,$C28)+SUMIFS(Calculation!AN$38:AN$64,Calculation!$B$38:$B$64,$D28,Calculation!$A$38:$A$64,$C28)*10000</f>
        <v>4750.3297690053996</v>
      </c>
      <c r="AL28" s="123">
        <f>SUMIFS(Calculation!AO$104:AO$248,Calculation!$D$104:$D$248,$D28,Calculation!$C$104:$C$248,$C28)+SUMIFS(Calculation!AO$38:AO$64,Calculation!$B$38:$B$64,$D28,Calculation!$A$38:$A$64,$C28)*10000</f>
        <v>3940.1833514798127</v>
      </c>
      <c r="AM28" s="122">
        <f>SUMIFS(Calculation!AP$104:AP$248,Calculation!$D$104:$D$248,$D28,Calculation!$C$104:$C$248,$C28)+SUMIFS(Calculation!AP$38:AP$64,Calculation!$B$38:$B$64,$D28,Calculation!$A$38:$A$64,$C28)*10000</f>
        <v>4747.7295401653328</v>
      </c>
      <c r="AN28" s="177">
        <f>SUMIFS(Calculation!AQ$104:AQ$248,Calculation!$D$104:$D$248,$D28,Calculation!$C$104:$C$248,$C28)+SUMIFS(Calculation!AQ$38:AQ$64,Calculation!$B$38:$B$64,$D28,Calculation!$A$38:$A$64,$C28)*10000</f>
        <v>6569.2954858495614</v>
      </c>
    </row>
    <row r="29" spans="1:40">
      <c r="A29" s="128" t="s">
        <v>62</v>
      </c>
      <c r="B29" s="130" t="s">
        <v>191</v>
      </c>
      <c r="C29" s="142" t="s">
        <v>410</v>
      </c>
      <c r="D29" s="143" t="s">
        <v>224</v>
      </c>
      <c r="E29" s="146">
        <f>SUMIFS(Calculation!H$104:H$248,Calculation!$D$104:$D$248,$D29,Calculation!$C$104:$C$248,$C29)+SUMIFS(Calculation!H$38:H$64,Calculation!$B$38:$B$64,$D29,Calculation!$A$38:$A$64,$C29)*10000</f>
        <v>1161.1432791715702</v>
      </c>
      <c r="F29" s="113">
        <f>SUMIFS(Calculation!I$104:I$248,Calculation!$D$104:$D$248,$D29,Calculation!$C$104:$C$248,$C29)+SUMIFS(Calculation!I$38:I$64,Calculation!$B$38:$B$64,$D29,Calculation!$A$38:$A$64,$C29)*10000</f>
        <v>995.3844578534804</v>
      </c>
      <c r="G29" s="112">
        <f>SUMIFS(Calculation!J$104:J$248,Calculation!$D$104:$D$248,$D29,Calculation!$C$104:$C$248,$C29)+SUMIFS(Calculation!J$38:J$64,Calculation!$B$38:$B$64,$D29,Calculation!$A$38:$A$64,$C29)*10000</f>
        <v>1596.0549994325361</v>
      </c>
      <c r="H29" s="113">
        <f>SUMIFS(Calculation!K$104:K$248,Calculation!$D$104:$D$248,$D29,Calculation!$C$104:$C$248,$C29)+SUMIFS(Calculation!K$38:K$64,Calculation!$B$38:$B$64,$D29,Calculation!$A$38:$A$64,$C29)*10000</f>
        <v>1703.9830449668461</v>
      </c>
      <c r="I29" s="112">
        <f>SUMIFS(Calculation!L$104:L$248,Calculation!$D$104:$D$248,$D29,Calculation!$C$104:$C$248,$C29)+SUMIFS(Calculation!L$38:L$64,Calculation!$B$38:$B$64,$D29,Calculation!$A$38:$A$64,$C29)*10000</f>
        <v>2092.3899983341535</v>
      </c>
      <c r="J29" s="147">
        <f>SUMIFS(Calculation!M$104:M$248,Calculation!$D$104:$D$248,$D29,Calculation!$C$104:$C$248,$C29)+SUMIFS(Calculation!M$38:M$64,Calculation!$B$38:$B$64,$D29,Calculation!$A$38:$A$64,$C29)*10000</f>
        <v>2589.8539960458302</v>
      </c>
      <c r="K29" s="152">
        <f>SUMIFS(Calculation!N$104:N$248,Calculation!$D$104:$D$248,$D29,Calculation!$C$104:$C$248,$C29)+SUMIFS(Calculation!N$38:N$64,Calculation!$B$38:$B$64,$D29,Calculation!$A$38:$A$64,$C29)*10000</f>
        <v>127169.89561794933</v>
      </c>
      <c r="L29" s="115">
        <f>SUMIFS(Calculation!O$104:O$248,Calculation!$D$104:$D$248,$D29,Calculation!$C$104:$C$248,$C29)+SUMIFS(Calculation!O$38:O$64,Calculation!$B$38:$B$64,$D29,Calculation!$A$38:$A$64,$C29)*10000</f>
        <v>135732.60714694584</v>
      </c>
      <c r="M29" s="114">
        <f>SUMIFS(Calculation!P$104:P$248,Calculation!$D$104:$D$248,$D29,Calculation!$C$104:$C$248,$C29)+SUMIFS(Calculation!P$38:P$64,Calculation!$B$38:$B$64,$D29,Calculation!$A$38:$A$64,$C29)*10000</f>
        <v>129742.30361582678</v>
      </c>
      <c r="N29" s="115">
        <f>SUMIFS(Calculation!Q$104:Q$248,Calculation!$D$104:$D$248,$D29,Calculation!$C$104:$C$248,$C29)+SUMIFS(Calculation!Q$38:Q$64,Calculation!$B$38:$B$64,$D29,Calculation!$A$38:$A$64,$C29)*10000</f>
        <v>112988.72425968501</v>
      </c>
      <c r="O29" s="114">
        <f>SUMIFS(Calculation!R$104:R$248,Calculation!$D$104:$D$248,$D29,Calculation!$C$104:$C$248,$C29)+SUMIFS(Calculation!R$38:R$64,Calculation!$B$38:$B$64,$D29,Calculation!$A$38:$A$64,$C29)*10000</f>
        <v>141901.33268185749</v>
      </c>
      <c r="P29" s="153">
        <f>SUMIFS(Calculation!S$104:S$248,Calculation!$D$104:$D$248,$D29,Calculation!$C$104:$C$248,$C29)+SUMIFS(Calculation!S$38:S$64,Calculation!$B$38:$B$64,$D29,Calculation!$A$38:$A$64,$C29)*10000</f>
        <v>159778.77825239289</v>
      </c>
      <c r="Q29" s="158">
        <f>SUMIFS(Calculation!T$104:T$248,Calculation!$D$104:$D$248,$D29,Calculation!$C$104:$C$248,$C29)+SUMIFS(Calculation!T$38:T$64,Calculation!$B$38:$B$64,$D29,Calculation!$A$38:$A$64,$C29)*10000</f>
        <v>0</v>
      </c>
      <c r="R29" s="117">
        <f>SUMIFS(Calculation!U$104:U$248,Calculation!$D$104:$D$248,$D29,Calculation!$C$104:$C$248,$C29)+SUMIFS(Calculation!U$38:U$64,Calculation!$B$38:$B$64,$D29,Calculation!$A$38:$A$64,$C29)*10000</f>
        <v>18.663458584752757</v>
      </c>
      <c r="S29" s="116">
        <f>SUMIFS(Calculation!V$104:V$248,Calculation!$D$104:$D$248,$D29,Calculation!$C$104:$C$248,$C29)+SUMIFS(Calculation!V$38:V$64,Calculation!$B$38:$B$64,$D29,Calculation!$A$38:$A$64,$C29)*10000</f>
        <v>13.123118884223073</v>
      </c>
      <c r="T29" s="117">
        <f>SUMIFS(Calculation!W$104:W$248,Calculation!$D$104:$D$248,$D29,Calculation!$C$104:$C$248,$C29)+SUMIFS(Calculation!W$38:W$64,Calculation!$B$38:$B$64,$D29,Calculation!$A$38:$A$64,$C29)*10000</f>
        <v>8.5199152248342305</v>
      </c>
      <c r="U29" s="116">
        <f>SUMIFS(Calculation!X$104:X$248,Calculation!$D$104:$D$248,$D29,Calculation!$C$104:$C$248,$C29)+SUMIFS(Calculation!X$38:X$64,Calculation!$B$38:$B$64,$D29,Calculation!$A$38:$A$64,$C29)*10000</f>
        <v>1038.8532798746762</v>
      </c>
      <c r="V29" s="159">
        <f>SUMIFS(Calculation!Y$104:Y$248,Calculation!$D$104:$D$248,$D29,Calculation!$C$104:$C$248,$C29)+SUMIFS(Calculation!Y$38:Y$64,Calculation!$B$38:$B$64,$D29,Calculation!$A$38:$A$64,$C29)*10000</f>
        <v>1374.2934914501257</v>
      </c>
      <c r="W29" s="164">
        <f>SUMIFS(Calculation!Z$104:Z$248,Calculation!$D$104:$D$248,$D29,Calculation!$C$104:$C$248,$C29)+SUMIFS(Calculation!Z$38:Z$64,Calculation!$B$38:$B$64,$D29,Calculation!$A$38:$A$64,$C29)*10000</f>
        <v>0</v>
      </c>
      <c r="X29" s="119">
        <f>SUMIFS(Calculation!AA$104:AA$248,Calculation!$D$104:$D$248,$D29,Calculation!$C$104:$C$248,$C29)+SUMIFS(Calculation!AA$38:AA$64,Calculation!$B$38:$B$64,$D29,Calculation!$A$38:$A$64,$C29)*10000</f>
        <v>0</v>
      </c>
      <c r="Y29" s="118">
        <f>SUMIFS(Calculation!AB$104:AB$248,Calculation!$D$104:$D$248,$D29,Calculation!$C$104:$C$248,$C29)+SUMIFS(Calculation!AB$38:AB$64,Calculation!$B$38:$B$64,$D29,Calculation!$A$38:$A$64,$C29)*10000</f>
        <v>0</v>
      </c>
      <c r="Z29" s="119">
        <f>SUMIFS(Calculation!AC$104:AC$248,Calculation!$D$104:$D$248,$D29,Calculation!$C$104:$C$248,$C29)+SUMIFS(Calculation!AC$38:AC$64,Calculation!$B$38:$B$64,$D29,Calculation!$A$38:$A$64,$C29)*10000</f>
        <v>0</v>
      </c>
      <c r="AA29" s="118">
        <f>SUMIFS(Calculation!AD$104:AD$248,Calculation!$D$104:$D$248,$D29,Calculation!$C$104:$C$248,$C29)+SUMIFS(Calculation!AD$38:AD$64,Calculation!$B$38:$B$64,$D29,Calculation!$A$38:$A$64,$C29)*10000</f>
        <v>0</v>
      </c>
      <c r="AB29" s="165">
        <f>SUMIFS(Calculation!AE$104:AE$248,Calculation!$D$104:$D$248,$D29,Calculation!$C$104:$C$248,$C29)+SUMIFS(Calculation!AE$38:AE$64,Calculation!$B$38:$B$64,$D29,Calculation!$A$38:$A$64,$C29)*10000</f>
        <v>0</v>
      </c>
      <c r="AC29" s="170">
        <f>SUMIFS(Calculation!AF$104:AF$248,Calculation!$D$104:$D$248,$D29,Calculation!$C$104:$C$248,$C29)+SUMIFS(Calculation!AF$38:AF$64,Calculation!$B$38:$B$64,$D29,Calculation!$A$38:$A$64,$C29)*10000</f>
        <v>473.05837299582487</v>
      </c>
      <c r="AD29" s="121">
        <f>SUMIFS(Calculation!AG$104:AG$248,Calculation!$D$104:$D$248,$D29,Calculation!$C$104:$C$248,$C29)+SUMIFS(Calculation!AG$38:AG$64,Calculation!$B$38:$B$64,$D29,Calculation!$A$38:$A$64,$C29)*10000</f>
        <v>416.81724172614497</v>
      </c>
      <c r="AE29" s="120">
        <f>SUMIFS(Calculation!AH$104:AH$248,Calculation!$D$104:$D$248,$D29,Calculation!$C$104:$C$248,$C29)+SUMIFS(Calculation!AH$38:AH$64,Calculation!$B$38:$B$64,$D29,Calculation!$A$38:$A$64,$C29)*10000</f>
        <v>391.2108143053527</v>
      </c>
      <c r="AF29" s="121">
        <f>SUMIFS(Calculation!AI$104:AI$248,Calculation!$D$104:$D$248,$D29,Calculation!$C$104:$C$248,$C29)+SUMIFS(Calculation!AI$38:AI$64,Calculation!$B$38:$B$64,$D29,Calculation!$A$38:$A$64,$C29)*10000</f>
        <v>352.84200638020383</v>
      </c>
      <c r="AG29" s="120">
        <f>SUMIFS(Calculation!AJ$104:AJ$248,Calculation!$D$104:$D$248,$D29,Calculation!$C$104:$C$248,$C29)+SUMIFS(Calculation!AJ$38:AJ$64,Calculation!$B$38:$B$64,$D29,Calculation!$A$38:$A$64,$C29)*10000</f>
        <v>921.38577119626768</v>
      </c>
      <c r="AH29" s="171">
        <f>SUMIFS(Calculation!AK$104:AK$248,Calculation!$D$104:$D$248,$D29,Calculation!$C$104:$C$248,$C29)+SUMIFS(Calculation!AK$38:AK$64,Calculation!$B$38:$B$64,$D29,Calculation!$A$38:$A$64,$C29)*10000</f>
        <v>1257.3323432416048</v>
      </c>
      <c r="AI29" s="176">
        <f>SUMIFS(Calculation!AL$104:AL$248,Calculation!$D$104:$D$248,$D29,Calculation!$C$104:$C$248,$C29)+SUMIFS(Calculation!AL$38:AL$64,Calculation!$B$38:$B$64,$D29,Calculation!$A$38:$A$64,$C29)*10000</f>
        <v>23523.902729883292</v>
      </c>
      <c r="AJ29" s="123">
        <f>SUMIFS(Calculation!AM$104:AM$248,Calculation!$D$104:$D$248,$D29,Calculation!$C$104:$C$248,$C29)+SUMIFS(Calculation!AM$38:AM$64,Calculation!$B$38:$B$64,$D29,Calculation!$A$38:$A$64,$C29)*10000</f>
        <v>27526.527694889792</v>
      </c>
      <c r="AK29" s="122">
        <f>SUMIFS(Calculation!AN$104:AN$248,Calculation!$D$104:$D$248,$D29,Calculation!$C$104:$C$248,$C29)+SUMIFS(Calculation!AN$38:AN$64,Calculation!$B$38:$B$64,$D29,Calculation!$A$38:$A$64,$C29)*10000</f>
        <v>26732.307451551107</v>
      </c>
      <c r="AL29" s="123">
        <f>SUMIFS(Calculation!AO$104:AO$248,Calculation!$D$104:$D$248,$D29,Calculation!$C$104:$C$248,$C29)+SUMIFS(Calculation!AO$38:AO$64,Calculation!$B$38:$B$64,$D29,Calculation!$A$38:$A$64,$C29)*10000</f>
        <v>23010.930773743083</v>
      </c>
      <c r="AM29" s="122">
        <f>SUMIFS(Calculation!AP$104:AP$248,Calculation!$D$104:$D$248,$D29,Calculation!$C$104:$C$248,$C29)+SUMIFS(Calculation!AP$38:AP$64,Calculation!$B$38:$B$64,$D29,Calculation!$A$38:$A$64,$C29)*10000</f>
        <v>29717.038268737411</v>
      </c>
      <c r="AN29" s="177">
        <f>SUMIFS(Calculation!AQ$104:AQ$248,Calculation!$D$104:$D$248,$D29,Calculation!$C$104:$C$248,$C29)+SUMIFS(Calculation!AQ$38:AQ$64,Calculation!$B$38:$B$64,$D29,Calculation!$A$38:$A$64,$C29)*10000</f>
        <v>44407.741916869556</v>
      </c>
    </row>
    <row r="30" spans="1:40">
      <c r="A30" s="128" t="s">
        <v>62</v>
      </c>
      <c r="B30" s="127" t="s">
        <v>62</v>
      </c>
      <c r="C30" s="142" t="s">
        <v>416</v>
      </c>
      <c r="D30" s="143" t="s">
        <v>221</v>
      </c>
      <c r="E30" s="146">
        <f>SUMIFS(Calculation!H$104:H$248,Calculation!$D$104:$D$248,$D30,Calculation!$C$104:$C$248,$C30)+SUMIFS(Calculation!H$38:H$64,Calculation!$B$38:$B$64,$D30,Calculation!$A$38:$A$64,$C30)*10000</f>
        <v>0</v>
      </c>
      <c r="F30" s="113">
        <f>SUMIFS(Calculation!I$104:I$248,Calculation!$D$104:$D$248,$D30,Calculation!$C$104:$C$248,$C30)+SUMIFS(Calculation!I$38:I$64,Calculation!$B$38:$B$64,$D30,Calculation!$A$38:$A$64,$C30)*10000</f>
        <v>32.918801652892562</v>
      </c>
      <c r="G30" s="112">
        <f>SUMIFS(Calculation!J$104:J$248,Calculation!$D$104:$D$248,$D30,Calculation!$C$104:$C$248,$C30)+SUMIFS(Calculation!J$38:J$64,Calculation!$B$38:$B$64,$D30,Calculation!$A$38:$A$64,$C30)*10000</f>
        <v>106.7338631517736</v>
      </c>
      <c r="H30" s="113">
        <f>SUMIFS(Calculation!K$104:K$248,Calculation!$D$104:$D$248,$D30,Calculation!$C$104:$C$248,$C30)+SUMIFS(Calculation!K$38:K$64,Calculation!$B$38:$B$64,$D30,Calculation!$A$38:$A$64,$C30)*10000</f>
        <v>5.7501633296183856</v>
      </c>
      <c r="I30" s="112">
        <f>SUMIFS(Calculation!L$104:L$248,Calculation!$D$104:$D$248,$D30,Calculation!$C$104:$C$248,$C30)+SUMIFS(Calculation!L$38:L$64,Calculation!$B$38:$B$64,$D30,Calculation!$A$38:$A$64,$C30)*10000</f>
        <v>87.15622241835834</v>
      </c>
      <c r="J30" s="147">
        <f>SUMIFS(Calculation!M$104:M$248,Calculation!$D$104:$D$248,$D30,Calculation!$C$104:$C$248,$C30)+SUMIFS(Calculation!M$38:M$64,Calculation!$B$38:$B$64,$D30,Calculation!$A$38:$A$64,$C30)*10000</f>
        <v>193.67767767767768</v>
      </c>
      <c r="K30" s="152">
        <f>SUMIFS(Calculation!N$104:N$248,Calculation!$D$104:$D$248,$D30,Calculation!$C$104:$C$248,$C30)+SUMIFS(Calculation!N$38:N$64,Calculation!$B$38:$B$64,$D30,Calculation!$A$38:$A$64,$C30)*10000</f>
        <v>0</v>
      </c>
      <c r="L30" s="115">
        <f>SUMIFS(Calculation!O$104:O$248,Calculation!$D$104:$D$248,$D30,Calculation!$C$104:$C$248,$C30)+SUMIFS(Calculation!O$38:O$64,Calculation!$B$38:$B$64,$D30,Calculation!$A$38:$A$64,$C30)*10000</f>
        <v>20588.359090909093</v>
      </c>
      <c r="M30" s="114">
        <f>SUMIFS(Calculation!P$104:P$248,Calculation!$D$104:$D$248,$D30,Calculation!$C$104:$C$248,$C30)+SUMIFS(Calculation!P$38:P$64,Calculation!$B$38:$B$64,$D30,Calculation!$A$38:$A$64,$C30)*10000</f>
        <v>97298.589649156813</v>
      </c>
      <c r="N30" s="115">
        <f>SUMIFS(Calculation!Q$104:Q$248,Calculation!$D$104:$D$248,$D30,Calculation!$C$104:$C$248,$C30)+SUMIFS(Calculation!Q$38:Q$64,Calculation!$B$38:$B$64,$D30,Calculation!$A$38:$A$64,$C30)*10000</f>
        <v>5038.2931094116293</v>
      </c>
      <c r="O30" s="114">
        <f>SUMIFS(Calculation!R$104:R$248,Calculation!$D$104:$D$248,$D30,Calculation!$C$104:$C$248,$C30)+SUMIFS(Calculation!R$38:R$64,Calculation!$B$38:$B$64,$D30,Calculation!$A$38:$A$64,$C30)*10000</f>
        <v>46018.485436893206</v>
      </c>
      <c r="P30" s="153">
        <f>SUMIFS(Calculation!S$104:S$248,Calculation!$D$104:$D$248,$D30,Calculation!$C$104:$C$248,$C30)+SUMIFS(Calculation!S$38:S$64,Calculation!$B$38:$B$64,$D30,Calculation!$A$38:$A$64,$C30)*10000</f>
        <v>78859.094427761098</v>
      </c>
      <c r="Q30" s="158">
        <f>SUMIFS(Calculation!T$104:T$248,Calculation!$D$104:$D$248,$D30,Calculation!$C$104:$C$248,$C30)+SUMIFS(Calculation!T$38:T$64,Calculation!$B$38:$B$64,$D30,Calculation!$A$38:$A$64,$C30)*10000</f>
        <v>0</v>
      </c>
      <c r="R30" s="117">
        <f>SUMIFS(Calculation!U$104:U$248,Calculation!$D$104:$D$248,$D30,Calculation!$C$104:$C$248,$C30)+SUMIFS(Calculation!U$38:U$64,Calculation!$B$38:$B$64,$D30,Calculation!$A$38:$A$64,$C30)*10000</f>
        <v>0</v>
      </c>
      <c r="S30" s="116">
        <f>SUMIFS(Calculation!V$104:V$248,Calculation!$D$104:$D$248,$D30,Calculation!$C$104:$C$248,$C30)+SUMIFS(Calculation!V$38:V$64,Calculation!$B$38:$B$64,$D30,Calculation!$A$38:$A$64,$C30)*10000</f>
        <v>0</v>
      </c>
      <c r="T30" s="117">
        <f>SUMIFS(Calculation!W$104:W$248,Calculation!$D$104:$D$248,$D30,Calculation!$C$104:$C$248,$C30)+SUMIFS(Calculation!W$38:W$64,Calculation!$B$38:$B$64,$D30,Calculation!$A$38:$A$64,$C30)*10000</f>
        <v>0</v>
      </c>
      <c r="U30" s="116">
        <f>SUMIFS(Calculation!X$104:X$248,Calculation!$D$104:$D$248,$D30,Calculation!$C$104:$C$248,$C30)+SUMIFS(Calculation!X$38:X$64,Calculation!$B$38:$B$64,$D30,Calculation!$A$38:$A$64,$C30)*10000</f>
        <v>0</v>
      </c>
      <c r="V30" s="159">
        <f>SUMIFS(Calculation!Y$104:Y$248,Calculation!$D$104:$D$248,$D30,Calculation!$C$104:$C$248,$C30)+SUMIFS(Calculation!Y$38:Y$64,Calculation!$B$38:$B$64,$D30,Calculation!$A$38:$A$64,$C30)*10000</f>
        <v>0</v>
      </c>
      <c r="W30" s="164">
        <f>SUMIFS(Calculation!Z$104:Z$248,Calculation!$D$104:$D$248,$D30,Calculation!$C$104:$C$248,$C30)+SUMIFS(Calculation!Z$38:Z$64,Calculation!$B$38:$B$64,$D30,Calculation!$A$38:$A$64,$C30)*10000</f>
        <v>0</v>
      </c>
      <c r="X30" s="119">
        <f>SUMIFS(Calculation!AA$104:AA$248,Calculation!$D$104:$D$248,$D30,Calculation!$C$104:$C$248,$C30)+SUMIFS(Calculation!AA$38:AA$64,Calculation!$B$38:$B$64,$D30,Calculation!$A$38:$A$64,$C30)*10000</f>
        <v>0</v>
      </c>
      <c r="Y30" s="118">
        <f>SUMIFS(Calculation!AB$104:AB$248,Calculation!$D$104:$D$248,$D30,Calculation!$C$104:$C$248,$C30)+SUMIFS(Calculation!AB$38:AB$64,Calculation!$B$38:$B$64,$D30,Calculation!$A$38:$A$64,$C30)*10000</f>
        <v>0</v>
      </c>
      <c r="Z30" s="119">
        <f>SUMIFS(Calculation!AC$104:AC$248,Calculation!$D$104:$D$248,$D30,Calculation!$C$104:$C$248,$C30)+SUMIFS(Calculation!AC$38:AC$64,Calculation!$B$38:$B$64,$D30,Calculation!$A$38:$A$64,$C30)*10000</f>
        <v>0</v>
      </c>
      <c r="AA30" s="118">
        <f>SUMIFS(Calculation!AD$104:AD$248,Calculation!$D$104:$D$248,$D30,Calculation!$C$104:$C$248,$C30)+SUMIFS(Calculation!AD$38:AD$64,Calculation!$B$38:$B$64,$D30,Calculation!$A$38:$A$64,$C30)*10000</f>
        <v>0</v>
      </c>
      <c r="AB30" s="165">
        <f>SUMIFS(Calculation!AE$104:AE$248,Calculation!$D$104:$D$248,$D30,Calculation!$C$104:$C$248,$C30)+SUMIFS(Calculation!AE$38:AE$64,Calculation!$B$38:$B$64,$D30,Calculation!$A$38:$A$64,$C30)*10000</f>
        <v>0</v>
      </c>
      <c r="AC30" s="170">
        <f>SUMIFS(Calculation!AF$104:AF$248,Calculation!$D$104:$D$248,$D30,Calculation!$C$104:$C$248,$C30)+SUMIFS(Calculation!AF$38:AF$64,Calculation!$B$38:$B$64,$D30,Calculation!$A$38:$A$64,$C30)*10000</f>
        <v>0</v>
      </c>
      <c r="AD30" s="121">
        <f>SUMIFS(Calculation!AG$104:AG$248,Calculation!$D$104:$D$248,$D30,Calculation!$C$104:$C$248,$C30)+SUMIFS(Calculation!AG$38:AG$64,Calculation!$B$38:$B$64,$D30,Calculation!$A$38:$A$64,$C30)*10000</f>
        <v>1109.8338842975206</v>
      </c>
      <c r="AE30" s="120">
        <f>SUMIFS(Calculation!AH$104:AH$248,Calculation!$D$104:$D$248,$D30,Calculation!$C$104:$C$248,$C30)+SUMIFS(Calculation!AH$38:AH$64,Calculation!$B$38:$B$64,$D30,Calculation!$A$38:$A$64,$C30)*10000</f>
        <v>5678.2415196743559</v>
      </c>
      <c r="AF30" s="121">
        <f>SUMIFS(Calculation!AI$104:AI$248,Calculation!$D$104:$D$248,$D30,Calculation!$C$104:$C$248,$C30)+SUMIFS(Calculation!AI$38:AI$64,Calculation!$B$38:$B$64,$D30,Calculation!$A$38:$A$64,$C30)*10000</f>
        <v>344.08977364436419</v>
      </c>
      <c r="AG30" s="120">
        <f>SUMIFS(Calculation!AJ$104:AJ$248,Calculation!$D$104:$D$248,$D30,Calculation!$C$104:$C$248,$C30)+SUMIFS(Calculation!AJ$38:AJ$64,Calculation!$B$38:$B$64,$D30,Calculation!$A$38:$A$64,$C30)*10000</f>
        <v>3534.6690203000881</v>
      </c>
      <c r="AH30" s="171">
        <f>SUMIFS(Calculation!AK$104:AK$248,Calculation!$D$104:$D$248,$D30,Calculation!$C$104:$C$248,$C30)+SUMIFS(Calculation!AK$38:AK$64,Calculation!$B$38:$B$64,$D30,Calculation!$A$38:$A$64,$C30)*10000</f>
        <v>6165.4060727394062</v>
      </c>
      <c r="AI30" s="176">
        <f>SUMIFS(Calculation!AL$104:AL$248,Calculation!$D$104:$D$248,$D30,Calculation!$C$104:$C$248,$C30)+SUMIFS(Calculation!AL$38:AL$64,Calculation!$B$38:$B$64,$D30,Calculation!$A$38:$A$64,$C30)*10000</f>
        <v>0</v>
      </c>
      <c r="AJ30" s="123">
        <f>SUMIFS(Calculation!AM$104:AM$248,Calculation!$D$104:$D$248,$D30,Calculation!$C$104:$C$248,$C30)+SUMIFS(Calculation!AM$38:AM$64,Calculation!$B$38:$B$64,$D30,Calculation!$A$38:$A$64,$C30)*10000</f>
        <v>1029.8882231404959</v>
      </c>
      <c r="AK30" s="122">
        <f>SUMIFS(Calculation!AN$104:AN$248,Calculation!$D$104:$D$248,$D30,Calculation!$C$104:$C$248,$C30)+SUMIFS(Calculation!AN$38:AN$64,Calculation!$B$38:$B$64,$D30,Calculation!$A$38:$A$64,$C30)*10000</f>
        <v>7044.4349680170571</v>
      </c>
      <c r="AL30" s="123">
        <f>SUMIFS(Calculation!AO$104:AO$248,Calculation!$D$104:$D$248,$D30,Calculation!$C$104:$C$248,$C30)+SUMIFS(Calculation!AO$38:AO$64,Calculation!$B$38:$B$64,$D30,Calculation!$A$38:$A$64,$C30)*10000</f>
        <v>596.86695361438842</v>
      </c>
      <c r="AM30" s="122">
        <f>SUMIFS(Calculation!AP$104:AP$248,Calculation!$D$104:$D$248,$D30,Calculation!$C$104:$C$248,$C30)+SUMIFS(Calculation!AP$38:AP$64,Calculation!$B$38:$B$64,$D30,Calculation!$A$38:$A$64,$C30)*10000</f>
        <v>5219.6893203883492</v>
      </c>
      <c r="AN30" s="177">
        <f>SUMIFS(Calculation!AQ$104:AQ$248,Calculation!$D$104:$D$248,$D30,Calculation!$C$104:$C$248,$C30)+SUMIFS(Calculation!AQ$38:AQ$64,Calculation!$B$38:$B$64,$D30,Calculation!$A$38:$A$64,$C30)*10000</f>
        <v>11523.821821821823</v>
      </c>
    </row>
    <row r="31" spans="1:40">
      <c r="A31" s="128" t="s">
        <v>62</v>
      </c>
      <c r="B31" s="127" t="s">
        <v>62</v>
      </c>
      <c r="C31" s="142" t="s">
        <v>416</v>
      </c>
      <c r="D31" s="143" t="s">
        <v>216</v>
      </c>
      <c r="E31" s="146">
        <f>SUMIFS(Calculation!H$104:H$248,Calculation!$D$104:$D$248,$D31,Calculation!$C$104:$C$248,$C31)+SUMIFS(Calculation!H$38:H$64,Calculation!$B$38:$B$64,$D31,Calculation!$A$38:$A$64,$C31)*10000</f>
        <v>0</v>
      </c>
      <c r="F31" s="113">
        <f>SUMIFS(Calculation!I$104:I$248,Calculation!$D$104:$D$248,$D31,Calculation!$C$104:$C$248,$C31)+SUMIFS(Calculation!I$38:I$64,Calculation!$B$38:$B$64,$D31,Calculation!$A$38:$A$64,$C31)*10000</f>
        <v>0</v>
      </c>
      <c r="G31" s="112">
        <f>SUMIFS(Calculation!J$104:J$248,Calculation!$D$104:$D$248,$D31,Calculation!$C$104:$C$248,$C31)+SUMIFS(Calculation!J$38:J$64,Calculation!$B$38:$B$64,$D31,Calculation!$A$38:$A$64,$C31)*10000</f>
        <v>9.4940880015506881</v>
      </c>
      <c r="H31" s="113">
        <f>SUMIFS(Calculation!K$104:K$248,Calculation!$D$104:$D$248,$D31,Calculation!$C$104:$C$248,$C31)+SUMIFS(Calculation!K$38:K$64,Calculation!$B$38:$B$64,$D31,Calculation!$A$38:$A$64,$C31)*10000</f>
        <v>64.152031051842741</v>
      </c>
      <c r="I31" s="112">
        <f>SUMIFS(Calculation!L$104:L$248,Calculation!$D$104:$D$248,$D31,Calculation!$C$104:$C$248,$C31)+SUMIFS(Calculation!L$38:L$64,Calculation!$B$38:$B$64,$D31,Calculation!$A$38:$A$64,$C31)*10000</f>
        <v>25.061782877316858</v>
      </c>
      <c r="J31" s="147">
        <f>SUMIFS(Calculation!M$104:M$248,Calculation!$D$104:$D$248,$D31,Calculation!$C$104:$C$248,$C31)+SUMIFS(Calculation!M$38:M$64,Calculation!$B$38:$B$64,$D31,Calculation!$A$38:$A$64,$C31)*10000</f>
        <v>0</v>
      </c>
      <c r="K31" s="152">
        <f>SUMIFS(Calculation!N$104:N$248,Calculation!$D$104:$D$248,$D31,Calculation!$C$104:$C$248,$C31)+SUMIFS(Calculation!N$38:N$64,Calculation!$B$38:$B$64,$D31,Calculation!$A$38:$A$64,$C31)*10000</f>
        <v>0</v>
      </c>
      <c r="L31" s="115">
        <f>SUMIFS(Calculation!O$104:O$248,Calculation!$D$104:$D$248,$D31,Calculation!$C$104:$C$248,$C31)+SUMIFS(Calculation!O$38:O$64,Calculation!$B$38:$B$64,$D31,Calculation!$A$38:$A$64,$C31)*10000</f>
        <v>0</v>
      </c>
      <c r="M31" s="114">
        <f>SUMIFS(Calculation!P$104:P$248,Calculation!$D$104:$D$248,$D31,Calculation!$C$104:$C$248,$C31)+SUMIFS(Calculation!P$38:P$64,Calculation!$B$38:$B$64,$D31,Calculation!$A$38:$A$64,$C31)*10000</f>
        <v>8654.8106222136066</v>
      </c>
      <c r="N31" s="115">
        <f>SUMIFS(Calculation!Q$104:Q$248,Calculation!$D$104:$D$248,$D31,Calculation!$C$104:$C$248,$C31)+SUMIFS(Calculation!Q$38:Q$64,Calculation!$B$38:$B$64,$D31,Calculation!$A$38:$A$64,$C31)*10000</f>
        <v>56210.009607624612</v>
      </c>
      <c r="O31" s="114">
        <f>SUMIFS(Calculation!R$104:R$248,Calculation!$D$104:$D$248,$D31,Calculation!$C$104:$C$248,$C31)+SUMIFS(Calculation!R$38:R$64,Calculation!$B$38:$B$64,$D31,Calculation!$A$38:$A$64,$C31)*10000</f>
        <v>13232.621359223302</v>
      </c>
      <c r="P31" s="153">
        <f>SUMIFS(Calculation!S$104:S$248,Calculation!$D$104:$D$248,$D31,Calculation!$C$104:$C$248,$C31)+SUMIFS(Calculation!S$38:S$64,Calculation!$B$38:$B$64,$D31,Calculation!$A$38:$A$64,$C31)*10000</f>
        <v>0</v>
      </c>
      <c r="Q31" s="158">
        <f>SUMIFS(Calculation!T$104:T$248,Calculation!$D$104:$D$248,$D31,Calculation!$C$104:$C$248,$C31)+SUMIFS(Calculation!T$38:T$64,Calculation!$B$38:$B$64,$D31,Calculation!$A$38:$A$64,$C31)*10000</f>
        <v>0</v>
      </c>
      <c r="R31" s="117">
        <f>SUMIFS(Calculation!U$104:U$248,Calculation!$D$104:$D$248,$D31,Calculation!$C$104:$C$248,$C31)+SUMIFS(Calculation!U$38:U$64,Calculation!$B$38:$B$64,$D31,Calculation!$A$38:$A$64,$C31)*10000</f>
        <v>0</v>
      </c>
      <c r="S31" s="116">
        <f>SUMIFS(Calculation!V$104:V$248,Calculation!$D$104:$D$248,$D31,Calculation!$C$104:$C$248,$C31)+SUMIFS(Calculation!V$38:V$64,Calculation!$B$38:$B$64,$D31,Calculation!$A$38:$A$64,$C31)*10000</f>
        <v>0</v>
      </c>
      <c r="T31" s="117">
        <f>SUMIFS(Calculation!W$104:W$248,Calculation!$D$104:$D$248,$D31,Calculation!$C$104:$C$248,$C31)+SUMIFS(Calculation!W$38:W$64,Calculation!$B$38:$B$64,$D31,Calculation!$A$38:$A$64,$C31)*10000</f>
        <v>0</v>
      </c>
      <c r="U31" s="116">
        <f>SUMIFS(Calculation!X$104:X$248,Calculation!$D$104:$D$248,$D31,Calculation!$C$104:$C$248,$C31)+SUMIFS(Calculation!X$38:X$64,Calculation!$B$38:$B$64,$D31,Calculation!$A$38:$A$64,$C31)*10000</f>
        <v>0</v>
      </c>
      <c r="V31" s="159">
        <f>SUMIFS(Calculation!Y$104:Y$248,Calculation!$D$104:$D$248,$D31,Calculation!$C$104:$C$248,$C31)+SUMIFS(Calculation!Y$38:Y$64,Calculation!$B$38:$B$64,$D31,Calculation!$A$38:$A$64,$C31)*10000</f>
        <v>0</v>
      </c>
      <c r="W31" s="164">
        <f>SUMIFS(Calculation!Z$104:Z$248,Calculation!$D$104:$D$248,$D31,Calculation!$C$104:$C$248,$C31)+SUMIFS(Calculation!Z$38:Z$64,Calculation!$B$38:$B$64,$D31,Calculation!$A$38:$A$64,$C31)*10000</f>
        <v>0</v>
      </c>
      <c r="X31" s="119">
        <f>SUMIFS(Calculation!AA$104:AA$248,Calculation!$D$104:$D$248,$D31,Calculation!$C$104:$C$248,$C31)+SUMIFS(Calculation!AA$38:AA$64,Calculation!$B$38:$B$64,$D31,Calculation!$A$38:$A$64,$C31)*10000</f>
        <v>0</v>
      </c>
      <c r="Y31" s="118">
        <f>SUMIFS(Calculation!AB$104:AB$248,Calculation!$D$104:$D$248,$D31,Calculation!$C$104:$C$248,$C31)+SUMIFS(Calculation!AB$38:AB$64,Calculation!$B$38:$B$64,$D31,Calculation!$A$38:$A$64,$C31)*10000</f>
        <v>0</v>
      </c>
      <c r="Z31" s="119">
        <f>SUMIFS(Calculation!AC$104:AC$248,Calculation!$D$104:$D$248,$D31,Calculation!$C$104:$C$248,$C31)+SUMIFS(Calculation!AC$38:AC$64,Calculation!$B$38:$B$64,$D31,Calculation!$A$38:$A$64,$C31)*10000</f>
        <v>0</v>
      </c>
      <c r="AA31" s="118">
        <f>SUMIFS(Calculation!AD$104:AD$248,Calculation!$D$104:$D$248,$D31,Calculation!$C$104:$C$248,$C31)+SUMIFS(Calculation!AD$38:AD$64,Calculation!$B$38:$B$64,$D31,Calculation!$A$38:$A$64,$C31)*10000</f>
        <v>0</v>
      </c>
      <c r="AB31" s="165">
        <f>SUMIFS(Calculation!AE$104:AE$248,Calculation!$D$104:$D$248,$D31,Calculation!$C$104:$C$248,$C31)+SUMIFS(Calculation!AE$38:AE$64,Calculation!$B$38:$B$64,$D31,Calculation!$A$38:$A$64,$C31)*10000</f>
        <v>0</v>
      </c>
      <c r="AC31" s="170">
        <f>SUMIFS(Calculation!AF$104:AF$248,Calculation!$D$104:$D$248,$D31,Calculation!$C$104:$C$248,$C31)+SUMIFS(Calculation!AF$38:AF$64,Calculation!$B$38:$B$64,$D31,Calculation!$A$38:$A$64,$C31)*10000</f>
        <v>0</v>
      </c>
      <c r="AD31" s="121">
        <f>SUMIFS(Calculation!AG$104:AG$248,Calculation!$D$104:$D$248,$D31,Calculation!$C$104:$C$248,$C31)+SUMIFS(Calculation!AG$38:AG$64,Calculation!$B$38:$B$64,$D31,Calculation!$A$38:$A$64,$C31)*10000</f>
        <v>0</v>
      </c>
      <c r="AE31" s="120">
        <f>SUMIFS(Calculation!AH$104:AH$248,Calculation!$D$104:$D$248,$D31,Calculation!$C$104:$C$248,$C31)+SUMIFS(Calculation!AH$38:AH$64,Calculation!$B$38:$B$64,$D31,Calculation!$A$38:$A$64,$C31)*10000</f>
        <v>505.08548168249661</v>
      </c>
      <c r="AF31" s="121">
        <f>SUMIFS(Calculation!AI$104:AI$248,Calculation!$D$104:$D$248,$D31,Calculation!$C$104:$C$248,$C31)+SUMIFS(Calculation!AI$38:AI$64,Calculation!$B$38:$B$64,$D31,Calculation!$A$38:$A$64,$C31)*10000</f>
        <v>3838.8575381422697</v>
      </c>
      <c r="AG31" s="120">
        <f>SUMIFS(Calculation!AJ$104:AJ$248,Calculation!$D$104:$D$248,$D31,Calculation!$C$104:$C$248,$C31)+SUMIFS(Calculation!AJ$38:AJ$64,Calculation!$B$38:$B$64,$D31,Calculation!$A$38:$A$64,$C31)*10000</f>
        <v>1016.3945278022948</v>
      </c>
      <c r="AH31" s="171">
        <f>SUMIFS(Calculation!AK$104:AK$248,Calculation!$D$104:$D$248,$D31,Calculation!$C$104:$C$248,$C31)+SUMIFS(Calculation!AK$38:AK$64,Calculation!$B$38:$B$64,$D31,Calculation!$A$38:$A$64,$C31)*10000</f>
        <v>0</v>
      </c>
      <c r="AI31" s="176">
        <f>SUMIFS(Calculation!AL$104:AL$248,Calculation!$D$104:$D$248,$D31,Calculation!$C$104:$C$248,$C31)+SUMIFS(Calculation!AL$38:AL$64,Calculation!$B$38:$B$64,$D31,Calculation!$A$38:$A$64,$C31)*10000</f>
        <v>0</v>
      </c>
      <c r="AJ31" s="123">
        <f>SUMIFS(Calculation!AM$104:AM$248,Calculation!$D$104:$D$248,$D31,Calculation!$C$104:$C$248,$C31)+SUMIFS(Calculation!AM$38:AM$64,Calculation!$B$38:$B$64,$D31,Calculation!$A$38:$A$64,$C31)*10000</f>
        <v>0</v>
      </c>
      <c r="AK31" s="122">
        <f>SUMIFS(Calculation!AN$104:AN$248,Calculation!$D$104:$D$248,$D31,Calculation!$C$104:$C$248,$C31)+SUMIFS(Calculation!AN$38:AN$64,Calculation!$B$38:$B$64,$D31,Calculation!$A$38:$A$64,$C31)*10000</f>
        <v>626.60980810234537</v>
      </c>
      <c r="AL31" s="123">
        <f>SUMIFS(Calculation!AO$104:AO$248,Calculation!$D$104:$D$248,$D31,Calculation!$C$104:$C$248,$C31)+SUMIFS(Calculation!AO$38:AO$64,Calculation!$B$38:$B$64,$D31,Calculation!$A$38:$A$64,$C31)*10000</f>
        <v>6658.9808231812767</v>
      </c>
      <c r="AM31" s="122">
        <f>SUMIFS(Calculation!AP$104:AP$248,Calculation!$D$104:$D$248,$D31,Calculation!$C$104:$C$248,$C31)+SUMIFS(Calculation!AP$38:AP$64,Calculation!$B$38:$B$64,$D31,Calculation!$A$38:$A$64,$C31)*10000</f>
        <v>1500.9223300970873</v>
      </c>
      <c r="AN31" s="177">
        <f>SUMIFS(Calculation!AQ$104:AQ$248,Calculation!$D$104:$D$248,$D31,Calculation!$C$104:$C$248,$C31)+SUMIFS(Calculation!AQ$38:AQ$64,Calculation!$B$38:$B$64,$D31,Calculation!$A$38:$A$64,$C31)*10000</f>
        <v>0</v>
      </c>
    </row>
    <row r="32" spans="1:40">
      <c r="A32" s="128" t="s">
        <v>62</v>
      </c>
      <c r="B32" s="127" t="s">
        <v>62</v>
      </c>
      <c r="C32" s="142" t="s">
        <v>405</v>
      </c>
      <c r="D32" s="143" t="s">
        <v>403</v>
      </c>
      <c r="E32" s="146">
        <f>SUMIFS(Calculation!H$104:H$248,Calculation!$D$104:$D$248,$D32,Calculation!$C$104:$C$248,$C32)+SUMIFS(Calculation!H$38:H$64,Calculation!$B$38:$B$64,$D32,Calculation!$A$38:$A$64,$C32)*10000</f>
        <v>33740.30357552183</v>
      </c>
      <c r="F32" s="113">
        <f>SUMIFS(Calculation!I$104:I$248,Calculation!$D$104:$D$248,$D32,Calculation!$C$104:$C$248,$C32)+SUMIFS(Calculation!I$38:I$64,Calculation!$B$38:$B$64,$D32,Calculation!$A$38:$A$64,$C32)*10000</f>
        <v>32465.108657932476</v>
      </c>
      <c r="G32" s="112">
        <f>SUMIFS(Calculation!J$104:J$248,Calculation!$D$104:$D$248,$D32,Calculation!$C$104:$C$248,$C32)+SUMIFS(Calculation!J$38:J$64,Calculation!$B$38:$B$64,$D32,Calculation!$A$38:$A$64,$C32)*10000</f>
        <v>30507.575733345599</v>
      </c>
      <c r="H32" s="113">
        <f>SUMIFS(Calculation!K$104:K$248,Calculation!$D$104:$D$248,$D32,Calculation!$C$104:$C$248,$C32)+SUMIFS(Calculation!K$38:K$64,Calculation!$B$38:$B$64,$D32,Calculation!$A$38:$A$64,$C32)*10000</f>
        <v>29763.095745296367</v>
      </c>
      <c r="I32" s="112">
        <f>SUMIFS(Calculation!L$104:L$248,Calculation!$D$104:$D$248,$D32,Calculation!$C$104:$C$248,$C32)+SUMIFS(Calculation!L$38:L$64,Calculation!$B$38:$B$64,$D32,Calculation!$A$38:$A$64,$C32)*10000</f>
        <v>27260.303488785983</v>
      </c>
      <c r="J32" s="147">
        <f>SUMIFS(Calculation!M$104:M$248,Calculation!$D$104:$D$248,$D32,Calculation!$C$104:$C$248,$C32)+SUMIFS(Calculation!M$38:M$64,Calculation!$B$38:$B$64,$D32,Calculation!$A$38:$A$64,$C32)*10000</f>
        <v>25702.45894645364</v>
      </c>
      <c r="K32" s="152">
        <f>SUMIFS(Calculation!N$104:N$248,Calculation!$D$104:$D$248,$D32,Calculation!$C$104:$C$248,$C32)+SUMIFS(Calculation!N$38:N$64,Calculation!$B$38:$B$64,$D32,Calculation!$A$38:$A$64,$C32)*10000</f>
        <v>1755555.8370545991</v>
      </c>
      <c r="L32" s="115">
        <f>SUMIFS(Calculation!O$104:O$248,Calculation!$D$104:$D$248,$D32,Calculation!$C$104:$C$248,$C32)+SUMIFS(Calculation!O$38:O$64,Calculation!$B$38:$B$64,$D32,Calculation!$A$38:$A$64,$C32)*10000</f>
        <v>1606249.9770879657</v>
      </c>
      <c r="M32" s="114">
        <f>SUMIFS(Calculation!P$104:P$248,Calculation!$D$104:$D$248,$D32,Calculation!$C$104:$C$248,$C32)+SUMIFS(Calculation!P$38:P$64,Calculation!$B$38:$B$64,$D32,Calculation!$A$38:$A$64,$C32)*10000</f>
        <v>1580098.0968246656</v>
      </c>
      <c r="N32" s="115">
        <f>SUMIFS(Calculation!Q$104:Q$248,Calculation!$D$104:$D$248,$D32,Calculation!$C$104:$C$248,$C32)+SUMIFS(Calculation!Q$38:Q$64,Calculation!$B$38:$B$64,$D32,Calculation!$A$38:$A$64,$C32)*10000</f>
        <v>1364090.8456292304</v>
      </c>
      <c r="O32" s="114">
        <f>SUMIFS(Calculation!R$104:R$248,Calculation!$D$104:$D$248,$D32,Calculation!$C$104:$C$248,$C32)+SUMIFS(Calculation!R$38:R$64,Calculation!$B$38:$B$64,$D32,Calculation!$A$38:$A$64,$C32)*10000</f>
        <v>1332693.9448732426</v>
      </c>
      <c r="P32" s="153">
        <f>SUMIFS(Calculation!S$104:S$248,Calculation!$D$104:$D$248,$D32,Calculation!$C$104:$C$248,$C32)+SUMIFS(Calculation!S$38:S$64,Calculation!$B$38:$B$64,$D32,Calculation!$A$38:$A$64,$C32)*10000</f>
        <v>1651640.5391290383</v>
      </c>
      <c r="Q32" s="158">
        <f>SUMIFS(Calculation!T$104:T$248,Calculation!$D$104:$D$248,$D32,Calculation!$C$104:$C$248,$C32)+SUMIFS(Calculation!T$38:T$64,Calculation!$B$38:$B$64,$D32,Calculation!$A$38:$A$64,$C32)*10000</f>
        <v>77862.239020434994</v>
      </c>
      <c r="R32" s="117">
        <f>SUMIFS(Calculation!U$104:U$248,Calculation!$D$104:$D$248,$D32,Calculation!$C$104:$C$248,$C32)+SUMIFS(Calculation!U$38:U$64,Calculation!$B$38:$B$64,$D32,Calculation!$A$38:$A$64,$C32)*10000</f>
        <v>83481.70797754066</v>
      </c>
      <c r="S32" s="116">
        <f>SUMIFS(Calculation!V$104:V$248,Calculation!$D$104:$D$248,$D32,Calculation!$C$104:$C$248,$C32)+SUMIFS(Calculation!V$38:V$64,Calculation!$B$38:$B$64,$D32,Calculation!$A$38:$A$64,$C32)*10000</f>
        <v>69528.8935318109</v>
      </c>
      <c r="T32" s="117">
        <f>SUMIFS(Calculation!W$104:W$248,Calculation!$D$104:$D$248,$D32,Calculation!$C$104:$C$248,$C32)+SUMIFS(Calculation!W$38:W$64,Calculation!$B$38:$B$64,$D32,Calculation!$A$38:$A$64,$C32)*10000</f>
        <v>61166.198807170294</v>
      </c>
      <c r="U32" s="116">
        <f>SUMIFS(Calculation!X$104:X$248,Calculation!$D$104:$D$248,$D32,Calculation!$C$104:$C$248,$C32)+SUMIFS(Calculation!X$38:X$64,Calculation!$B$38:$B$64,$D32,Calculation!$A$38:$A$64,$C32)*10000</f>
        <v>61944.689629837085</v>
      </c>
      <c r="V32" s="159">
        <f>SUMIFS(Calculation!Y$104:Y$248,Calculation!$D$104:$D$248,$D32,Calculation!$C$104:$C$248,$C32)+SUMIFS(Calculation!Y$38:Y$64,Calculation!$B$38:$B$64,$D32,Calculation!$A$38:$A$64,$C32)*10000</f>
        <v>67090.008224332836</v>
      </c>
      <c r="W32" s="164">
        <f>SUMIFS(Calculation!Z$104:Z$248,Calculation!$D$104:$D$248,$D32,Calculation!$C$104:$C$248,$C32)+SUMIFS(Calculation!Z$38:Z$64,Calculation!$B$38:$B$64,$D32,Calculation!$A$38:$A$64,$C32)*10000</f>
        <v>0</v>
      </c>
      <c r="X32" s="119">
        <f>SUMIFS(Calculation!AA$104:AA$248,Calculation!$D$104:$D$248,$D32,Calculation!$C$104:$C$248,$C32)+SUMIFS(Calculation!AA$38:AA$64,Calculation!$B$38:$B$64,$D32,Calculation!$A$38:$A$64,$C32)*10000</f>
        <v>0</v>
      </c>
      <c r="Y32" s="118">
        <f>SUMIFS(Calculation!AB$104:AB$248,Calculation!$D$104:$D$248,$D32,Calculation!$C$104:$C$248,$C32)+SUMIFS(Calculation!AB$38:AB$64,Calculation!$B$38:$B$64,$D32,Calculation!$A$38:$A$64,$C32)*10000</f>
        <v>0</v>
      </c>
      <c r="Z32" s="119">
        <f>SUMIFS(Calculation!AC$104:AC$248,Calculation!$D$104:$D$248,$D32,Calculation!$C$104:$C$248,$C32)+SUMIFS(Calculation!AC$38:AC$64,Calculation!$B$38:$B$64,$D32,Calculation!$A$38:$A$64,$C32)*10000</f>
        <v>0</v>
      </c>
      <c r="AA32" s="118">
        <f>SUMIFS(Calculation!AD$104:AD$248,Calculation!$D$104:$D$248,$D32,Calculation!$C$104:$C$248,$C32)+SUMIFS(Calculation!AD$38:AD$64,Calculation!$B$38:$B$64,$D32,Calculation!$A$38:$A$64,$C32)*10000</f>
        <v>0</v>
      </c>
      <c r="AB32" s="165">
        <f>SUMIFS(Calculation!AE$104:AE$248,Calculation!$D$104:$D$248,$D32,Calculation!$C$104:$C$248,$C32)+SUMIFS(Calculation!AE$38:AE$64,Calculation!$B$38:$B$64,$D32,Calculation!$A$38:$A$64,$C32)*10000</f>
        <v>0</v>
      </c>
      <c r="AC32" s="170">
        <f>SUMIFS(Calculation!AF$104:AF$248,Calculation!$D$104:$D$248,$D32,Calculation!$C$104:$C$248,$C32)+SUMIFS(Calculation!AF$38:AF$64,Calculation!$B$38:$B$64,$D32,Calculation!$A$38:$A$64,$C32)*10000</f>
        <v>24223.807695246443</v>
      </c>
      <c r="AD32" s="121">
        <f>SUMIFS(Calculation!AG$104:AG$248,Calculation!$D$104:$D$248,$D32,Calculation!$C$104:$C$248,$C32)+SUMIFS(Calculation!AG$38:AG$64,Calculation!$B$38:$B$64,$D32,Calculation!$A$38:$A$64,$C32)*10000</f>
        <v>45605.747876619433</v>
      </c>
      <c r="AE32" s="120">
        <f>SUMIFS(Calculation!AH$104:AH$248,Calculation!$D$104:$D$248,$D32,Calculation!$C$104:$C$248,$C32)+SUMIFS(Calculation!AH$38:AH$64,Calculation!$B$38:$B$64,$D32,Calculation!$A$38:$A$64,$C32)*10000</f>
        <v>46825.581358158357</v>
      </c>
      <c r="AF32" s="121">
        <f>SUMIFS(Calculation!AI$104:AI$248,Calculation!$D$104:$D$248,$D32,Calculation!$C$104:$C$248,$C32)+SUMIFS(Calculation!AI$38:AI$64,Calculation!$B$38:$B$64,$D32,Calculation!$A$38:$A$64,$C32)*10000</f>
        <v>52419.493118756662</v>
      </c>
      <c r="AG32" s="120">
        <f>SUMIFS(Calculation!AJ$104:AJ$248,Calculation!$D$104:$D$248,$D32,Calculation!$C$104:$C$248,$C32)+SUMIFS(Calculation!AJ$38:AJ$64,Calculation!$B$38:$B$64,$D32,Calculation!$A$38:$A$64,$C32)*10000</f>
        <v>55796.621183430034</v>
      </c>
      <c r="AH32" s="171">
        <f>SUMIFS(Calculation!AK$104:AK$248,Calculation!$D$104:$D$248,$D32,Calculation!$C$104:$C$248,$C32)+SUMIFS(Calculation!AK$38:AK$64,Calculation!$B$38:$B$64,$D32,Calculation!$A$38:$A$64,$C32)*10000</f>
        <v>67353.623187886216</v>
      </c>
      <c r="AI32" s="176">
        <f>SUMIFS(Calculation!AL$104:AL$248,Calculation!$D$104:$D$248,$D32,Calculation!$C$104:$C$248,$C32)+SUMIFS(Calculation!AL$38:AL$64,Calculation!$B$38:$B$64,$D32,Calculation!$A$38:$A$64,$C32)*10000</f>
        <v>138767.81265419748</v>
      </c>
      <c r="AJ32" s="123">
        <f>SUMIFS(Calculation!AM$104:AM$248,Calculation!$D$104:$D$248,$D32,Calculation!$C$104:$C$248,$C32)+SUMIFS(Calculation!AM$38:AM$64,Calculation!$B$38:$B$64,$D32,Calculation!$A$38:$A$64,$C32)*10000</f>
        <v>165417.45839994168</v>
      </c>
      <c r="AK32" s="122">
        <f>SUMIFS(Calculation!AN$104:AN$248,Calculation!$D$104:$D$248,$D32,Calculation!$C$104:$C$248,$C32)+SUMIFS(Calculation!AN$38:AN$64,Calculation!$B$38:$B$64,$D32,Calculation!$A$38:$A$64,$C32)*10000</f>
        <v>202910.85255201955</v>
      </c>
      <c r="AL32" s="123">
        <f>SUMIFS(Calculation!AO$104:AO$248,Calculation!$D$104:$D$248,$D32,Calculation!$C$104:$C$248,$C32)+SUMIFS(Calculation!AO$38:AO$64,Calculation!$B$38:$B$64,$D32,Calculation!$A$38:$A$64,$C32)*10000</f>
        <v>190119.3666995462</v>
      </c>
      <c r="AM32" s="122">
        <f>SUMIFS(Calculation!AP$104:AP$248,Calculation!$D$104:$D$248,$D32,Calculation!$C$104:$C$248,$C32)+SUMIFS(Calculation!AP$38:AP$64,Calculation!$B$38:$B$64,$D32,Calculation!$A$38:$A$64,$C32)*10000</f>
        <v>219242.4408247043</v>
      </c>
      <c r="AN32" s="177">
        <f>SUMIFS(Calculation!AQ$104:AQ$248,Calculation!$D$104:$D$248,$D32,Calculation!$C$104:$C$248,$C32)+SUMIFS(Calculation!AQ$38:AQ$64,Calculation!$B$38:$B$64,$D32,Calculation!$A$38:$A$64,$C32)*10000</f>
        <v>394104.37051228917</v>
      </c>
    </row>
    <row r="33" spans="1:40">
      <c r="A33" s="128" t="s">
        <v>62</v>
      </c>
      <c r="B33" s="127" t="s">
        <v>62</v>
      </c>
      <c r="C33" s="142" t="s">
        <v>405</v>
      </c>
      <c r="D33" s="143" t="s">
        <v>221</v>
      </c>
      <c r="E33" s="146">
        <f>SUMIFS(Calculation!H$104:H$248,Calculation!$D$104:$D$248,$D33,Calculation!$C$104:$C$248,$C33)+SUMIFS(Calculation!H$38:H$64,Calculation!$B$38:$B$64,$D33,Calculation!$A$38:$A$64,$C33)*10000</f>
        <v>63370.677031394822</v>
      </c>
      <c r="F33" s="113">
        <f>SUMIFS(Calculation!I$104:I$248,Calculation!$D$104:$D$248,$D33,Calculation!$C$104:$C$248,$C33)+SUMIFS(Calculation!I$38:I$64,Calculation!$B$38:$B$64,$D33,Calculation!$A$38:$A$64,$C33)*10000</f>
        <v>64438.879470656553</v>
      </c>
      <c r="G33" s="112">
        <f>SUMIFS(Calculation!J$104:J$248,Calculation!$D$104:$D$248,$D33,Calculation!$C$104:$C$248,$C33)+SUMIFS(Calculation!J$38:J$64,Calculation!$B$38:$B$64,$D33,Calculation!$A$38:$A$64,$C33)*10000</f>
        <v>64454.897146128635</v>
      </c>
      <c r="H33" s="113">
        <f>SUMIFS(Calculation!K$104:K$248,Calculation!$D$104:$D$248,$D33,Calculation!$C$104:$C$248,$C33)+SUMIFS(Calculation!K$38:K$64,Calculation!$B$38:$B$64,$D33,Calculation!$A$38:$A$64,$C33)*10000</f>
        <v>60889.881249813712</v>
      </c>
      <c r="I33" s="112">
        <f>SUMIFS(Calculation!L$104:L$248,Calculation!$D$104:$D$248,$D33,Calculation!$C$104:$C$248,$C33)+SUMIFS(Calculation!L$38:L$64,Calculation!$B$38:$B$64,$D33,Calculation!$A$38:$A$64,$C33)*10000</f>
        <v>54053.694974362916</v>
      </c>
      <c r="J33" s="147">
        <f>SUMIFS(Calculation!M$104:M$248,Calculation!$D$104:$D$248,$D33,Calculation!$C$104:$C$248,$C33)+SUMIFS(Calculation!M$38:M$64,Calculation!$B$38:$B$64,$D33,Calculation!$A$38:$A$64,$C33)*10000</f>
        <v>45034.960584866938</v>
      </c>
      <c r="K33" s="152">
        <f>SUMIFS(Calculation!N$104:N$248,Calculation!$D$104:$D$248,$D33,Calculation!$C$104:$C$248,$C33)+SUMIFS(Calculation!N$38:N$64,Calculation!$B$38:$B$64,$D33,Calculation!$A$38:$A$64,$C33)*10000</f>
        <v>3297266.1823137254</v>
      </c>
      <c r="L33" s="115">
        <f>SUMIFS(Calculation!O$104:O$248,Calculation!$D$104:$D$248,$D33,Calculation!$C$104:$C$248,$C33)+SUMIFS(Calculation!O$38:O$64,Calculation!$B$38:$B$64,$D33,Calculation!$A$38:$A$64,$C33)*10000</f>
        <v>3188190.4281883873</v>
      </c>
      <c r="M33" s="114">
        <f>SUMIFS(Calculation!P$104:P$248,Calculation!$D$104:$D$248,$D33,Calculation!$C$104:$C$248,$C33)+SUMIFS(Calculation!P$38:P$64,Calculation!$B$38:$B$64,$D33,Calculation!$A$38:$A$64,$C33)*10000</f>
        <v>3338353.1094641527</v>
      </c>
      <c r="N33" s="115">
        <f>SUMIFS(Calculation!Q$104:Q$248,Calculation!$D$104:$D$248,$D33,Calculation!$C$104:$C$248,$C33)+SUMIFS(Calculation!Q$38:Q$64,Calculation!$B$38:$B$64,$D33,Calculation!$A$38:$A$64,$C33)*10000</f>
        <v>2790681.7998745362</v>
      </c>
      <c r="O33" s="114">
        <f>SUMIFS(Calculation!R$104:R$248,Calculation!$D$104:$D$248,$D33,Calculation!$C$104:$C$248,$C33)+SUMIFS(Calculation!R$38:R$64,Calculation!$B$38:$B$64,$D33,Calculation!$A$38:$A$64,$C33)*10000</f>
        <v>2642561.6288531935</v>
      </c>
      <c r="P33" s="153">
        <f>SUMIFS(Calculation!S$104:S$248,Calculation!$D$104:$D$248,$D33,Calculation!$C$104:$C$248,$C33)+SUMIFS(Calculation!S$38:S$64,Calculation!$B$38:$B$64,$D33,Calculation!$A$38:$A$64,$C33)*10000</f>
        <v>2893947.4909776133</v>
      </c>
      <c r="Q33" s="158">
        <f>SUMIFS(Calculation!T$104:T$248,Calculation!$D$104:$D$248,$D33,Calculation!$C$104:$C$248,$C33)+SUMIFS(Calculation!T$38:T$64,Calculation!$B$38:$B$64,$D33,Calculation!$A$38:$A$64,$C33)*10000</f>
        <v>146240.02391860343</v>
      </c>
      <c r="R33" s="117">
        <f>SUMIFS(Calculation!U$104:U$248,Calculation!$D$104:$D$248,$D33,Calculation!$C$104:$C$248,$C33)+SUMIFS(Calculation!U$38:U$64,Calculation!$B$38:$B$64,$D33,Calculation!$A$38:$A$64,$C33)*10000</f>
        <v>165699.97578168829</v>
      </c>
      <c r="S33" s="116">
        <f>SUMIFS(Calculation!V$104:V$248,Calculation!$D$104:$D$248,$D33,Calculation!$C$104:$C$248,$C33)+SUMIFS(Calculation!V$38:V$64,Calculation!$B$38:$B$64,$D33,Calculation!$A$38:$A$64,$C33)*10000</f>
        <v>146897.20744931643</v>
      </c>
      <c r="T33" s="117">
        <f>SUMIFS(Calculation!W$104:W$248,Calculation!$D$104:$D$248,$D33,Calculation!$C$104:$C$248,$C33)+SUMIFS(Calculation!W$38:W$64,Calculation!$B$38:$B$64,$D33,Calculation!$A$38:$A$64,$C33)*10000</f>
        <v>125134.91922155595</v>
      </c>
      <c r="U33" s="116">
        <f>SUMIFS(Calculation!X$104:X$248,Calculation!$D$104:$D$248,$D33,Calculation!$C$104:$C$248,$C33)+SUMIFS(Calculation!X$38:X$64,Calculation!$B$38:$B$64,$D33,Calculation!$A$38:$A$64,$C33)*10000</f>
        <v>122828.39623961615</v>
      </c>
      <c r="V33" s="159">
        <f>SUMIFS(Calculation!Y$104:Y$248,Calculation!$D$104:$D$248,$D33,Calculation!$C$104:$C$248,$C33)+SUMIFS(Calculation!Y$38:Y$64,Calculation!$B$38:$B$64,$D33,Calculation!$A$38:$A$64,$C33)*10000</f>
        <v>117552.79455229371</v>
      </c>
      <c r="W33" s="164">
        <f>SUMIFS(Calculation!Z$104:Z$248,Calculation!$D$104:$D$248,$D33,Calculation!$C$104:$C$248,$C33)+SUMIFS(Calculation!Z$38:Z$64,Calculation!$B$38:$B$64,$D33,Calculation!$A$38:$A$64,$C33)*10000</f>
        <v>0</v>
      </c>
      <c r="X33" s="119">
        <f>SUMIFS(Calculation!AA$104:AA$248,Calculation!$D$104:$D$248,$D33,Calculation!$C$104:$C$248,$C33)+SUMIFS(Calculation!AA$38:AA$64,Calculation!$B$38:$B$64,$D33,Calculation!$A$38:$A$64,$C33)*10000</f>
        <v>0</v>
      </c>
      <c r="Y33" s="118">
        <f>SUMIFS(Calculation!AB$104:AB$248,Calculation!$D$104:$D$248,$D33,Calculation!$C$104:$C$248,$C33)+SUMIFS(Calculation!AB$38:AB$64,Calculation!$B$38:$B$64,$D33,Calculation!$A$38:$A$64,$C33)*10000</f>
        <v>0</v>
      </c>
      <c r="Z33" s="119">
        <f>SUMIFS(Calculation!AC$104:AC$248,Calculation!$D$104:$D$248,$D33,Calculation!$C$104:$C$248,$C33)+SUMIFS(Calculation!AC$38:AC$64,Calculation!$B$38:$B$64,$D33,Calculation!$A$38:$A$64,$C33)*10000</f>
        <v>0</v>
      </c>
      <c r="AA33" s="118">
        <f>SUMIFS(Calculation!AD$104:AD$248,Calculation!$D$104:$D$248,$D33,Calculation!$C$104:$C$248,$C33)+SUMIFS(Calculation!AD$38:AD$64,Calculation!$B$38:$B$64,$D33,Calculation!$A$38:$A$64,$C33)*10000</f>
        <v>0</v>
      </c>
      <c r="AB33" s="165">
        <f>SUMIFS(Calculation!AE$104:AE$248,Calculation!$D$104:$D$248,$D33,Calculation!$C$104:$C$248,$C33)+SUMIFS(Calculation!AE$38:AE$64,Calculation!$B$38:$B$64,$D33,Calculation!$A$38:$A$64,$C33)*10000</f>
        <v>0</v>
      </c>
      <c r="AC33" s="170">
        <f>SUMIFS(Calculation!AF$104:AF$248,Calculation!$D$104:$D$248,$D33,Calculation!$C$104:$C$248,$C33)+SUMIFS(Calculation!AF$38:AF$64,Calculation!$B$38:$B$64,$D33,Calculation!$A$38:$A$64,$C33)*10000</f>
        <v>45496.896330232179</v>
      </c>
      <c r="AD33" s="121">
        <f>SUMIFS(Calculation!AG$104:AG$248,Calculation!$D$104:$D$248,$D33,Calculation!$C$104:$C$248,$C33)+SUMIFS(Calculation!AG$38:AG$64,Calculation!$B$38:$B$64,$D33,Calculation!$A$38:$A$64,$C33)*10000</f>
        <v>90521.283065922296</v>
      </c>
      <c r="AE33" s="120">
        <f>SUMIFS(Calculation!AH$104:AH$248,Calculation!$D$104:$D$248,$D33,Calculation!$C$104:$C$248,$C33)+SUMIFS(Calculation!AH$38:AH$64,Calculation!$B$38:$B$64,$D33,Calculation!$A$38:$A$64,$C33)*10000</f>
        <v>98930.772363825337</v>
      </c>
      <c r="AF33" s="121">
        <f>SUMIFS(Calculation!AI$104:AI$248,Calculation!$D$104:$D$248,$D33,Calculation!$C$104:$C$248,$C33)+SUMIFS(Calculation!AI$38:AI$64,Calculation!$B$38:$B$64,$D33,Calculation!$A$38:$A$64,$C33)*10000</f>
        <v>107240.75003793721</v>
      </c>
      <c r="AG33" s="120">
        <f>SUMIFS(Calculation!AJ$104:AJ$248,Calculation!$D$104:$D$248,$D33,Calculation!$C$104:$C$248,$C33)+SUMIFS(Calculation!AJ$38:AJ$64,Calculation!$B$38:$B$64,$D33,Calculation!$A$38:$A$64,$C33)*10000</f>
        <v>110637.5629049726</v>
      </c>
      <c r="AH33" s="171">
        <f>SUMIFS(Calculation!AK$104:AK$248,Calculation!$D$104:$D$248,$D33,Calculation!$C$104:$C$248,$C33)+SUMIFS(Calculation!AK$38:AK$64,Calculation!$B$38:$B$64,$D33,Calculation!$A$38:$A$64,$C33)*10000</f>
        <v>118014.69158393337</v>
      </c>
      <c r="AI33" s="176">
        <f>SUMIFS(Calculation!AL$104:AL$248,Calculation!$D$104:$D$248,$D33,Calculation!$C$104:$C$248,$C33)+SUMIFS(Calculation!AL$38:AL$64,Calculation!$B$38:$B$64,$D33,Calculation!$A$38:$A$64,$C33)*10000</f>
        <v>260632.22040604433</v>
      </c>
      <c r="AJ33" s="123">
        <f>SUMIFS(Calculation!AM$104:AM$248,Calculation!$D$104:$D$248,$D33,Calculation!$C$104:$C$248,$C33)+SUMIFS(Calculation!AM$38:AM$64,Calculation!$B$38:$B$64,$D33,Calculation!$A$38:$A$64,$C33)*10000</f>
        <v>328331.43349334528</v>
      </c>
      <c r="AK33" s="122">
        <f>SUMIFS(Calculation!AN$104:AN$248,Calculation!$D$104:$D$248,$D33,Calculation!$C$104:$C$248,$C33)+SUMIFS(Calculation!AN$38:AN$64,Calculation!$B$38:$B$64,$D33,Calculation!$A$38:$A$64,$C33)*10000</f>
        <v>428700.01357657649</v>
      </c>
      <c r="AL33" s="123">
        <f>SUMIFS(Calculation!AO$104:AO$248,Calculation!$D$104:$D$248,$D33,Calculation!$C$104:$C$248,$C33)+SUMIFS(Calculation!AO$38:AO$64,Calculation!$B$38:$B$64,$D33,Calculation!$A$38:$A$64,$C33)*10000</f>
        <v>388949.649616157</v>
      </c>
      <c r="AM33" s="122">
        <f>SUMIFS(Calculation!AP$104:AP$248,Calculation!$D$104:$D$248,$D33,Calculation!$C$104:$C$248,$C33)+SUMIFS(Calculation!AP$38:AP$64,Calculation!$B$38:$B$64,$D33,Calculation!$A$38:$A$64,$C33)*10000</f>
        <v>434729.71702785493</v>
      </c>
      <c r="AN33" s="177">
        <f>SUMIFS(Calculation!AQ$104:AQ$248,Calculation!$D$104:$D$248,$D33,Calculation!$C$104:$C$248,$C33)+SUMIFS(Calculation!AQ$38:AQ$64,Calculation!$B$38:$B$64,$D33,Calculation!$A$38:$A$64,$C33)*10000</f>
        <v>690536.06230129302</v>
      </c>
    </row>
    <row r="34" spans="1:40">
      <c r="A34" s="128" t="s">
        <v>62</v>
      </c>
      <c r="B34" s="127" t="s">
        <v>397</v>
      </c>
      <c r="C34" s="142" t="s">
        <v>405</v>
      </c>
      <c r="D34" s="143" t="s">
        <v>404</v>
      </c>
      <c r="E34" s="146">
        <f>SUMIFS(Calculation!H$104:H$248,Calculation!$D$104:$D$248,$D34,Calculation!$C$104:$C$248,$C34)+SUMIFS(Calculation!H$38:H$64,Calculation!$B$38:$B$64,$D34,Calculation!$A$38:$A$64,$C34)*10000</f>
        <v>0</v>
      </c>
      <c r="F34" s="113">
        <f>SUMIFS(Calculation!I$104:I$248,Calculation!$D$104:$D$248,$D34,Calculation!$C$104:$C$248,$C34)+SUMIFS(Calculation!I$38:I$64,Calculation!$B$38:$B$64,$D34,Calculation!$A$38:$A$64,$C34)*10000</f>
        <v>11241.221461766434</v>
      </c>
      <c r="G34" s="112">
        <f>SUMIFS(Calculation!J$104:J$248,Calculation!$D$104:$D$248,$D34,Calculation!$C$104:$C$248,$C34)+SUMIFS(Calculation!J$38:J$64,Calculation!$B$38:$B$64,$D34,Calculation!$A$38:$A$64,$C34)*10000</f>
        <v>18597.538915567187</v>
      </c>
      <c r="H34" s="113">
        <f>SUMIFS(Calculation!K$104:K$248,Calculation!$D$104:$D$248,$D34,Calculation!$C$104:$C$248,$C34)+SUMIFS(Calculation!K$38:K$64,Calculation!$B$38:$B$64,$D34,Calculation!$A$38:$A$64,$C34)*10000</f>
        <v>49973.192228726919</v>
      </c>
      <c r="I34" s="112">
        <f>SUMIFS(Calculation!L$104:L$248,Calculation!$D$104:$D$248,$D34,Calculation!$C$104:$C$248,$C34)+SUMIFS(Calculation!L$38:L$64,Calculation!$B$38:$B$64,$D34,Calculation!$A$38:$A$64,$C34)*10000</f>
        <v>21689.472200816304</v>
      </c>
      <c r="J34" s="147">
        <f>SUMIFS(Calculation!M$104:M$248,Calculation!$D$104:$D$248,$D34,Calculation!$C$104:$C$248,$C34)+SUMIFS(Calculation!M$38:M$64,Calculation!$B$38:$B$64,$D34,Calculation!$A$38:$A$64,$C34)*10000</f>
        <v>22898.550308968177</v>
      </c>
      <c r="K34" s="152">
        <f>SUMIFS(Calculation!N$104:N$248,Calculation!$D$104:$D$248,$D34,Calculation!$C$104:$C$248,$C34)+SUMIFS(Calculation!N$38:N$64,Calculation!$B$38:$B$64,$D34,Calculation!$A$38:$A$64,$C34)*10000</f>
        <v>0</v>
      </c>
      <c r="L34" s="115">
        <f>SUMIFS(Calculation!O$104:O$248,Calculation!$D$104:$D$248,$D34,Calculation!$C$104:$C$248,$C34)+SUMIFS(Calculation!O$38:O$64,Calculation!$B$38:$B$64,$D34,Calculation!$A$38:$A$64,$C34)*10000</f>
        <v>556172.8409922095</v>
      </c>
      <c r="M34" s="114">
        <f>SUMIFS(Calculation!P$104:P$248,Calculation!$D$104:$D$248,$D34,Calculation!$C$104:$C$248,$C34)+SUMIFS(Calculation!P$38:P$64,Calculation!$B$38:$B$64,$D34,Calculation!$A$38:$A$64,$C34)*10000</f>
        <v>963234.05382849707</v>
      </c>
      <c r="N34" s="115">
        <f>SUMIFS(Calculation!Q$104:Q$248,Calculation!$D$104:$D$248,$D34,Calculation!$C$104:$C$248,$C34)+SUMIFS(Calculation!Q$38:Q$64,Calculation!$B$38:$B$64,$D34,Calculation!$A$38:$A$64,$C34)*10000</f>
        <v>2290352.2748250798</v>
      </c>
      <c r="O34" s="114">
        <f>SUMIFS(Calculation!R$104:R$248,Calculation!$D$104:$D$248,$D34,Calculation!$C$104:$C$248,$C34)+SUMIFS(Calculation!R$38:R$64,Calculation!$B$38:$B$64,$D34,Calculation!$A$38:$A$64,$C34)*10000</f>
        <v>1060348.7331465397</v>
      </c>
      <c r="P34" s="153">
        <f>SUMIFS(Calculation!S$104:S$248,Calculation!$D$104:$D$248,$D34,Calculation!$C$104:$C$248,$C34)+SUMIFS(Calculation!S$38:S$64,Calculation!$B$38:$B$64,$D34,Calculation!$A$38:$A$64,$C34)*10000</f>
        <v>1471461.3125681477</v>
      </c>
      <c r="Q34" s="158">
        <f>SUMIFS(Calculation!T$104:T$248,Calculation!$D$104:$D$248,$D34,Calculation!$C$104:$C$248,$C34)+SUMIFS(Calculation!T$38:T$64,Calculation!$B$38:$B$64,$D34,Calculation!$A$38:$A$64,$C34)*10000</f>
        <v>0</v>
      </c>
      <c r="R34" s="117">
        <f>SUMIFS(Calculation!U$104:U$248,Calculation!$D$104:$D$248,$D34,Calculation!$C$104:$C$248,$C34)+SUMIFS(Calculation!U$38:U$64,Calculation!$B$38:$B$64,$D34,Calculation!$A$38:$A$64,$C34)*10000</f>
        <v>28905.998044542259</v>
      </c>
      <c r="S34" s="116">
        <f>SUMIFS(Calculation!V$104:V$248,Calculation!$D$104:$D$248,$D34,Calculation!$C$104:$C$248,$C34)+SUMIFS(Calculation!V$38:V$64,Calculation!$B$38:$B$64,$D34,Calculation!$A$38:$A$64,$C34)*10000</f>
        <v>42385.088691292658</v>
      </c>
      <c r="T34" s="117">
        <f>SUMIFS(Calculation!W$104:W$248,Calculation!$D$104:$D$248,$D34,Calculation!$C$104:$C$248,$C34)+SUMIFS(Calculation!W$38:W$64,Calculation!$B$38:$B$64,$D34,Calculation!$A$38:$A$64,$C34)*10000</f>
        <v>102700.00933536328</v>
      </c>
      <c r="U34" s="116">
        <f>SUMIFS(Calculation!X$104:X$248,Calculation!$D$104:$D$248,$D34,Calculation!$C$104:$C$248,$C34)+SUMIFS(Calculation!X$38:X$64,Calculation!$B$38:$B$64,$D34,Calculation!$A$38:$A$64,$C34)*10000</f>
        <v>49285.864490365559</v>
      </c>
      <c r="V34" s="159">
        <f>SUMIFS(Calculation!Y$104:Y$248,Calculation!$D$104:$D$248,$D34,Calculation!$C$104:$C$248,$C34)+SUMIFS(Calculation!Y$38:Y$64,Calculation!$B$38:$B$64,$D34,Calculation!$A$38:$A$64,$C34)*10000</f>
        <v>59771.087729563093</v>
      </c>
      <c r="W34" s="164">
        <f>SUMIFS(Calculation!Z$104:Z$248,Calculation!$D$104:$D$248,$D34,Calculation!$C$104:$C$248,$C34)+SUMIFS(Calculation!Z$38:Z$64,Calculation!$B$38:$B$64,$D34,Calculation!$A$38:$A$64,$C34)*10000</f>
        <v>0</v>
      </c>
      <c r="X34" s="119">
        <f>SUMIFS(Calculation!AA$104:AA$248,Calculation!$D$104:$D$248,$D34,Calculation!$C$104:$C$248,$C34)+SUMIFS(Calculation!AA$38:AA$64,Calculation!$B$38:$B$64,$D34,Calculation!$A$38:$A$64,$C34)*10000</f>
        <v>0</v>
      </c>
      <c r="Y34" s="118">
        <f>SUMIFS(Calculation!AB$104:AB$248,Calculation!$D$104:$D$248,$D34,Calculation!$C$104:$C$248,$C34)+SUMIFS(Calculation!AB$38:AB$64,Calculation!$B$38:$B$64,$D34,Calculation!$A$38:$A$64,$C34)*10000</f>
        <v>0</v>
      </c>
      <c r="Z34" s="119">
        <f>SUMIFS(Calculation!AC$104:AC$248,Calculation!$D$104:$D$248,$D34,Calculation!$C$104:$C$248,$C34)+SUMIFS(Calculation!AC$38:AC$64,Calculation!$B$38:$B$64,$D34,Calculation!$A$38:$A$64,$C34)*10000</f>
        <v>0</v>
      </c>
      <c r="AA34" s="118">
        <f>SUMIFS(Calculation!AD$104:AD$248,Calculation!$D$104:$D$248,$D34,Calculation!$C$104:$C$248,$C34)+SUMIFS(Calculation!AD$38:AD$64,Calculation!$B$38:$B$64,$D34,Calculation!$A$38:$A$64,$C34)*10000</f>
        <v>0</v>
      </c>
      <c r="AB34" s="165">
        <f>SUMIFS(Calculation!AE$104:AE$248,Calculation!$D$104:$D$248,$D34,Calculation!$C$104:$C$248,$C34)+SUMIFS(Calculation!AE$38:AE$64,Calculation!$B$38:$B$64,$D34,Calculation!$A$38:$A$64,$C34)*10000</f>
        <v>0</v>
      </c>
      <c r="AC34" s="170">
        <f>SUMIFS(Calculation!AF$104:AF$248,Calculation!$D$104:$D$248,$D34,Calculation!$C$104:$C$248,$C34)+SUMIFS(Calculation!AF$38:AF$64,Calculation!$B$38:$B$64,$D34,Calculation!$A$38:$A$64,$C34)*10000</f>
        <v>0</v>
      </c>
      <c r="AD34" s="121">
        <f>SUMIFS(Calculation!AG$104:AG$248,Calculation!$D$104:$D$248,$D34,Calculation!$C$104:$C$248,$C34)+SUMIFS(Calculation!AG$38:AG$64,Calculation!$B$38:$B$64,$D34,Calculation!$A$38:$A$64,$C34)*10000</f>
        <v>15791.239672481419</v>
      </c>
      <c r="AE34" s="120">
        <f>SUMIFS(Calculation!AH$104:AH$248,Calculation!$D$104:$D$248,$D34,Calculation!$C$104:$C$248,$C34)+SUMIFS(Calculation!AH$38:AH$64,Calculation!$B$38:$B$64,$D34,Calculation!$A$38:$A$64,$C34)*10000</f>
        <v>28545.059730870566</v>
      </c>
      <c r="AF34" s="121">
        <f>SUMIFS(Calculation!AI$104:AI$248,Calculation!$D$104:$D$248,$D34,Calculation!$C$104:$C$248,$C34)+SUMIFS(Calculation!AI$38:AI$64,Calculation!$B$38:$B$64,$D34,Calculation!$A$38:$A$64,$C34)*10000</f>
        <v>88014.009986512916</v>
      </c>
      <c r="AG34" s="120">
        <f>SUMIFS(Calculation!AJ$104:AJ$248,Calculation!$D$104:$D$248,$D34,Calculation!$C$104:$C$248,$C34)+SUMIFS(Calculation!AJ$38:AJ$64,Calculation!$B$38:$B$64,$D34,Calculation!$A$38:$A$64,$C34)*10000</f>
        <v>44394.196291883585</v>
      </c>
      <c r="AH34" s="171">
        <f>SUMIFS(Calculation!AK$104:AK$248,Calculation!$D$104:$D$248,$D34,Calculation!$C$104:$C$248,$C34)+SUMIFS(Calculation!AK$38:AK$64,Calculation!$B$38:$B$64,$D34,Calculation!$A$38:$A$64,$C34)*10000</f>
        <v>60005.944655808918</v>
      </c>
      <c r="AI34" s="176">
        <f>SUMIFS(Calculation!AL$104:AL$248,Calculation!$D$104:$D$248,$D34,Calculation!$C$104:$C$248,$C34)+SUMIFS(Calculation!AL$38:AL$64,Calculation!$B$38:$B$64,$D34,Calculation!$A$38:$A$64,$C34)*10000</f>
        <v>0</v>
      </c>
      <c r="AJ34" s="123">
        <f>SUMIFS(Calculation!AM$104:AM$248,Calculation!$D$104:$D$248,$D34,Calculation!$C$104:$C$248,$C34)+SUMIFS(Calculation!AM$38:AM$64,Calculation!$B$38:$B$64,$D34,Calculation!$A$38:$A$64,$C34)*10000</f>
        <v>57276.699829000405</v>
      </c>
      <c r="AK34" s="122">
        <f>SUMIFS(Calculation!AN$104:AN$248,Calculation!$D$104:$D$248,$D34,Calculation!$C$104:$C$248,$C34)+SUMIFS(Calculation!AN$38:AN$64,Calculation!$B$38:$B$64,$D34,Calculation!$A$38:$A$64,$C34)*10000</f>
        <v>123695.25883377244</v>
      </c>
      <c r="AL34" s="123">
        <f>SUMIFS(Calculation!AO$104:AO$248,Calculation!$D$104:$D$248,$D34,Calculation!$C$104:$C$248,$C34)+SUMIFS(Calculation!AO$38:AO$64,Calculation!$B$38:$B$64,$D34,Calculation!$A$38:$A$64,$C34)*10000</f>
        <v>319216.51362431684</v>
      </c>
      <c r="AM34" s="122">
        <f>SUMIFS(Calculation!AP$104:AP$248,Calculation!$D$104:$D$248,$D34,Calculation!$C$104:$C$248,$C34)+SUMIFS(Calculation!AP$38:AP$64,Calculation!$B$38:$B$64,$D34,Calculation!$A$38:$A$64,$C34)*10000</f>
        <v>174438.73387039496</v>
      </c>
      <c r="AN34" s="177">
        <f>SUMIFS(Calculation!AQ$104:AQ$248,Calculation!$D$104:$D$248,$D34,Calculation!$C$104:$C$248,$C34)+SUMIFS(Calculation!AQ$38:AQ$64,Calculation!$B$38:$B$64,$D34,Calculation!$A$38:$A$64,$C34)*10000</f>
        <v>351111.10473751207</v>
      </c>
    </row>
    <row r="35" spans="1:40">
      <c r="A35" s="128" t="s">
        <v>62</v>
      </c>
      <c r="B35" s="127" t="s">
        <v>62</v>
      </c>
      <c r="C35" s="142" t="s">
        <v>405</v>
      </c>
      <c r="D35" s="143" t="s">
        <v>410</v>
      </c>
      <c r="E35" s="146">
        <f>SUMIFS(Calculation!H$104:H$248,Calculation!$D$104:$D$248,$D35,Calculation!$C$104:$C$248,$C35)+SUMIFS(Calculation!H$38:H$64,Calculation!$B$38:$B$64,$D35,Calculation!$A$38:$A$64,$C35)*10000</f>
        <v>0</v>
      </c>
      <c r="F35" s="113">
        <f>SUMIFS(Calculation!I$104:I$248,Calculation!$D$104:$D$248,$D35,Calculation!$C$104:$C$248,$C35)+SUMIFS(Calculation!I$38:I$64,Calculation!$B$38:$B$64,$D35,Calculation!$A$38:$A$64,$C35)*10000</f>
        <v>0</v>
      </c>
      <c r="G35" s="112">
        <f>SUMIFS(Calculation!J$104:J$248,Calculation!$D$104:$D$248,$D35,Calculation!$C$104:$C$248,$C35)+SUMIFS(Calculation!J$38:J$64,Calculation!$B$38:$B$64,$D35,Calculation!$A$38:$A$64,$C35)*10000</f>
        <v>0</v>
      </c>
      <c r="H35" s="113">
        <f>SUMIFS(Calculation!K$104:K$248,Calculation!$D$104:$D$248,$D35,Calculation!$C$104:$C$248,$C35)+SUMIFS(Calculation!K$38:K$64,Calculation!$B$38:$B$64,$D35,Calculation!$A$38:$A$64,$C35)*10000</f>
        <v>0</v>
      </c>
      <c r="I35" s="112">
        <f>SUMIFS(Calculation!L$104:L$248,Calculation!$D$104:$D$248,$D35,Calculation!$C$104:$C$248,$C35)+SUMIFS(Calculation!L$38:L$64,Calculation!$B$38:$B$64,$D35,Calculation!$A$38:$A$64,$C35)*10000</f>
        <v>972.5392284285598</v>
      </c>
      <c r="J35" s="147">
        <f>SUMIFS(Calculation!M$104:M$248,Calculation!$D$104:$D$248,$D35,Calculation!$C$104:$C$248,$C35)+SUMIFS(Calculation!M$38:M$64,Calculation!$B$38:$B$64,$D35,Calculation!$A$38:$A$64,$C35)*10000</f>
        <v>315.29596842773987</v>
      </c>
      <c r="K35" s="152">
        <f>SUMIFS(Calculation!N$104:N$248,Calculation!$D$104:$D$248,$D35,Calculation!$C$104:$C$248,$C35)+SUMIFS(Calculation!N$38:N$64,Calculation!$B$38:$B$64,$D35,Calculation!$A$38:$A$64,$C35)*10000</f>
        <v>0</v>
      </c>
      <c r="L35" s="115">
        <f>SUMIFS(Calculation!O$104:O$248,Calculation!$D$104:$D$248,$D35,Calculation!$C$104:$C$248,$C35)+SUMIFS(Calculation!O$38:O$64,Calculation!$B$38:$B$64,$D35,Calculation!$A$38:$A$64,$C35)*10000</f>
        <v>0</v>
      </c>
      <c r="M35" s="114">
        <f>SUMIFS(Calculation!P$104:P$248,Calculation!$D$104:$D$248,$D35,Calculation!$C$104:$C$248,$C35)+SUMIFS(Calculation!P$38:P$64,Calculation!$B$38:$B$64,$D35,Calculation!$A$38:$A$64,$C35)*10000</f>
        <v>0</v>
      </c>
      <c r="N35" s="115">
        <f>SUMIFS(Calculation!Q$104:Q$248,Calculation!$D$104:$D$248,$D35,Calculation!$C$104:$C$248,$C35)+SUMIFS(Calculation!Q$38:Q$64,Calculation!$B$38:$B$64,$D35,Calculation!$A$38:$A$64,$C35)*10000</f>
        <v>0</v>
      </c>
      <c r="O35" s="114">
        <f>SUMIFS(Calculation!R$104:R$248,Calculation!$D$104:$D$248,$D35,Calculation!$C$104:$C$248,$C35)+SUMIFS(Calculation!R$38:R$64,Calculation!$B$38:$B$64,$D35,Calculation!$A$38:$A$64,$C35)*10000</f>
        <v>47545.22052227371</v>
      </c>
      <c r="P35" s="153">
        <f>SUMIFS(Calculation!S$104:S$248,Calculation!$D$104:$D$248,$D35,Calculation!$C$104:$C$248,$C35)+SUMIFS(Calculation!S$38:S$64,Calculation!$B$38:$B$64,$D35,Calculation!$A$38:$A$64,$C35)*10000</f>
        <v>20260.925398776177</v>
      </c>
      <c r="Q35" s="158">
        <f>SUMIFS(Calculation!T$104:T$248,Calculation!$D$104:$D$248,$D35,Calculation!$C$104:$C$248,$C35)+SUMIFS(Calculation!T$38:T$64,Calculation!$B$38:$B$64,$D35,Calculation!$A$38:$A$64,$C35)*10000</f>
        <v>0</v>
      </c>
      <c r="R35" s="117">
        <f>SUMIFS(Calculation!U$104:U$248,Calculation!$D$104:$D$248,$D35,Calculation!$C$104:$C$248,$C35)+SUMIFS(Calculation!U$38:U$64,Calculation!$B$38:$B$64,$D35,Calculation!$A$38:$A$64,$C35)*10000</f>
        <v>0</v>
      </c>
      <c r="S35" s="116">
        <f>SUMIFS(Calculation!V$104:V$248,Calculation!$D$104:$D$248,$D35,Calculation!$C$104:$C$248,$C35)+SUMIFS(Calculation!V$38:V$64,Calculation!$B$38:$B$64,$D35,Calculation!$A$38:$A$64,$C35)*10000</f>
        <v>0</v>
      </c>
      <c r="T35" s="117">
        <f>SUMIFS(Calculation!W$104:W$248,Calculation!$D$104:$D$248,$D35,Calculation!$C$104:$C$248,$C35)+SUMIFS(Calculation!W$38:W$64,Calculation!$B$38:$B$64,$D35,Calculation!$A$38:$A$64,$C35)*10000</f>
        <v>0</v>
      </c>
      <c r="U35" s="116">
        <f>SUMIFS(Calculation!X$104:X$248,Calculation!$D$104:$D$248,$D35,Calculation!$C$104:$C$248,$C35)+SUMIFS(Calculation!X$38:X$64,Calculation!$B$38:$B$64,$D35,Calculation!$A$38:$A$64,$C35)*10000</f>
        <v>2209.940204173834</v>
      </c>
      <c r="V35" s="159">
        <f>SUMIFS(Calculation!Y$104:Y$248,Calculation!$D$104:$D$248,$D35,Calculation!$C$104:$C$248,$C35)+SUMIFS(Calculation!Y$38:Y$64,Calculation!$B$38:$B$64,$D35,Calculation!$A$38:$A$64,$C35)*10000</f>
        <v>823.00332271651075</v>
      </c>
      <c r="W35" s="164">
        <f>SUMIFS(Calculation!Z$104:Z$248,Calculation!$D$104:$D$248,$D35,Calculation!$C$104:$C$248,$C35)+SUMIFS(Calculation!Z$38:Z$64,Calculation!$B$38:$B$64,$D35,Calculation!$A$38:$A$64,$C35)*10000</f>
        <v>0</v>
      </c>
      <c r="X35" s="119">
        <f>SUMIFS(Calculation!AA$104:AA$248,Calculation!$D$104:$D$248,$D35,Calculation!$C$104:$C$248,$C35)+SUMIFS(Calculation!AA$38:AA$64,Calculation!$B$38:$B$64,$D35,Calculation!$A$38:$A$64,$C35)*10000</f>
        <v>0</v>
      </c>
      <c r="Y35" s="118">
        <f>SUMIFS(Calculation!AB$104:AB$248,Calculation!$D$104:$D$248,$D35,Calculation!$C$104:$C$248,$C35)+SUMIFS(Calculation!AB$38:AB$64,Calculation!$B$38:$B$64,$D35,Calculation!$A$38:$A$64,$C35)*10000</f>
        <v>0</v>
      </c>
      <c r="Z35" s="119">
        <f>SUMIFS(Calculation!AC$104:AC$248,Calculation!$D$104:$D$248,$D35,Calculation!$C$104:$C$248,$C35)+SUMIFS(Calculation!AC$38:AC$64,Calculation!$B$38:$B$64,$D35,Calculation!$A$38:$A$64,$C35)*10000</f>
        <v>0</v>
      </c>
      <c r="AA35" s="118">
        <f>SUMIFS(Calculation!AD$104:AD$248,Calculation!$D$104:$D$248,$D35,Calculation!$C$104:$C$248,$C35)+SUMIFS(Calculation!AD$38:AD$64,Calculation!$B$38:$B$64,$D35,Calculation!$A$38:$A$64,$C35)*10000</f>
        <v>0</v>
      </c>
      <c r="AB35" s="165">
        <f>SUMIFS(Calculation!AE$104:AE$248,Calculation!$D$104:$D$248,$D35,Calculation!$C$104:$C$248,$C35)+SUMIFS(Calculation!AE$38:AE$64,Calculation!$B$38:$B$64,$D35,Calculation!$A$38:$A$64,$C35)*10000</f>
        <v>0</v>
      </c>
      <c r="AC35" s="170">
        <f>SUMIFS(Calculation!AF$104:AF$248,Calculation!$D$104:$D$248,$D35,Calculation!$C$104:$C$248,$C35)+SUMIFS(Calculation!AF$38:AF$64,Calculation!$B$38:$B$64,$D35,Calculation!$A$38:$A$64,$C35)*10000</f>
        <v>0</v>
      </c>
      <c r="AD35" s="121">
        <f>SUMIFS(Calculation!AG$104:AG$248,Calculation!$D$104:$D$248,$D35,Calculation!$C$104:$C$248,$C35)+SUMIFS(Calculation!AG$38:AG$64,Calculation!$B$38:$B$64,$D35,Calculation!$A$38:$A$64,$C35)*10000</f>
        <v>0</v>
      </c>
      <c r="AE35" s="120">
        <f>SUMIFS(Calculation!AH$104:AH$248,Calculation!$D$104:$D$248,$D35,Calculation!$C$104:$C$248,$C35)+SUMIFS(Calculation!AH$38:AH$64,Calculation!$B$38:$B$64,$D35,Calculation!$A$38:$A$64,$C35)*10000</f>
        <v>0</v>
      </c>
      <c r="AF35" s="121">
        <f>SUMIFS(Calculation!AI$104:AI$248,Calculation!$D$104:$D$248,$D35,Calculation!$C$104:$C$248,$C35)+SUMIFS(Calculation!AI$38:AI$64,Calculation!$B$38:$B$64,$D35,Calculation!$A$38:$A$64,$C35)*10000</f>
        <v>0</v>
      </c>
      <c r="AG35" s="120">
        <f>SUMIFS(Calculation!AJ$104:AJ$248,Calculation!$D$104:$D$248,$D35,Calculation!$C$104:$C$248,$C35)+SUMIFS(Calculation!AJ$38:AJ$64,Calculation!$B$38:$B$64,$D35,Calculation!$A$38:$A$64,$C35)*10000</f>
        <v>1990.6015696771799</v>
      </c>
      <c r="AH35" s="171">
        <f>SUMIFS(Calculation!AK$104:AK$248,Calculation!$D$104:$D$248,$D35,Calculation!$C$104:$C$248,$C35)+SUMIFS(Calculation!AK$38:AK$64,Calculation!$B$38:$B$64,$D35,Calculation!$A$38:$A$64,$C35)*10000</f>
        <v>826.23712752089784</v>
      </c>
      <c r="AI35" s="176">
        <f>SUMIFS(Calculation!AL$104:AL$248,Calculation!$D$104:$D$248,$D35,Calculation!$C$104:$C$248,$C35)+SUMIFS(Calculation!AL$38:AL$64,Calculation!$B$38:$B$64,$D35,Calculation!$A$38:$A$64,$C35)*10000</f>
        <v>0</v>
      </c>
      <c r="AJ35" s="123">
        <f>SUMIFS(Calculation!AM$104:AM$248,Calculation!$D$104:$D$248,$D35,Calculation!$C$104:$C$248,$C35)+SUMIFS(Calculation!AM$38:AM$64,Calculation!$B$38:$B$64,$D35,Calculation!$A$38:$A$64,$C35)*10000</f>
        <v>0</v>
      </c>
      <c r="AK35" s="122">
        <f>SUMIFS(Calculation!AN$104:AN$248,Calculation!$D$104:$D$248,$D35,Calculation!$C$104:$C$248,$C35)+SUMIFS(Calculation!AN$38:AN$64,Calculation!$B$38:$B$64,$D35,Calculation!$A$38:$A$64,$C35)*10000</f>
        <v>0</v>
      </c>
      <c r="AL35" s="123">
        <f>SUMIFS(Calculation!AO$104:AO$248,Calculation!$D$104:$D$248,$D35,Calculation!$C$104:$C$248,$C35)+SUMIFS(Calculation!AO$38:AO$64,Calculation!$B$38:$B$64,$D35,Calculation!$A$38:$A$64,$C35)*10000</f>
        <v>0</v>
      </c>
      <c r="AM35" s="122">
        <f>SUMIFS(Calculation!AP$104:AP$248,Calculation!$D$104:$D$248,$D35,Calculation!$C$104:$C$248,$C35)+SUMIFS(Calculation!AP$38:AP$64,Calculation!$B$38:$B$64,$D35,Calculation!$A$38:$A$64,$C35)*10000</f>
        <v>7821.6984754467148</v>
      </c>
      <c r="AN35" s="177">
        <f>SUMIFS(Calculation!AQ$104:AQ$248,Calculation!$D$104:$D$248,$D35,Calculation!$C$104:$C$248,$C35)+SUMIFS(Calculation!AQ$38:AQ$64,Calculation!$B$38:$B$64,$D35,Calculation!$A$38:$A$64,$C35)*10000</f>
        <v>4834.5381825586783</v>
      </c>
    </row>
    <row r="36" spans="1:40">
      <c r="A36" s="128" t="s">
        <v>62</v>
      </c>
      <c r="B36" s="129" t="s">
        <v>460</v>
      </c>
      <c r="C36" s="142" t="s">
        <v>405</v>
      </c>
      <c r="D36" s="143" t="s">
        <v>219</v>
      </c>
      <c r="E36" s="146">
        <f>SUMIFS(Calculation!H$104:H$248,Calculation!$D$104:$D$248,$D36,Calculation!$C$104:$C$248,$C36)+SUMIFS(Calculation!H$38:H$64,Calculation!$B$38:$B$64,$D36,Calculation!$A$38:$A$64,$C36)*10000</f>
        <v>0</v>
      </c>
      <c r="F36" s="113">
        <f>SUMIFS(Calculation!I$104:I$248,Calculation!$D$104:$D$248,$D36,Calculation!$C$104:$C$248,$C36)+SUMIFS(Calculation!I$38:I$64,Calculation!$B$38:$B$64,$D36,Calculation!$A$38:$A$64,$C36)*10000</f>
        <v>0</v>
      </c>
      <c r="G36" s="112">
        <f>SUMIFS(Calculation!J$104:J$248,Calculation!$D$104:$D$248,$D36,Calculation!$C$104:$C$248,$C36)+SUMIFS(Calculation!J$38:J$64,Calculation!$B$38:$B$64,$D36,Calculation!$A$38:$A$64,$C36)*10000</f>
        <v>0</v>
      </c>
      <c r="H36" s="113">
        <f>SUMIFS(Calculation!K$104:K$248,Calculation!$D$104:$D$248,$D36,Calculation!$C$104:$C$248,$C36)+SUMIFS(Calculation!K$38:K$64,Calculation!$B$38:$B$64,$D36,Calculation!$A$38:$A$64,$C36)*10000</f>
        <v>0</v>
      </c>
      <c r="I36" s="112">
        <f>SUMIFS(Calculation!L$104:L$248,Calculation!$D$104:$D$248,$D36,Calculation!$C$104:$C$248,$C36)+SUMIFS(Calculation!L$38:L$64,Calculation!$B$38:$B$64,$D36,Calculation!$A$38:$A$64,$C36)*10000</f>
        <v>0</v>
      </c>
      <c r="J36" s="147">
        <f>SUMIFS(Calculation!M$104:M$248,Calculation!$D$104:$D$248,$D36,Calculation!$C$104:$C$248,$C36)+SUMIFS(Calculation!M$38:M$64,Calculation!$B$38:$B$64,$D36,Calculation!$A$38:$A$64,$C36)*10000</f>
        <v>0</v>
      </c>
      <c r="K36" s="152">
        <f>SUMIFS(Calculation!N$104:N$248,Calculation!$D$104:$D$248,$D36,Calculation!$C$104:$C$248,$C36)+SUMIFS(Calculation!N$38:N$64,Calculation!$B$38:$B$64,$D36,Calculation!$A$38:$A$64,$C36)*10000</f>
        <v>1617747</v>
      </c>
      <c r="L36" s="115">
        <f>SUMIFS(Calculation!O$104:O$248,Calculation!$D$104:$D$248,$D36,Calculation!$C$104:$C$248,$C36)+SUMIFS(Calculation!O$38:O$64,Calculation!$B$38:$B$64,$D36,Calculation!$A$38:$A$64,$C36)*10000</f>
        <v>2569999.0000000005</v>
      </c>
      <c r="M36" s="114">
        <f>SUMIFS(Calculation!P$104:P$248,Calculation!$D$104:$D$248,$D36,Calculation!$C$104:$C$248,$C36)+SUMIFS(Calculation!P$38:P$64,Calculation!$B$38:$B$64,$D36,Calculation!$A$38:$A$64,$C36)*10000</f>
        <v>3468739</v>
      </c>
      <c r="N36" s="115">
        <f>SUMIFS(Calculation!Q$104:Q$248,Calculation!$D$104:$D$248,$D36,Calculation!$C$104:$C$248,$C36)+SUMIFS(Calculation!Q$38:Q$64,Calculation!$B$38:$B$64,$D36,Calculation!$A$38:$A$64,$C36)*10000</f>
        <v>4202507.0000000009</v>
      </c>
      <c r="O36" s="114">
        <f>SUMIFS(Calculation!R$104:R$248,Calculation!$D$104:$D$248,$D36,Calculation!$C$104:$C$248,$C36)+SUMIFS(Calculation!R$38:R$64,Calculation!$B$38:$B$64,$D36,Calculation!$A$38:$A$64,$C36)*10000</f>
        <v>4242773.9999999991</v>
      </c>
      <c r="P36" s="153">
        <f>SUMIFS(Calculation!S$104:S$248,Calculation!$D$104:$D$248,$D36,Calculation!$C$104:$C$248,$C36)+SUMIFS(Calculation!S$38:S$64,Calculation!$B$38:$B$64,$D36,Calculation!$A$38:$A$64,$C36)*10000</f>
        <v>4348592</v>
      </c>
      <c r="Q36" s="158">
        <f>SUMIFS(Calculation!T$104:T$248,Calculation!$D$104:$D$248,$D36,Calculation!$C$104:$C$248,$C36)+SUMIFS(Calculation!T$38:T$64,Calculation!$B$38:$B$64,$D36,Calculation!$A$38:$A$64,$C36)*10000</f>
        <v>0</v>
      </c>
      <c r="R36" s="117">
        <f>SUMIFS(Calculation!U$104:U$248,Calculation!$D$104:$D$248,$D36,Calculation!$C$104:$C$248,$C36)+SUMIFS(Calculation!U$38:U$64,Calculation!$B$38:$B$64,$D36,Calculation!$A$38:$A$64,$C36)*10000</f>
        <v>0</v>
      </c>
      <c r="S36" s="116">
        <f>SUMIFS(Calculation!V$104:V$248,Calculation!$D$104:$D$248,$D36,Calculation!$C$104:$C$248,$C36)+SUMIFS(Calculation!V$38:V$64,Calculation!$B$38:$B$64,$D36,Calculation!$A$38:$A$64,$C36)*10000</f>
        <v>0</v>
      </c>
      <c r="T36" s="117">
        <f>SUMIFS(Calculation!W$104:W$248,Calculation!$D$104:$D$248,$D36,Calculation!$C$104:$C$248,$C36)+SUMIFS(Calculation!W$38:W$64,Calculation!$B$38:$B$64,$D36,Calculation!$A$38:$A$64,$C36)*10000</f>
        <v>0</v>
      </c>
      <c r="U36" s="116">
        <f>SUMIFS(Calculation!X$104:X$248,Calculation!$D$104:$D$248,$D36,Calculation!$C$104:$C$248,$C36)+SUMIFS(Calculation!X$38:X$64,Calculation!$B$38:$B$64,$D36,Calculation!$A$38:$A$64,$C36)*10000</f>
        <v>0</v>
      </c>
      <c r="V36" s="159">
        <f>SUMIFS(Calculation!Y$104:Y$248,Calculation!$D$104:$D$248,$D36,Calculation!$C$104:$C$248,$C36)+SUMIFS(Calculation!Y$38:Y$64,Calculation!$B$38:$B$64,$D36,Calculation!$A$38:$A$64,$C36)*10000</f>
        <v>0</v>
      </c>
      <c r="W36" s="164">
        <f>SUMIFS(Calculation!Z$104:Z$248,Calculation!$D$104:$D$248,$D36,Calculation!$C$104:$C$248,$C36)+SUMIFS(Calculation!Z$38:Z$64,Calculation!$B$38:$B$64,$D36,Calculation!$A$38:$A$64,$C36)*10000</f>
        <v>0</v>
      </c>
      <c r="X36" s="119">
        <f>SUMIFS(Calculation!AA$104:AA$248,Calculation!$D$104:$D$248,$D36,Calculation!$C$104:$C$248,$C36)+SUMIFS(Calculation!AA$38:AA$64,Calculation!$B$38:$B$64,$D36,Calculation!$A$38:$A$64,$C36)*10000</f>
        <v>0</v>
      </c>
      <c r="Y36" s="118">
        <f>SUMIFS(Calculation!AB$104:AB$248,Calculation!$D$104:$D$248,$D36,Calculation!$C$104:$C$248,$C36)+SUMIFS(Calculation!AB$38:AB$64,Calculation!$B$38:$B$64,$D36,Calculation!$A$38:$A$64,$C36)*10000</f>
        <v>0</v>
      </c>
      <c r="Z36" s="119">
        <f>SUMIFS(Calculation!AC$104:AC$248,Calculation!$D$104:$D$248,$D36,Calculation!$C$104:$C$248,$C36)+SUMIFS(Calculation!AC$38:AC$64,Calculation!$B$38:$B$64,$D36,Calculation!$A$38:$A$64,$C36)*10000</f>
        <v>0</v>
      </c>
      <c r="AA36" s="118">
        <f>SUMIFS(Calculation!AD$104:AD$248,Calculation!$D$104:$D$248,$D36,Calculation!$C$104:$C$248,$C36)+SUMIFS(Calculation!AD$38:AD$64,Calculation!$B$38:$B$64,$D36,Calculation!$A$38:$A$64,$C36)*10000</f>
        <v>0</v>
      </c>
      <c r="AB36" s="165">
        <f>SUMIFS(Calculation!AE$104:AE$248,Calculation!$D$104:$D$248,$D36,Calculation!$C$104:$C$248,$C36)+SUMIFS(Calculation!AE$38:AE$64,Calculation!$B$38:$B$64,$D36,Calculation!$A$38:$A$64,$C36)*10000</f>
        <v>0</v>
      </c>
      <c r="AC36" s="170">
        <f>SUMIFS(Calculation!AF$104:AF$248,Calculation!$D$104:$D$248,$D36,Calculation!$C$104:$C$248,$C36)+SUMIFS(Calculation!AF$38:AF$64,Calculation!$B$38:$B$64,$D36,Calculation!$A$38:$A$64,$C36)*10000</f>
        <v>0</v>
      </c>
      <c r="AD36" s="121">
        <f>SUMIFS(Calculation!AG$104:AG$248,Calculation!$D$104:$D$248,$D36,Calculation!$C$104:$C$248,$C36)+SUMIFS(Calculation!AG$38:AG$64,Calculation!$B$38:$B$64,$D36,Calculation!$A$38:$A$64,$C36)*10000</f>
        <v>0</v>
      </c>
      <c r="AE36" s="120">
        <f>SUMIFS(Calculation!AH$104:AH$248,Calculation!$D$104:$D$248,$D36,Calculation!$C$104:$C$248,$C36)+SUMIFS(Calculation!AH$38:AH$64,Calculation!$B$38:$B$64,$D36,Calculation!$A$38:$A$64,$C36)*10000</f>
        <v>0</v>
      </c>
      <c r="AF36" s="121">
        <f>SUMIFS(Calculation!AI$104:AI$248,Calculation!$D$104:$D$248,$D36,Calculation!$C$104:$C$248,$C36)+SUMIFS(Calculation!AI$38:AI$64,Calculation!$B$38:$B$64,$D36,Calculation!$A$38:$A$64,$C36)*10000</f>
        <v>0</v>
      </c>
      <c r="AG36" s="120">
        <f>SUMIFS(Calculation!AJ$104:AJ$248,Calculation!$D$104:$D$248,$D36,Calculation!$C$104:$C$248,$C36)+SUMIFS(Calculation!AJ$38:AJ$64,Calculation!$B$38:$B$64,$D36,Calculation!$A$38:$A$64,$C36)*10000</f>
        <v>0</v>
      </c>
      <c r="AH36" s="171">
        <f>SUMIFS(Calculation!AK$104:AK$248,Calculation!$D$104:$D$248,$D36,Calculation!$C$104:$C$248,$C36)+SUMIFS(Calculation!AK$38:AK$64,Calculation!$B$38:$B$64,$D36,Calculation!$A$38:$A$64,$C36)*10000</f>
        <v>0</v>
      </c>
      <c r="AI36" s="176">
        <f>SUMIFS(Calculation!AL$104:AL$248,Calculation!$D$104:$D$248,$D36,Calculation!$C$104:$C$248,$C36)+SUMIFS(Calculation!AL$38:AL$64,Calculation!$B$38:$B$64,$D36,Calculation!$A$38:$A$64,$C36)*10000</f>
        <v>0</v>
      </c>
      <c r="AJ36" s="123">
        <f>SUMIFS(Calculation!AM$104:AM$248,Calculation!$D$104:$D$248,$D36,Calculation!$C$104:$C$248,$C36)+SUMIFS(Calculation!AM$38:AM$64,Calculation!$B$38:$B$64,$D36,Calculation!$A$38:$A$64,$C36)*10000</f>
        <v>0</v>
      </c>
      <c r="AK36" s="122">
        <f>SUMIFS(Calculation!AN$104:AN$248,Calculation!$D$104:$D$248,$D36,Calculation!$C$104:$C$248,$C36)+SUMIFS(Calculation!AN$38:AN$64,Calculation!$B$38:$B$64,$D36,Calculation!$A$38:$A$64,$C36)*10000</f>
        <v>0</v>
      </c>
      <c r="AL36" s="123">
        <f>SUMIFS(Calculation!AO$104:AO$248,Calculation!$D$104:$D$248,$D36,Calculation!$C$104:$C$248,$C36)+SUMIFS(Calculation!AO$38:AO$64,Calculation!$B$38:$B$64,$D36,Calculation!$A$38:$A$64,$C36)*10000</f>
        <v>0</v>
      </c>
      <c r="AM36" s="122">
        <f>SUMIFS(Calculation!AP$104:AP$248,Calculation!$D$104:$D$248,$D36,Calculation!$C$104:$C$248,$C36)+SUMIFS(Calculation!AP$38:AP$64,Calculation!$B$38:$B$64,$D36,Calculation!$A$38:$A$64,$C36)*10000</f>
        <v>0</v>
      </c>
      <c r="AN36" s="177">
        <f>SUMIFS(Calculation!AQ$104:AQ$248,Calculation!$D$104:$D$248,$D36,Calculation!$C$104:$C$248,$C36)+SUMIFS(Calculation!AQ$38:AQ$64,Calculation!$B$38:$B$64,$D36,Calculation!$A$38:$A$64,$C36)*10000</f>
        <v>0</v>
      </c>
    </row>
    <row r="37" spans="1:40">
      <c r="A37" s="128" t="s">
        <v>62</v>
      </c>
      <c r="B37" s="131" t="s">
        <v>116</v>
      </c>
      <c r="C37" s="142" t="s">
        <v>405</v>
      </c>
      <c r="D37" s="143" t="s">
        <v>144</v>
      </c>
      <c r="E37" s="146">
        <f>SUMIFS(Calculation!H$104:H$248,Calculation!$D$104:$D$248,$D37,Calculation!$C$104:$C$248,$C37)+SUMIFS(Calculation!H$38:H$64,Calculation!$B$38:$B$64,$D37,Calculation!$A$38:$A$64,$C37)*10000</f>
        <v>8964.6182541371218</v>
      </c>
      <c r="F37" s="113">
        <f>SUMIFS(Calculation!I$104:I$248,Calculation!$D$104:$D$248,$D37,Calculation!$C$104:$C$248,$C37)+SUMIFS(Calculation!I$38:I$64,Calculation!$B$38:$B$64,$D37,Calculation!$A$38:$A$64,$C37)*10000</f>
        <v>5212.399631651354</v>
      </c>
      <c r="G37" s="112">
        <f>SUMIFS(Calculation!J$104:J$248,Calculation!$D$104:$D$248,$D37,Calculation!$C$104:$C$248,$C37)+SUMIFS(Calculation!J$38:J$64,Calculation!$B$38:$B$64,$D37,Calculation!$A$38:$A$64,$C37)*10000</f>
        <v>5975.5215024774034</v>
      </c>
      <c r="H37" s="113">
        <f>SUMIFS(Calculation!K$104:K$248,Calculation!$D$104:$D$248,$D37,Calculation!$C$104:$C$248,$C37)+SUMIFS(Calculation!K$38:K$64,Calculation!$B$38:$B$64,$D37,Calculation!$A$38:$A$64,$C37)*10000</f>
        <v>6806.8244976391979</v>
      </c>
      <c r="I37" s="112">
        <f>SUMIFS(Calculation!L$104:L$248,Calculation!$D$104:$D$248,$D37,Calculation!$C$104:$C$248,$C37)+SUMIFS(Calculation!L$38:L$64,Calculation!$B$38:$B$64,$D37,Calculation!$A$38:$A$64,$C37)*10000</f>
        <v>6423.7388739451917</v>
      </c>
      <c r="J37" s="147">
        <f>SUMIFS(Calculation!M$104:M$248,Calculation!$D$104:$D$248,$D37,Calculation!$C$104:$C$248,$C37)+SUMIFS(Calculation!M$38:M$64,Calculation!$B$38:$B$64,$D37,Calculation!$A$38:$A$64,$C37)*10000</f>
        <v>5509.1154217354706</v>
      </c>
      <c r="K37" s="152">
        <f>SUMIFS(Calculation!N$104:N$248,Calculation!$D$104:$D$248,$D37,Calculation!$C$104:$C$248,$C37)+SUMIFS(Calculation!N$38:N$64,Calculation!$B$38:$B$64,$D37,Calculation!$A$38:$A$64,$C37)*10000</f>
        <v>466441.79913171474</v>
      </c>
      <c r="L37" s="115">
        <f>SUMIFS(Calculation!O$104:O$248,Calculation!$D$104:$D$248,$D37,Calculation!$C$104:$C$248,$C37)+SUMIFS(Calculation!O$38:O$64,Calculation!$B$38:$B$64,$D37,Calculation!$A$38:$A$64,$C37)*10000</f>
        <v>257889.68942408281</v>
      </c>
      <c r="M37" s="114">
        <f>SUMIFS(Calculation!P$104:P$248,Calculation!$D$104:$D$248,$D37,Calculation!$C$104:$C$248,$C37)+SUMIFS(Calculation!P$38:P$64,Calculation!$B$38:$B$64,$D37,Calculation!$A$38:$A$64,$C37)*10000</f>
        <v>309493.95114601485</v>
      </c>
      <c r="N37" s="115">
        <f>SUMIFS(Calculation!Q$104:Q$248,Calculation!$D$104:$D$248,$D37,Calculation!$C$104:$C$248,$C37)+SUMIFS(Calculation!Q$38:Q$64,Calculation!$B$38:$B$64,$D37,Calculation!$A$38:$A$64,$C37)*10000</f>
        <v>311967.78266930778</v>
      </c>
      <c r="O37" s="114">
        <f>SUMIFS(Calculation!R$104:R$248,Calculation!$D$104:$D$248,$D37,Calculation!$C$104:$C$248,$C37)+SUMIFS(Calculation!R$38:R$64,Calculation!$B$38:$B$64,$D37,Calculation!$A$38:$A$64,$C37)*10000</f>
        <v>314041.91462047701</v>
      </c>
      <c r="P37" s="153">
        <f>SUMIFS(Calculation!S$104:S$248,Calculation!$D$104:$D$248,$D37,Calculation!$C$104:$C$248,$C37)+SUMIFS(Calculation!S$38:S$64,Calculation!$B$38:$B$64,$D37,Calculation!$A$38:$A$64,$C37)*10000</f>
        <v>354015.87000821717</v>
      </c>
      <c r="Q37" s="158">
        <f>SUMIFS(Calculation!T$104:T$248,Calculation!$D$104:$D$248,$D37,Calculation!$C$104:$C$248,$C37)+SUMIFS(Calculation!T$38:T$64,Calculation!$B$38:$B$64,$D37,Calculation!$A$38:$A$64,$C37)*10000</f>
        <v>20687.580586470282</v>
      </c>
      <c r="R37" s="117">
        <f>SUMIFS(Calculation!U$104:U$248,Calculation!$D$104:$D$248,$D37,Calculation!$C$104:$C$248,$C37)+SUMIFS(Calculation!U$38:U$64,Calculation!$B$38:$B$64,$D37,Calculation!$A$38:$A$64,$C37)*10000</f>
        <v>13403.313338532053</v>
      </c>
      <c r="S37" s="116">
        <f>SUMIFS(Calculation!V$104:V$248,Calculation!$D$104:$D$248,$D37,Calculation!$C$104:$C$248,$C37)+SUMIFS(Calculation!V$38:V$64,Calculation!$B$38:$B$64,$D37,Calculation!$A$38:$A$64,$C37)*10000</f>
        <v>13618.630400995013</v>
      </c>
      <c r="T37" s="117">
        <f>SUMIFS(Calculation!W$104:W$248,Calculation!$D$104:$D$248,$D37,Calculation!$C$104:$C$248,$C37)+SUMIFS(Calculation!W$38:W$64,Calculation!$B$38:$B$64,$D37,Calculation!$A$38:$A$64,$C37)*10000</f>
        <v>13988.718916576881</v>
      </c>
      <c r="U37" s="116">
        <f>SUMIFS(Calculation!X$104:X$248,Calculation!$D$104:$D$248,$D37,Calculation!$C$104:$C$248,$C37)+SUMIFS(Calculation!X$38:X$64,Calculation!$B$38:$B$64,$D37,Calculation!$A$38:$A$64,$C37)*10000</f>
        <v>14596.92152632652</v>
      </c>
      <c r="V37" s="159">
        <f>SUMIFS(Calculation!Y$104:Y$248,Calculation!$D$104:$D$248,$D37,Calculation!$C$104:$C$248,$C37)+SUMIFS(Calculation!Y$38:Y$64,Calculation!$B$38:$B$64,$D37,Calculation!$A$38:$A$64,$C37)*10000</f>
        <v>14380.203844427459</v>
      </c>
      <c r="W37" s="164">
        <f>SUMIFS(Calculation!Z$104:Z$248,Calculation!$D$104:$D$248,$D37,Calculation!$C$104:$C$248,$C37)+SUMIFS(Calculation!Z$38:Z$64,Calculation!$B$38:$B$64,$D37,Calculation!$A$38:$A$64,$C37)*10000</f>
        <v>0</v>
      </c>
      <c r="X37" s="119">
        <f>SUMIFS(Calculation!AA$104:AA$248,Calculation!$D$104:$D$248,$D37,Calculation!$C$104:$C$248,$C37)+SUMIFS(Calculation!AA$38:AA$64,Calculation!$B$38:$B$64,$D37,Calculation!$A$38:$A$64,$C37)*10000</f>
        <v>0</v>
      </c>
      <c r="Y37" s="118">
        <f>SUMIFS(Calculation!AB$104:AB$248,Calculation!$D$104:$D$248,$D37,Calculation!$C$104:$C$248,$C37)+SUMIFS(Calculation!AB$38:AB$64,Calculation!$B$38:$B$64,$D37,Calculation!$A$38:$A$64,$C37)*10000</f>
        <v>0</v>
      </c>
      <c r="Z37" s="119">
        <f>SUMIFS(Calculation!AC$104:AC$248,Calculation!$D$104:$D$248,$D37,Calculation!$C$104:$C$248,$C37)+SUMIFS(Calculation!AC$38:AC$64,Calculation!$B$38:$B$64,$D37,Calculation!$A$38:$A$64,$C37)*10000</f>
        <v>0</v>
      </c>
      <c r="AA37" s="118">
        <f>SUMIFS(Calculation!AD$104:AD$248,Calculation!$D$104:$D$248,$D37,Calculation!$C$104:$C$248,$C37)+SUMIFS(Calculation!AD$38:AD$64,Calculation!$B$38:$B$64,$D37,Calculation!$A$38:$A$64,$C37)*10000</f>
        <v>0</v>
      </c>
      <c r="AB37" s="165">
        <f>SUMIFS(Calculation!AE$104:AE$248,Calculation!$D$104:$D$248,$D37,Calculation!$C$104:$C$248,$C37)+SUMIFS(Calculation!AE$38:AE$64,Calculation!$B$38:$B$64,$D37,Calculation!$A$38:$A$64,$C37)*10000</f>
        <v>0</v>
      </c>
      <c r="AC37" s="170">
        <f>SUMIFS(Calculation!AF$104:AF$248,Calculation!$D$104:$D$248,$D37,Calculation!$C$104:$C$248,$C37)+SUMIFS(Calculation!AF$38:AF$64,Calculation!$B$38:$B$64,$D37,Calculation!$A$38:$A$64,$C37)*10000</f>
        <v>6436.1361824574205</v>
      </c>
      <c r="AD37" s="121">
        <f>SUMIFS(Calculation!AG$104:AG$248,Calculation!$D$104:$D$248,$D37,Calculation!$C$104:$C$248,$C37)+SUMIFS(Calculation!AG$38:AG$64,Calculation!$B$38:$B$64,$D37,Calculation!$A$38:$A$64,$C37)*10000</f>
        <v>7322.1804349388067</v>
      </c>
      <c r="AE37" s="120">
        <f>SUMIFS(Calculation!AH$104:AH$248,Calculation!$D$104:$D$248,$D37,Calculation!$C$104:$C$248,$C37)+SUMIFS(Calculation!AH$38:AH$64,Calculation!$B$38:$B$64,$D37,Calculation!$A$38:$A$64,$C37)*10000</f>
        <v>9171.7306782211308</v>
      </c>
      <c r="AF37" s="121">
        <f>SUMIFS(Calculation!AI$104:AI$248,Calculation!$D$104:$D$248,$D37,Calculation!$C$104:$C$248,$C37)+SUMIFS(Calculation!AI$38:AI$64,Calculation!$B$38:$B$64,$D37,Calculation!$A$38:$A$64,$C37)*10000</f>
        <v>11988.346002984954</v>
      </c>
      <c r="AG37" s="120">
        <f>SUMIFS(Calculation!AJ$104:AJ$248,Calculation!$D$104:$D$248,$D37,Calculation!$C$104:$C$248,$C37)+SUMIFS(Calculation!AJ$38:AJ$64,Calculation!$B$38:$B$64,$D37,Calculation!$A$38:$A$64,$C37)*10000</f>
        <v>13148.163397309097</v>
      </c>
      <c r="AH37" s="171">
        <f>SUMIFS(Calculation!AK$104:AK$248,Calculation!$D$104:$D$248,$D37,Calculation!$C$104:$C$248,$C37)+SUMIFS(Calculation!AK$38:AK$64,Calculation!$B$38:$B$64,$D37,Calculation!$A$38:$A$64,$C37)*10000</f>
        <v>14436.707592342695</v>
      </c>
      <c r="AI37" s="176">
        <f>SUMIFS(Calculation!AL$104:AL$248,Calculation!$D$104:$D$248,$D37,Calculation!$C$104:$C$248,$C37)+SUMIFS(Calculation!AL$38:AL$64,Calculation!$B$38:$B$64,$D37,Calculation!$A$38:$A$64,$C37)*10000</f>
        <v>36869.865845220367</v>
      </c>
      <c r="AJ37" s="123">
        <f>SUMIFS(Calculation!AM$104:AM$248,Calculation!$D$104:$D$248,$D37,Calculation!$C$104:$C$248,$C37)+SUMIFS(Calculation!AM$38:AM$64,Calculation!$B$38:$B$64,$D37,Calculation!$A$38:$A$64,$C37)*10000</f>
        <v>26558.417170794994</v>
      </c>
      <c r="AK37" s="122">
        <f>SUMIFS(Calculation!AN$104:AN$248,Calculation!$D$104:$D$248,$D37,Calculation!$C$104:$C$248,$C37)+SUMIFS(Calculation!AN$38:AN$64,Calculation!$B$38:$B$64,$D37,Calculation!$A$38:$A$64,$C37)*10000</f>
        <v>39744.166272291572</v>
      </c>
      <c r="AL37" s="123">
        <f>SUMIFS(Calculation!AO$104:AO$248,Calculation!$D$104:$D$248,$D37,Calculation!$C$104:$C$248,$C37)+SUMIFS(Calculation!AO$38:AO$64,Calculation!$B$38:$B$64,$D37,Calculation!$A$38:$A$64,$C37)*10000</f>
        <v>43480.327913491201</v>
      </c>
      <c r="AM37" s="122">
        <f>SUMIFS(Calculation!AP$104:AP$248,Calculation!$D$104:$D$248,$D37,Calculation!$C$104:$C$248,$C37)+SUMIFS(Calculation!AP$38:AP$64,Calculation!$B$38:$B$64,$D37,Calculation!$A$38:$A$64,$C37)*10000</f>
        <v>51663.261581942184</v>
      </c>
      <c r="AN37" s="177">
        <f>SUMIFS(Calculation!AQ$104:AQ$248,Calculation!$D$104:$D$248,$D37,Calculation!$C$104:$C$248,$C37)+SUMIFS(Calculation!AQ$38:AQ$64,Calculation!$B$38:$B$64,$D37,Calculation!$A$38:$A$64,$C37)*10000</f>
        <v>84473.103133277211</v>
      </c>
    </row>
    <row r="38" spans="1:40">
      <c r="A38" s="128" t="s">
        <v>62</v>
      </c>
      <c r="B38" s="130" t="s">
        <v>191</v>
      </c>
      <c r="C38" s="142" t="s">
        <v>405</v>
      </c>
      <c r="D38" s="143" t="s">
        <v>224</v>
      </c>
      <c r="E38" s="146">
        <f>SUMIFS(Calculation!H$104:H$248,Calculation!$D$104:$D$248,$D38,Calculation!$C$104:$C$248,$C38)+SUMIFS(Calculation!H$38:H$64,Calculation!$B$38:$B$64,$D38,Calculation!$A$38:$A$64,$C38)*10000</f>
        <v>338.50823989667202</v>
      </c>
      <c r="F38" s="113">
        <f>SUMIFS(Calculation!I$104:I$248,Calculation!$D$104:$D$248,$D38,Calculation!$C$104:$C$248,$C38)+SUMIFS(Calculation!I$38:I$64,Calculation!$B$38:$B$64,$D38,Calculation!$A$38:$A$64,$C38)*10000</f>
        <v>414.30706060347615</v>
      </c>
      <c r="G38" s="112">
        <f>SUMIFS(Calculation!J$104:J$248,Calculation!$D$104:$D$248,$D38,Calculation!$C$104:$C$248,$C38)+SUMIFS(Calculation!J$38:J$64,Calculation!$B$38:$B$64,$D38,Calculation!$A$38:$A$64,$C38)*10000</f>
        <v>495.03035907048576</v>
      </c>
      <c r="H38" s="113">
        <f>SUMIFS(Calculation!K$104:K$248,Calculation!$D$104:$D$248,$D38,Calculation!$C$104:$C$248,$C38)+SUMIFS(Calculation!K$38:K$64,Calculation!$B$38:$B$64,$D38,Calculation!$A$38:$A$64,$C38)*10000</f>
        <v>712.30825605717121</v>
      </c>
      <c r="I38" s="112">
        <f>SUMIFS(Calculation!L$104:L$248,Calculation!$D$104:$D$248,$D38,Calculation!$C$104:$C$248,$C38)+SUMIFS(Calculation!L$38:L$64,Calculation!$B$38:$B$64,$D38,Calculation!$A$38:$A$64,$C38)*10000</f>
        <v>631.41153573479585</v>
      </c>
      <c r="J38" s="147">
        <f>SUMIFS(Calculation!M$104:M$248,Calculation!$D$104:$D$248,$D38,Calculation!$C$104:$C$248,$C38)+SUMIFS(Calculation!M$38:M$64,Calculation!$B$38:$B$64,$D38,Calculation!$A$38:$A$64,$C38)*10000</f>
        <v>466.6054084130551</v>
      </c>
      <c r="K38" s="152">
        <f>SUMIFS(Calculation!N$104:N$248,Calculation!$D$104:$D$248,$D38,Calculation!$C$104:$C$248,$C38)+SUMIFS(Calculation!N$38:N$64,Calculation!$B$38:$B$64,$D38,Calculation!$A$38:$A$64,$C38)*10000</f>
        <v>17613.063709148624</v>
      </c>
      <c r="L38" s="115">
        <f>SUMIFS(Calculation!O$104:O$248,Calculation!$D$104:$D$248,$D38,Calculation!$C$104:$C$248,$C38)+SUMIFS(Calculation!O$38:O$64,Calculation!$B$38:$B$64,$D38,Calculation!$A$38:$A$64,$C38)*10000</f>
        <v>20498.33603249356</v>
      </c>
      <c r="M38" s="114">
        <f>SUMIFS(Calculation!P$104:P$248,Calculation!$D$104:$D$248,$D38,Calculation!$C$104:$C$248,$C38)+SUMIFS(Calculation!P$38:P$64,Calculation!$B$38:$B$64,$D38,Calculation!$A$38:$A$64,$C38)*10000</f>
        <v>25639.419371587224</v>
      </c>
      <c r="N38" s="115">
        <f>SUMIFS(Calculation!Q$104:Q$248,Calculation!$D$104:$D$248,$D38,Calculation!$C$104:$C$248,$C38)+SUMIFS(Calculation!Q$38:Q$64,Calculation!$B$38:$B$64,$D38,Calculation!$A$38:$A$64,$C38)*10000</f>
        <v>32646.24015152271</v>
      </c>
      <c r="O38" s="114">
        <f>SUMIFS(Calculation!R$104:R$248,Calculation!$D$104:$D$248,$D38,Calculation!$C$104:$C$248,$C38)+SUMIFS(Calculation!R$38:R$64,Calculation!$B$38:$B$64,$D38,Calculation!$A$38:$A$64,$C38)*10000</f>
        <v>30868.267139543575</v>
      </c>
      <c r="P38" s="153">
        <f>SUMIFS(Calculation!S$104:S$248,Calculation!$D$104:$D$248,$D38,Calculation!$C$104:$C$248,$C38)+SUMIFS(Calculation!S$38:S$64,Calculation!$B$38:$B$64,$D38,Calculation!$A$38:$A$64,$C38)*10000</f>
        <v>29984.073116015916</v>
      </c>
      <c r="Q38" s="158">
        <f>SUMIFS(Calculation!T$104:T$248,Calculation!$D$104:$D$248,$D38,Calculation!$C$104:$C$248,$C38)+SUMIFS(Calculation!T$38:T$64,Calculation!$B$38:$B$64,$D38,Calculation!$A$38:$A$64,$C38)*10000</f>
        <v>781.1728613000123</v>
      </c>
      <c r="R38" s="117">
        <f>SUMIFS(Calculation!U$104:U$248,Calculation!$D$104:$D$248,$D38,Calculation!$C$104:$C$248,$C38)+SUMIFS(Calculation!U$38:U$64,Calculation!$B$38:$B$64,$D38,Calculation!$A$38:$A$64,$C38)*10000</f>
        <v>1065.3610129803671</v>
      </c>
      <c r="S38" s="116">
        <f>SUMIFS(Calculation!V$104:V$248,Calculation!$D$104:$D$248,$D38,Calculation!$C$104:$C$248,$C38)+SUMIFS(Calculation!V$38:V$64,Calculation!$B$38:$B$64,$D38,Calculation!$A$38:$A$64,$C38)*10000</f>
        <v>1128.2087253234326</v>
      </c>
      <c r="T38" s="117">
        <f>SUMIFS(Calculation!W$104:W$248,Calculation!$D$104:$D$248,$D38,Calculation!$C$104:$C$248,$C38)+SUMIFS(Calculation!W$38:W$64,Calculation!$B$38:$B$64,$D38,Calculation!$A$38:$A$64,$C38)*10000</f>
        <v>1463.8661507134111</v>
      </c>
      <c r="U38" s="116">
        <f>SUMIFS(Calculation!X$104:X$248,Calculation!$D$104:$D$248,$D38,Calculation!$C$104:$C$248,$C38)+SUMIFS(Calculation!X$38:X$64,Calculation!$B$38:$B$64,$D38,Calculation!$A$38:$A$64,$C38)*10000</f>
        <v>1434.781957797366</v>
      </c>
      <c r="V38" s="159">
        <f>SUMIFS(Calculation!Y$104:Y$248,Calculation!$D$104:$D$248,$D38,Calculation!$C$104:$C$248,$C38)+SUMIFS(Calculation!Y$38:Y$64,Calculation!$B$38:$B$64,$D38,Calculation!$A$38:$A$64,$C38)*10000</f>
        <v>1217.9597583704874</v>
      </c>
      <c r="W38" s="164">
        <f>SUMIFS(Calculation!Z$104:Z$248,Calculation!$D$104:$D$248,$D38,Calculation!$C$104:$C$248,$C38)+SUMIFS(Calculation!Z$38:Z$64,Calculation!$B$38:$B$64,$D38,Calculation!$A$38:$A$64,$C38)*10000</f>
        <v>0</v>
      </c>
      <c r="X38" s="119">
        <f>SUMIFS(Calculation!AA$104:AA$248,Calculation!$D$104:$D$248,$D38,Calculation!$C$104:$C$248,$C38)+SUMIFS(Calculation!AA$38:AA$64,Calculation!$B$38:$B$64,$D38,Calculation!$A$38:$A$64,$C38)*10000</f>
        <v>0</v>
      </c>
      <c r="Y38" s="118">
        <f>SUMIFS(Calculation!AB$104:AB$248,Calculation!$D$104:$D$248,$D38,Calculation!$C$104:$C$248,$C38)+SUMIFS(Calculation!AB$38:AB$64,Calculation!$B$38:$B$64,$D38,Calculation!$A$38:$A$64,$C38)*10000</f>
        <v>0</v>
      </c>
      <c r="Z38" s="119">
        <f>SUMIFS(Calculation!AC$104:AC$248,Calculation!$D$104:$D$248,$D38,Calculation!$C$104:$C$248,$C38)+SUMIFS(Calculation!AC$38:AC$64,Calculation!$B$38:$B$64,$D38,Calculation!$A$38:$A$64,$C38)*10000</f>
        <v>0</v>
      </c>
      <c r="AA38" s="118">
        <f>SUMIFS(Calculation!AD$104:AD$248,Calculation!$D$104:$D$248,$D38,Calculation!$C$104:$C$248,$C38)+SUMIFS(Calculation!AD$38:AD$64,Calculation!$B$38:$B$64,$D38,Calculation!$A$38:$A$64,$C38)*10000</f>
        <v>0</v>
      </c>
      <c r="AB38" s="165">
        <f>SUMIFS(Calculation!AE$104:AE$248,Calculation!$D$104:$D$248,$D38,Calculation!$C$104:$C$248,$C38)+SUMIFS(Calculation!AE$38:AE$64,Calculation!$B$38:$B$64,$D38,Calculation!$A$38:$A$64,$C38)*10000</f>
        <v>0</v>
      </c>
      <c r="AC38" s="170">
        <f>SUMIFS(Calculation!AF$104:AF$248,Calculation!$D$104:$D$248,$D38,Calculation!$C$104:$C$248,$C38)+SUMIFS(Calculation!AF$38:AF$64,Calculation!$B$38:$B$64,$D38,Calculation!$A$38:$A$64,$C38)*10000</f>
        <v>243.03155684889273</v>
      </c>
      <c r="AD38" s="121">
        <f>SUMIFS(Calculation!AG$104:AG$248,Calculation!$D$104:$D$248,$D38,Calculation!$C$104:$C$248,$C38)+SUMIFS(Calculation!AG$38:AG$64,Calculation!$B$38:$B$64,$D38,Calculation!$A$38:$A$64,$C38)*10000</f>
        <v>582.00277560964503</v>
      </c>
      <c r="AE38" s="120">
        <f>SUMIFS(Calculation!AH$104:AH$248,Calculation!$D$104:$D$248,$D38,Calculation!$C$104:$C$248,$C38)+SUMIFS(Calculation!AH$38:AH$64,Calculation!$B$38:$B$64,$D38,Calculation!$A$38:$A$64,$C38)*10000</f>
        <v>759.81403950353626</v>
      </c>
      <c r="AF38" s="121">
        <f>SUMIFS(Calculation!AI$104:AI$248,Calculation!$D$104:$D$248,$D38,Calculation!$C$104:$C$248,$C38)+SUMIFS(Calculation!AI$38:AI$64,Calculation!$B$38:$B$64,$D38,Calculation!$A$38:$A$64,$C38)*10000</f>
        <v>1254.5347448517118</v>
      </c>
      <c r="AG38" s="120">
        <f>SUMIFS(Calculation!AJ$104:AJ$248,Calculation!$D$104:$D$248,$D38,Calculation!$C$104:$C$248,$C38)+SUMIFS(Calculation!AJ$38:AJ$64,Calculation!$B$38:$B$64,$D38,Calculation!$A$38:$A$64,$C38)*10000</f>
        <v>1292.378505057178</v>
      </c>
      <c r="AH38" s="171">
        <f>SUMIFS(Calculation!AK$104:AK$248,Calculation!$D$104:$D$248,$D38,Calculation!$C$104:$C$248,$C38)+SUMIFS(Calculation!AK$38:AK$64,Calculation!$B$38:$B$64,$D38,Calculation!$A$38:$A$64,$C38)*10000</f>
        <v>1222.7454548670316</v>
      </c>
      <c r="AI38" s="176">
        <f>SUMIFS(Calculation!AL$104:AL$248,Calculation!$D$104:$D$248,$D38,Calculation!$C$104:$C$248,$C38)+SUMIFS(Calculation!AL$38:AL$64,Calculation!$B$38:$B$64,$D38,Calculation!$A$38:$A$64,$C38)*10000</f>
        <v>1392.2236328058</v>
      </c>
      <c r="AJ38" s="123">
        <f>SUMIFS(Calculation!AM$104:AM$248,Calculation!$D$104:$D$248,$D38,Calculation!$C$104:$C$248,$C38)+SUMIFS(Calculation!AM$38:AM$64,Calculation!$B$38:$B$64,$D38,Calculation!$A$38:$A$64,$C38)*10000</f>
        <v>2110.9931183129497</v>
      </c>
      <c r="AK38" s="122">
        <f>SUMIFS(Calculation!AN$104:AN$248,Calculation!$D$104:$D$248,$D38,Calculation!$C$104:$C$248,$C38)+SUMIFS(Calculation!AN$38:AN$64,Calculation!$B$38:$B$64,$D38,Calculation!$A$38:$A$64,$C38)*10000</f>
        <v>3292.5275045153239</v>
      </c>
      <c r="AL38" s="123">
        <f>SUMIFS(Calculation!AO$104:AO$248,Calculation!$D$104:$D$248,$D38,Calculation!$C$104:$C$248,$C38)+SUMIFS(Calculation!AO$38:AO$64,Calculation!$B$38:$B$64,$D38,Calculation!$A$38:$A$64,$C38)*10000</f>
        <v>4550.0506968549917</v>
      </c>
      <c r="AM38" s="122">
        <f>SUMIFS(Calculation!AP$104:AP$248,Calculation!$D$104:$D$248,$D38,Calculation!$C$104:$C$248,$C38)+SUMIFS(Calculation!AP$38:AP$64,Calculation!$B$38:$B$64,$D38,Calculation!$A$38:$A$64,$C38)*10000</f>
        <v>5078.1608618670816</v>
      </c>
      <c r="AN38" s="177">
        <f>SUMIFS(Calculation!AQ$104:AQ$248,Calculation!$D$104:$D$248,$D38,Calculation!$C$104:$C$248,$C38)+SUMIFS(Calculation!AQ$38:AQ$64,Calculation!$B$38:$B$64,$D38,Calculation!$A$38:$A$64,$C38)*10000</f>
        <v>7154.6162623335113</v>
      </c>
    </row>
    <row r="39" spans="1:40">
      <c r="A39" s="132" t="s">
        <v>460</v>
      </c>
      <c r="B39" s="129" t="s">
        <v>460</v>
      </c>
      <c r="C39" s="142" t="s">
        <v>425</v>
      </c>
      <c r="D39" s="143" t="s">
        <v>219</v>
      </c>
      <c r="E39" s="146">
        <f>SUMIFS(Calculation!H$104:H$248,Calculation!$D$104:$D$248,$D39,Calculation!$C$104:$C$248,$C39)+SUMIFS(Calculation!H$38:H$64,Calculation!$B$38:$B$64,$D39,Calculation!$A$38:$A$64,$C39)*10000</f>
        <v>54626.94487698537</v>
      </c>
      <c r="F39" s="113">
        <f>SUMIFS(Calculation!I$104:I$248,Calculation!$D$104:$D$248,$D39,Calculation!$C$104:$C$248,$C39)+SUMIFS(Calculation!I$38:I$64,Calculation!$B$38:$B$64,$D39,Calculation!$A$38:$A$64,$C39)*10000</f>
        <v>56372.186710150832</v>
      </c>
      <c r="G39" s="112">
        <f>SUMIFS(Calculation!J$104:J$248,Calculation!$D$104:$D$248,$D39,Calculation!$C$104:$C$248,$C39)+SUMIFS(Calculation!J$38:J$64,Calculation!$B$38:$B$64,$D39,Calculation!$A$38:$A$64,$C39)*10000</f>
        <v>53931.018222387502</v>
      </c>
      <c r="H39" s="113">
        <f>SUMIFS(Calculation!K$104:K$248,Calculation!$D$104:$D$248,$D39,Calculation!$C$104:$C$248,$C39)+SUMIFS(Calculation!K$38:K$64,Calculation!$B$38:$B$64,$D39,Calculation!$A$38:$A$64,$C39)*10000</f>
        <v>50665.692660550456</v>
      </c>
      <c r="I39" s="112">
        <f>SUMIFS(Calculation!L$104:L$248,Calculation!$D$104:$D$248,$D39,Calculation!$C$104:$C$248,$C39)+SUMIFS(Calculation!L$38:L$64,Calculation!$B$38:$B$64,$D39,Calculation!$A$38:$A$64,$C39)*10000</f>
        <v>78545.012048192773</v>
      </c>
      <c r="J39" s="147">
        <f>SUMIFS(Calculation!M$104:M$248,Calculation!$D$104:$D$248,$D39,Calculation!$C$104:$C$248,$C39)+SUMIFS(Calculation!M$38:M$64,Calculation!$B$38:$B$64,$D39,Calculation!$A$38:$A$64,$C39)*10000</f>
        <v>83594.354493818915</v>
      </c>
      <c r="K39" s="152">
        <f>SUMIFS(Calculation!N$104:N$248,Calculation!$D$104:$D$248,$D39,Calculation!$C$104:$C$248,$C39)+SUMIFS(Calculation!N$38:N$64,Calculation!$B$38:$B$64,$D39,Calculation!$A$38:$A$64,$C39)*10000</f>
        <v>1731587.4431641235</v>
      </c>
      <c r="L39" s="115">
        <f>SUMIFS(Calculation!O$104:O$248,Calculation!$D$104:$D$248,$D39,Calculation!$C$104:$C$248,$C39)+SUMIFS(Calculation!O$38:O$64,Calculation!$B$38:$B$64,$D39,Calculation!$A$38:$A$64,$C39)*10000</f>
        <v>2127308.3090093764</v>
      </c>
      <c r="M39" s="114">
        <f>SUMIFS(Calculation!P$104:P$248,Calculation!$D$104:$D$248,$D39,Calculation!$C$104:$C$248,$C39)+SUMIFS(Calculation!P$38:P$64,Calculation!$B$38:$B$64,$D39,Calculation!$A$38:$A$64,$C39)*10000</f>
        <v>2394333.6957976944</v>
      </c>
      <c r="N39" s="115">
        <f>SUMIFS(Calculation!Q$104:Q$248,Calculation!$D$104:$D$248,$D39,Calculation!$C$104:$C$248,$C39)+SUMIFS(Calculation!Q$38:Q$64,Calculation!$B$38:$B$64,$D39,Calculation!$A$38:$A$64,$C39)*10000</f>
        <v>2446854.9220183487</v>
      </c>
      <c r="O39" s="114">
        <f>SUMIFS(Calculation!R$104:R$248,Calculation!$D$104:$D$248,$D39,Calculation!$C$104:$C$248,$C39)+SUMIFS(Calculation!R$38:R$64,Calculation!$B$38:$B$64,$D39,Calculation!$A$38:$A$64,$C39)*10000</f>
        <v>2753835.7254472435</v>
      </c>
      <c r="P39" s="153">
        <f>SUMIFS(Calculation!S$104:S$248,Calculation!$D$104:$D$248,$D39,Calculation!$C$104:$C$248,$C39)+SUMIFS(Calculation!S$38:S$64,Calculation!$B$38:$B$64,$D39,Calculation!$A$38:$A$64,$C39)*10000</f>
        <v>2556336.0010023387</v>
      </c>
      <c r="Q39" s="158">
        <f>SUMIFS(Calculation!T$104:T$248,Calculation!$D$104:$D$248,$D39,Calculation!$C$104:$C$248,$C39)+SUMIFS(Calculation!T$38:T$64,Calculation!$B$38:$B$64,$D39,Calculation!$A$38:$A$64,$C39)*10000</f>
        <v>5202.5661787605113</v>
      </c>
      <c r="R39" s="117">
        <f>SUMIFS(Calculation!U$104:U$248,Calculation!$D$104:$D$248,$D39,Calculation!$C$104:$C$248,$C39)+SUMIFS(Calculation!U$38:U$64,Calculation!$B$38:$B$64,$D39,Calculation!$A$38:$A$64,$C39)*10000</f>
        <v>3955.9429270281289</v>
      </c>
      <c r="S39" s="116">
        <f>SUMIFS(Calculation!V$104:V$248,Calculation!$D$104:$D$248,$D39,Calculation!$C$104:$C$248,$C39)+SUMIFS(Calculation!V$38:V$64,Calculation!$B$38:$B$64,$D39,Calculation!$A$38:$A$64,$C39)*10000</f>
        <v>3052.6991446634438</v>
      </c>
      <c r="T39" s="117">
        <f>SUMIFS(Calculation!W$104:W$248,Calculation!$D$104:$D$248,$D39,Calculation!$C$104:$C$248,$C39)+SUMIFS(Calculation!W$38:W$64,Calculation!$B$38:$B$64,$D39,Calculation!$A$38:$A$64,$C39)*10000</f>
        <v>3477.0573394495414</v>
      </c>
      <c r="U39" s="116">
        <f>SUMIFS(Calculation!X$104:X$248,Calculation!$D$104:$D$248,$D39,Calculation!$C$104:$C$248,$C39)+SUMIFS(Calculation!X$38:X$64,Calculation!$B$38:$B$64,$D39,Calculation!$A$38:$A$64,$C39)*10000</f>
        <v>3094.1974443227459</v>
      </c>
      <c r="V39" s="159">
        <f>SUMIFS(Calculation!Y$104:Y$248,Calculation!$D$104:$D$248,$D39,Calculation!$C$104:$C$248,$C39)+SUMIFS(Calculation!Y$38:Y$64,Calculation!$B$38:$B$64,$D39,Calculation!$A$38:$A$64,$C39)*10000</f>
        <v>2683.2755763448044</v>
      </c>
      <c r="W39" s="164">
        <f>SUMIFS(Calculation!Z$104:Z$248,Calculation!$D$104:$D$248,$D39,Calculation!$C$104:$C$248,$C39)+SUMIFS(Calculation!Z$38:Z$64,Calculation!$B$38:$B$64,$D39,Calculation!$A$38:$A$64,$C39)*10000</f>
        <v>0</v>
      </c>
      <c r="X39" s="119">
        <f>SUMIFS(Calculation!AA$104:AA$248,Calculation!$D$104:$D$248,$D39,Calculation!$C$104:$C$248,$C39)+SUMIFS(Calculation!AA$38:AA$64,Calculation!$B$38:$B$64,$D39,Calculation!$A$38:$A$64,$C39)*10000</f>
        <v>0</v>
      </c>
      <c r="Y39" s="118">
        <f>SUMIFS(Calculation!AB$104:AB$248,Calculation!$D$104:$D$248,$D39,Calculation!$C$104:$C$248,$C39)+SUMIFS(Calculation!AB$38:AB$64,Calculation!$B$38:$B$64,$D39,Calculation!$A$38:$A$64,$C39)*10000</f>
        <v>0</v>
      </c>
      <c r="Z39" s="119">
        <f>SUMIFS(Calculation!AC$104:AC$248,Calculation!$D$104:$D$248,$D39,Calculation!$C$104:$C$248,$C39)+SUMIFS(Calculation!AC$38:AC$64,Calculation!$B$38:$B$64,$D39,Calculation!$A$38:$A$64,$C39)*10000</f>
        <v>0</v>
      </c>
      <c r="AA39" s="118">
        <f>SUMIFS(Calculation!AD$104:AD$248,Calculation!$D$104:$D$248,$D39,Calculation!$C$104:$C$248,$C39)+SUMIFS(Calculation!AD$38:AD$64,Calculation!$B$38:$B$64,$D39,Calculation!$A$38:$A$64,$C39)*10000</f>
        <v>0</v>
      </c>
      <c r="AB39" s="165">
        <f>SUMIFS(Calculation!AE$104:AE$248,Calculation!$D$104:$D$248,$D39,Calculation!$C$104:$C$248,$C39)+SUMIFS(Calculation!AE$38:AE$64,Calculation!$B$38:$B$64,$D39,Calculation!$A$38:$A$64,$C39)*10000</f>
        <v>0</v>
      </c>
      <c r="AC39" s="170">
        <f>SUMIFS(Calculation!AF$104:AF$248,Calculation!$D$104:$D$248,$D39,Calculation!$C$104:$C$248,$C39)+SUMIFS(Calculation!AF$38:AF$64,Calculation!$B$38:$B$64,$D39,Calculation!$A$38:$A$64,$C39)*10000</f>
        <v>113589.36156960449</v>
      </c>
      <c r="AD39" s="121">
        <f>SUMIFS(Calculation!AG$104:AG$248,Calculation!$D$104:$D$248,$D39,Calculation!$C$104:$C$248,$C39)+SUMIFS(Calculation!AG$38:AG$64,Calculation!$B$38:$B$64,$D39,Calculation!$A$38:$A$64,$C39)*10000</f>
        <v>154281.77415409702</v>
      </c>
      <c r="AE39" s="120">
        <f>SUMIFS(Calculation!AH$104:AH$248,Calculation!$D$104:$D$248,$D39,Calculation!$C$104:$C$248,$C39)+SUMIFS(Calculation!AH$38:AH$64,Calculation!$B$38:$B$64,$D39,Calculation!$A$38:$A$64,$C39)*10000</f>
        <v>164845.75381182597</v>
      </c>
      <c r="AF39" s="121">
        <f>SUMIFS(Calculation!AI$104:AI$248,Calculation!$D$104:$D$248,$D39,Calculation!$C$104:$C$248,$C39)+SUMIFS(Calculation!AI$38:AI$64,Calculation!$B$38:$B$64,$D39,Calculation!$A$38:$A$64,$C39)*10000</f>
        <v>189251.26376146788</v>
      </c>
      <c r="AG39" s="120">
        <f>SUMIFS(Calculation!AJ$104:AJ$248,Calculation!$D$104:$D$248,$D39,Calculation!$C$104:$C$248,$C39)+SUMIFS(Calculation!AJ$38:AJ$64,Calculation!$B$38:$B$64,$D39,Calculation!$A$38:$A$64,$C39)*10000</f>
        <v>255152.28156261411</v>
      </c>
      <c r="AH39" s="171">
        <f>SUMIFS(Calculation!AK$104:AK$248,Calculation!$D$104:$D$248,$D39,Calculation!$C$104:$C$248,$C39)+SUMIFS(Calculation!AK$38:AK$64,Calculation!$B$38:$B$64,$D39,Calculation!$A$38:$A$64,$C39)*10000</f>
        <v>229523.2646842633</v>
      </c>
      <c r="AI39" s="176">
        <f>SUMIFS(Calculation!AL$104:AL$248,Calculation!$D$104:$D$248,$D39,Calculation!$C$104:$C$248,$C39)+SUMIFS(Calculation!AL$38:AL$64,Calculation!$B$38:$B$64,$D39,Calculation!$A$38:$A$64,$C39)*10000</f>
        <v>43961.68421052632</v>
      </c>
      <c r="AJ39" s="123">
        <f>SUMIFS(Calculation!AM$104:AM$248,Calculation!$D$104:$D$248,$D39,Calculation!$C$104:$C$248,$C39)+SUMIFS(Calculation!AM$38:AM$64,Calculation!$B$38:$B$64,$D39,Calculation!$A$38:$A$64,$C39)*10000</f>
        <v>84063.787199347731</v>
      </c>
      <c r="AK39" s="122">
        <f>SUMIFS(Calculation!AN$104:AN$248,Calculation!$D$104:$D$248,$D39,Calculation!$C$104:$C$248,$C39)+SUMIFS(Calculation!AN$38:AN$64,Calculation!$B$38:$B$64,$D39,Calculation!$A$38:$A$64,$C39)*10000</f>
        <v>120072.83302342879</v>
      </c>
      <c r="AL39" s="123">
        <f>SUMIFS(Calculation!AO$104:AO$248,Calculation!$D$104:$D$248,$D39,Calculation!$C$104:$C$248,$C39)+SUMIFS(Calculation!AO$38:AO$64,Calculation!$B$38:$B$64,$D39,Calculation!$A$38:$A$64,$C39)*10000</f>
        <v>125174.06422018349</v>
      </c>
      <c r="AM39" s="122">
        <f>SUMIFS(Calculation!AP$104:AP$248,Calculation!$D$104:$D$248,$D39,Calculation!$C$104:$C$248,$C39)+SUMIFS(Calculation!AP$38:AP$64,Calculation!$B$38:$B$64,$D39,Calculation!$A$38:$A$64,$C39)*10000</f>
        <v>168990.78349762686</v>
      </c>
      <c r="AN39" s="177">
        <f>SUMIFS(Calculation!AQ$104:AQ$248,Calculation!$D$104:$D$248,$D39,Calculation!$C$104:$C$248,$C39)+SUMIFS(Calculation!AQ$38:AQ$64,Calculation!$B$38:$B$64,$D39,Calculation!$A$38:$A$64,$C39)*10000</f>
        <v>216726.10424323421</v>
      </c>
    </row>
    <row r="40" spans="1:40">
      <c r="A40" s="132" t="s">
        <v>460</v>
      </c>
      <c r="B40" s="129" t="s">
        <v>460</v>
      </c>
      <c r="C40" s="142" t="s">
        <v>425</v>
      </c>
      <c r="D40" s="143" t="s">
        <v>251</v>
      </c>
      <c r="E40" s="146">
        <f>SUMIFS(Calculation!H$104:H$248,Calculation!$D$104:$D$248,$D40,Calculation!$C$104:$C$248,$C40)+SUMIFS(Calculation!H$38:H$64,Calculation!$B$38:$B$64,$D40,Calculation!$A$38:$A$64,$C40)*10000</f>
        <v>76365.714730613516</v>
      </c>
      <c r="F40" s="113">
        <f>SUMIFS(Calculation!I$104:I$248,Calculation!$D$104:$D$248,$D40,Calculation!$C$104:$C$248,$C40)+SUMIFS(Calculation!I$38:I$64,Calculation!$B$38:$B$64,$D40,Calculation!$A$38:$A$64,$C40)*10000</f>
        <v>72591.579698328584</v>
      </c>
      <c r="G40" s="112">
        <f>SUMIFS(Calculation!J$104:J$248,Calculation!$D$104:$D$248,$D40,Calculation!$C$104:$C$248,$C40)+SUMIFS(Calculation!J$38:J$64,Calculation!$B$38:$B$64,$D40,Calculation!$A$38:$A$64,$C40)*10000</f>
        <v>73358.445146894752</v>
      </c>
      <c r="H40" s="113">
        <f>SUMIFS(Calculation!K$104:K$248,Calculation!$D$104:$D$248,$D40,Calculation!$C$104:$C$248,$C40)+SUMIFS(Calculation!K$38:K$64,Calculation!$B$38:$B$64,$D40,Calculation!$A$38:$A$64,$C40)*10000</f>
        <v>80612.392378263932</v>
      </c>
      <c r="I40" s="112">
        <f>SUMIFS(Calculation!L$104:L$248,Calculation!$D$104:$D$248,$D40,Calculation!$C$104:$C$248,$C40)+SUMIFS(Calculation!L$38:L$64,Calculation!$B$38:$B$64,$D40,Calculation!$A$38:$A$64,$C40)*10000</f>
        <v>109930.04819277108</v>
      </c>
      <c r="J40" s="147">
        <f>SUMIFS(Calculation!M$104:M$248,Calculation!$D$104:$D$248,$D40,Calculation!$C$104:$C$248,$C40)+SUMIFS(Calculation!M$38:M$64,Calculation!$B$38:$B$64,$D40,Calculation!$A$38:$A$64,$C40)*10000</f>
        <v>150848.33244236553</v>
      </c>
      <c r="K40" s="152">
        <f>SUMIFS(Calculation!N$104:N$248,Calculation!$D$104:$D$248,$D40,Calculation!$C$104:$C$248,$C40)+SUMIFS(Calculation!N$38:N$64,Calculation!$B$38:$B$64,$D40,Calculation!$A$38:$A$64,$C40)*10000</f>
        <v>2420671.9415402412</v>
      </c>
      <c r="L40" s="115">
        <f>SUMIFS(Calculation!O$104:O$248,Calculation!$D$104:$D$248,$D40,Calculation!$C$104:$C$248,$C40)+SUMIFS(Calculation!O$38:O$64,Calculation!$B$38:$B$64,$D40,Calculation!$A$38:$A$64,$C40)*10000</f>
        <v>2739376.9812474521</v>
      </c>
      <c r="M40" s="114">
        <f>SUMIFS(Calculation!P$104:P$248,Calculation!$D$104:$D$248,$D40,Calculation!$C$104:$C$248,$C40)+SUMIFS(Calculation!P$38:P$64,Calculation!$B$38:$B$64,$D40,Calculation!$A$38:$A$64,$C40)*10000</f>
        <v>3256838.140200818</v>
      </c>
      <c r="N40" s="115">
        <f>SUMIFS(Calculation!Q$104:Q$248,Calculation!$D$104:$D$248,$D40,Calculation!$C$104:$C$248,$C40)+SUMIFS(Calculation!Q$38:Q$64,Calculation!$B$38:$B$64,$D40,Calculation!$A$38:$A$64,$C40)*10000</f>
        <v>3893104.3613267466</v>
      </c>
      <c r="O40" s="114">
        <f>SUMIFS(Calculation!R$104:R$248,Calculation!$D$104:$D$248,$D40,Calculation!$C$104:$C$248,$C40)+SUMIFS(Calculation!R$38:R$64,Calculation!$B$38:$B$64,$D40,Calculation!$A$38:$A$64,$C40)*10000</f>
        <v>3854214.1139101861</v>
      </c>
      <c r="P40" s="153">
        <f>SUMIFS(Calculation!S$104:S$248,Calculation!$D$104:$D$248,$D40,Calculation!$C$104:$C$248,$C40)+SUMIFS(Calculation!S$38:S$64,Calculation!$B$38:$B$64,$D40,Calculation!$A$38:$A$64,$C40)*10000</f>
        <v>4612979.2525893748</v>
      </c>
      <c r="Q40" s="158">
        <f>SUMIFS(Calculation!T$104:T$248,Calculation!$D$104:$D$248,$D40,Calculation!$C$104:$C$248,$C40)+SUMIFS(Calculation!T$38:T$64,Calculation!$B$38:$B$64,$D40,Calculation!$A$38:$A$64,$C40)*10000</f>
        <v>7272.9252124393834</v>
      </c>
      <c r="R40" s="117">
        <f>SUMIFS(Calculation!U$104:U$248,Calculation!$D$104:$D$248,$D40,Calculation!$C$104:$C$248,$C40)+SUMIFS(Calculation!U$38:U$64,Calculation!$B$38:$B$64,$D40,Calculation!$A$38:$A$64,$C40)*10000</f>
        <v>5094.1459437423564</v>
      </c>
      <c r="S40" s="116">
        <f>SUMIFS(Calculation!V$104:V$248,Calculation!$D$104:$D$248,$D40,Calculation!$C$104:$C$248,$C40)+SUMIFS(Calculation!V$38:V$64,Calculation!$B$38:$B$64,$D40,Calculation!$A$38:$A$64,$C40)*10000</f>
        <v>4152.3648196355525</v>
      </c>
      <c r="T40" s="117">
        <f>SUMIFS(Calculation!W$104:W$248,Calculation!$D$104:$D$248,$D40,Calculation!$C$104:$C$248,$C40)+SUMIFS(Calculation!W$38:W$64,Calculation!$B$38:$B$64,$D40,Calculation!$A$38:$A$64,$C40)*10000</f>
        <v>5532.2230063514471</v>
      </c>
      <c r="U40" s="116">
        <f>SUMIFS(Calculation!X$104:X$248,Calculation!$D$104:$D$248,$D40,Calculation!$C$104:$C$248,$C40)+SUMIFS(Calculation!X$38:X$64,Calculation!$B$38:$B$64,$D40,Calculation!$A$38:$A$64,$C40)*10000</f>
        <v>4330.5776560788609</v>
      </c>
      <c r="V40" s="159">
        <f>SUMIFS(Calculation!Y$104:Y$248,Calculation!$D$104:$D$248,$D40,Calculation!$C$104:$C$248,$C40)+SUMIFS(Calculation!Y$38:Y$64,Calculation!$B$38:$B$64,$D40,Calculation!$A$38:$A$64,$C40)*10000</f>
        <v>4842.0452388907452</v>
      </c>
      <c r="W40" s="164">
        <f>SUMIFS(Calculation!Z$104:Z$248,Calculation!$D$104:$D$248,$D40,Calculation!$C$104:$C$248,$C40)+SUMIFS(Calculation!Z$38:Z$64,Calculation!$B$38:$B$64,$D40,Calculation!$A$38:$A$64,$C40)*10000</f>
        <v>0</v>
      </c>
      <c r="X40" s="119">
        <f>SUMIFS(Calculation!AA$104:AA$248,Calculation!$D$104:$D$248,$D40,Calculation!$C$104:$C$248,$C40)+SUMIFS(Calculation!AA$38:AA$64,Calculation!$B$38:$B$64,$D40,Calculation!$A$38:$A$64,$C40)*10000</f>
        <v>0</v>
      </c>
      <c r="Y40" s="118">
        <f>SUMIFS(Calculation!AB$104:AB$248,Calculation!$D$104:$D$248,$D40,Calculation!$C$104:$C$248,$C40)+SUMIFS(Calculation!AB$38:AB$64,Calculation!$B$38:$B$64,$D40,Calculation!$A$38:$A$64,$C40)*10000</f>
        <v>0</v>
      </c>
      <c r="Z40" s="119">
        <f>SUMIFS(Calculation!AC$104:AC$248,Calculation!$D$104:$D$248,$D40,Calculation!$C$104:$C$248,$C40)+SUMIFS(Calculation!AC$38:AC$64,Calculation!$B$38:$B$64,$D40,Calculation!$A$38:$A$64,$C40)*10000</f>
        <v>0</v>
      </c>
      <c r="AA40" s="118">
        <f>SUMIFS(Calculation!AD$104:AD$248,Calculation!$D$104:$D$248,$D40,Calculation!$C$104:$C$248,$C40)+SUMIFS(Calculation!AD$38:AD$64,Calculation!$B$38:$B$64,$D40,Calculation!$A$38:$A$64,$C40)*10000</f>
        <v>0</v>
      </c>
      <c r="AB40" s="165">
        <f>SUMIFS(Calculation!AE$104:AE$248,Calculation!$D$104:$D$248,$D40,Calculation!$C$104:$C$248,$C40)+SUMIFS(Calculation!AE$38:AE$64,Calculation!$B$38:$B$64,$D40,Calculation!$A$38:$A$64,$C40)*10000</f>
        <v>0</v>
      </c>
      <c r="AC40" s="170">
        <f>SUMIFS(Calculation!AF$104:AF$248,Calculation!$D$104:$D$248,$D40,Calculation!$C$104:$C$248,$C40)+SUMIFS(Calculation!AF$38:AF$64,Calculation!$B$38:$B$64,$D40,Calculation!$A$38:$A$64,$C40)*10000</f>
        <v>158792.20047159318</v>
      </c>
      <c r="AD40" s="121">
        <f>SUMIFS(Calculation!AG$104:AG$248,Calculation!$D$104:$D$248,$D40,Calculation!$C$104:$C$248,$C40)+SUMIFS(Calculation!AG$38:AG$64,Calculation!$B$38:$B$64,$D40,Calculation!$A$38:$A$64,$C40)*10000</f>
        <v>198671.69180595191</v>
      </c>
      <c r="AE40" s="120">
        <f>SUMIFS(Calculation!AH$104:AH$248,Calculation!$D$104:$D$248,$D40,Calculation!$C$104:$C$248,$C40)+SUMIFS(Calculation!AH$38:AH$64,Calculation!$B$38:$B$64,$D40,Calculation!$A$38:$A$64,$C40)*10000</f>
        <v>224227.70026031983</v>
      </c>
      <c r="AF40" s="121">
        <f>SUMIFS(Calculation!AI$104:AI$248,Calculation!$D$104:$D$248,$D40,Calculation!$C$104:$C$248,$C40)+SUMIFS(Calculation!AI$38:AI$64,Calculation!$B$38:$B$64,$D40,Calculation!$A$38:$A$64,$C40)*10000</f>
        <v>301110.9950599859</v>
      </c>
      <c r="AG40" s="120">
        <f>SUMIFS(Calculation!AJ$104:AJ$248,Calculation!$D$104:$D$248,$D40,Calculation!$C$104:$C$248,$C40)+SUMIFS(Calculation!AJ$38:AJ$64,Calculation!$B$38:$B$64,$D40,Calculation!$A$38:$A$64,$C40)*10000</f>
        <v>357106.0959474261</v>
      </c>
      <c r="AH40" s="171">
        <f>SUMIFS(Calculation!AK$104:AK$248,Calculation!$D$104:$D$248,$D40,Calculation!$C$104:$C$248,$C40)+SUMIFS(Calculation!AK$38:AK$64,Calculation!$B$38:$B$64,$D40,Calculation!$A$38:$A$64,$C40)*10000</f>
        <v>414181.10043434688</v>
      </c>
      <c r="AI40" s="176">
        <f>SUMIFS(Calculation!AL$104:AL$248,Calculation!$D$104:$D$248,$D40,Calculation!$C$104:$C$248,$C40)+SUMIFS(Calculation!AL$38:AL$64,Calculation!$B$38:$B$64,$D40,Calculation!$A$38:$A$64,$C40)*10000</f>
        <v>61456.218045112793</v>
      </c>
      <c r="AJ40" s="123">
        <f>SUMIFS(Calculation!AM$104:AM$248,Calculation!$D$104:$D$248,$D40,Calculation!$C$104:$C$248,$C40)+SUMIFS(Calculation!AM$38:AM$64,Calculation!$B$38:$B$64,$D40,Calculation!$A$38:$A$64,$C40)*10000</f>
        <v>108250.60130452507</v>
      </c>
      <c r="AK40" s="122">
        <f>SUMIFS(Calculation!AN$104:AN$248,Calculation!$D$104:$D$248,$D40,Calculation!$C$104:$C$248,$C40)+SUMIFS(Calculation!AN$38:AN$64,Calculation!$B$38:$B$64,$D40,Calculation!$A$38:$A$64,$C40)*10000</f>
        <v>163326.34957233173</v>
      </c>
      <c r="AL40" s="123">
        <f>SUMIFS(Calculation!AO$104:AO$248,Calculation!$D$104:$D$248,$D40,Calculation!$C$104:$C$248,$C40)+SUMIFS(Calculation!AO$38:AO$64,Calculation!$B$38:$B$64,$D40,Calculation!$A$38:$A$64,$C40)*10000</f>
        <v>199160.02822865208</v>
      </c>
      <c r="AM40" s="122">
        <f>SUMIFS(Calculation!AP$104:AP$248,Calculation!$D$104:$D$248,$D40,Calculation!$C$104:$C$248,$C40)+SUMIFS(Calculation!AP$38:AP$64,Calculation!$B$38:$B$64,$D40,Calculation!$A$38:$A$64,$C40)*10000</f>
        <v>236516.16429353779</v>
      </c>
      <c r="AN40" s="177">
        <f>SUMIFS(Calculation!AQ$104:AQ$248,Calculation!$D$104:$D$248,$D40,Calculation!$C$104:$C$248,$C40)+SUMIFS(Calculation!AQ$38:AQ$64,Calculation!$B$38:$B$64,$D40,Calculation!$A$38:$A$64,$C40)*10000</f>
        <v>391088.26929502172</v>
      </c>
    </row>
    <row r="41" spans="1:40">
      <c r="A41" s="132" t="s">
        <v>460</v>
      </c>
      <c r="B41" s="129" t="s">
        <v>460</v>
      </c>
      <c r="C41" s="142" t="s">
        <v>427</v>
      </c>
      <c r="D41" s="143" t="s">
        <v>251</v>
      </c>
      <c r="E41" s="146">
        <f>SUMIFS(Calculation!H$104:H$248,Calculation!$D$104:$D$248,$D41,Calculation!$C$104:$C$248,$C41)+SUMIFS(Calculation!H$38:H$64,Calculation!$B$38:$B$64,$D41,Calculation!$A$38:$A$64,$C41)*10000</f>
        <v>132593.10086800359</v>
      </c>
      <c r="F41" s="113">
        <f>SUMIFS(Calculation!I$104:I$248,Calculation!$D$104:$D$248,$D41,Calculation!$C$104:$C$248,$C41)+SUMIFS(Calculation!I$38:I$64,Calculation!$B$38:$B$64,$D41,Calculation!$A$38:$A$64,$C41)*10000</f>
        <v>142933.34797167481</v>
      </c>
      <c r="G41" s="112">
        <f>SUMIFS(Calculation!J$104:J$248,Calculation!$D$104:$D$248,$D41,Calculation!$C$104:$C$248,$C41)+SUMIFS(Calculation!J$38:J$64,Calculation!$B$38:$B$64,$D41,Calculation!$A$38:$A$64,$C41)*10000</f>
        <v>197749.18467183042</v>
      </c>
      <c r="H41" s="113">
        <f>SUMIFS(Calculation!K$104:K$248,Calculation!$D$104:$D$248,$D41,Calculation!$C$104:$C$248,$C41)+SUMIFS(Calculation!K$38:K$64,Calculation!$B$38:$B$64,$D41,Calculation!$A$38:$A$64,$C41)*10000</f>
        <v>296122.4546352278</v>
      </c>
      <c r="I41" s="112">
        <f>SUMIFS(Calculation!L$104:L$248,Calculation!$D$104:$D$248,$D41,Calculation!$C$104:$C$248,$C41)+SUMIFS(Calculation!L$38:L$64,Calculation!$B$38:$B$64,$D41,Calculation!$A$38:$A$64,$C41)*10000</f>
        <v>172547.68338294787</v>
      </c>
      <c r="J41" s="147">
        <f>SUMIFS(Calculation!M$104:M$248,Calculation!$D$104:$D$248,$D41,Calculation!$C$104:$C$248,$C41)+SUMIFS(Calculation!M$38:M$64,Calculation!$B$38:$B$64,$D41,Calculation!$A$38:$A$64,$C41)*10000</f>
        <v>94660.601648351643</v>
      </c>
      <c r="K41" s="152">
        <f>SUMIFS(Calculation!N$104:N$248,Calculation!$D$104:$D$248,$D41,Calculation!$C$104:$C$248,$C41)+SUMIFS(Calculation!N$38:N$64,Calculation!$B$38:$B$64,$D41,Calculation!$A$38:$A$64,$C41)*10000</f>
        <v>164112.85543250525</v>
      </c>
      <c r="L41" s="115">
        <f>SUMIFS(Calculation!O$104:O$248,Calculation!$D$104:$D$248,$D41,Calculation!$C$104:$C$248,$C41)+SUMIFS(Calculation!O$38:O$64,Calculation!$B$38:$B$64,$D41,Calculation!$A$38:$A$64,$C41)*10000</f>
        <v>345994.90722951089</v>
      </c>
      <c r="M41" s="114">
        <f>SUMIFS(Calculation!P$104:P$248,Calculation!$D$104:$D$248,$D41,Calculation!$C$104:$C$248,$C41)+SUMIFS(Calculation!P$38:P$64,Calculation!$B$38:$B$64,$D41,Calculation!$A$38:$A$64,$C41)*10000</f>
        <v>761790.70525886666</v>
      </c>
      <c r="N41" s="115">
        <f>SUMIFS(Calculation!Q$104:Q$248,Calculation!$D$104:$D$248,$D41,Calculation!$C$104:$C$248,$C41)+SUMIFS(Calculation!Q$38:Q$64,Calculation!$B$38:$B$64,$D41,Calculation!$A$38:$A$64,$C41)*10000</f>
        <v>832090.69831889798</v>
      </c>
      <c r="O41" s="114">
        <f>SUMIFS(Calculation!R$104:R$248,Calculation!$D$104:$D$248,$D41,Calculation!$C$104:$C$248,$C41)+SUMIFS(Calculation!R$38:R$64,Calculation!$B$38:$B$64,$D41,Calculation!$A$38:$A$64,$C41)*10000</f>
        <v>815465.07900160295</v>
      </c>
      <c r="P41" s="153">
        <f>SUMIFS(Calculation!S$104:S$248,Calculation!$D$104:$D$248,$D41,Calculation!$C$104:$C$248,$C41)+SUMIFS(Calculation!S$38:S$64,Calculation!$B$38:$B$64,$D41,Calculation!$A$38:$A$64,$C41)*10000</f>
        <v>521324.26236263738</v>
      </c>
      <c r="Q41" s="158">
        <f>SUMIFS(Calculation!T$104:T$248,Calculation!$D$104:$D$248,$D41,Calculation!$C$104:$C$248,$C41)+SUMIFS(Calculation!T$38:T$64,Calculation!$B$38:$B$64,$D41,Calculation!$A$38:$A$64,$C41)*10000</f>
        <v>14078.823705477402</v>
      </c>
      <c r="R41" s="117">
        <f>SUMIFS(Calculation!U$104:U$248,Calculation!$D$104:$D$248,$D41,Calculation!$C$104:$C$248,$C41)+SUMIFS(Calculation!U$38:U$64,Calculation!$B$38:$B$64,$D41,Calculation!$A$38:$A$64,$C41)*10000</f>
        <v>20546.668770928252</v>
      </c>
      <c r="S41" s="116">
        <f>SUMIFS(Calculation!V$104:V$248,Calculation!$D$104:$D$248,$D41,Calculation!$C$104:$C$248,$C41)+SUMIFS(Calculation!V$38:V$64,Calculation!$B$38:$B$64,$D41,Calculation!$A$38:$A$64,$C41)*10000</f>
        <v>38819.686098654711</v>
      </c>
      <c r="T41" s="117">
        <f>SUMIFS(Calculation!W$104:W$248,Calculation!$D$104:$D$248,$D41,Calculation!$C$104:$C$248,$C41)+SUMIFS(Calculation!W$38:W$64,Calculation!$B$38:$B$64,$D41,Calculation!$A$38:$A$64,$C41)*10000</f>
        <v>44552.360256205087</v>
      </c>
      <c r="U41" s="116">
        <f>SUMIFS(Calculation!X$104:X$248,Calculation!$D$104:$D$248,$D41,Calculation!$C$104:$C$248,$C41)+SUMIFS(Calculation!X$38:X$64,Calculation!$B$38:$B$64,$D41,Calculation!$A$38:$A$64,$C41)*10000</f>
        <v>37227.753606594917</v>
      </c>
      <c r="V41" s="159">
        <f>SUMIFS(Calculation!Y$104:Y$248,Calculation!$D$104:$D$248,$D41,Calculation!$C$104:$C$248,$C41)+SUMIFS(Calculation!Y$38:Y$64,Calculation!$B$38:$B$64,$D41,Calculation!$A$38:$A$64,$C41)*10000</f>
        <v>23146.935439560439</v>
      </c>
      <c r="W41" s="164">
        <f>SUMIFS(Calculation!Z$104:Z$248,Calculation!$D$104:$D$248,$D41,Calculation!$C$104:$C$248,$C41)+SUMIFS(Calculation!Z$38:Z$64,Calculation!$B$38:$B$64,$D41,Calculation!$A$38:$A$64,$C41)*10000</f>
        <v>210.13169709667764</v>
      </c>
      <c r="X41" s="119">
        <f>SUMIFS(Calculation!AA$104:AA$248,Calculation!$D$104:$D$248,$D41,Calculation!$C$104:$C$248,$C41)+SUMIFS(Calculation!AA$38:AA$64,Calculation!$B$38:$B$64,$D41,Calculation!$A$38:$A$64,$C41)*10000</f>
        <v>13.743591151122578</v>
      </c>
      <c r="Y41" s="118">
        <f>SUMIFS(Calculation!AB$104:AB$248,Calculation!$D$104:$D$248,$D41,Calculation!$C$104:$C$248,$C41)+SUMIFS(Calculation!AB$38:AB$64,Calculation!$B$38:$B$64,$D41,Calculation!$A$38:$A$64,$C41)*10000</f>
        <v>0</v>
      </c>
      <c r="Z41" s="119">
        <f>SUMIFS(Calculation!AC$104:AC$248,Calculation!$D$104:$D$248,$D41,Calculation!$C$104:$C$248,$C41)+SUMIFS(Calculation!AC$38:AC$64,Calculation!$B$38:$B$64,$D41,Calculation!$A$38:$A$64,$C41)*10000</f>
        <v>6.699603046045878</v>
      </c>
      <c r="AA41" s="118">
        <f>SUMIFS(Calculation!AD$104:AD$248,Calculation!$D$104:$D$248,$D41,Calculation!$C$104:$C$248,$C41)+SUMIFS(Calculation!AD$38:AD$64,Calculation!$B$38:$B$64,$D41,Calculation!$A$38:$A$64,$C41)*10000</f>
        <v>0</v>
      </c>
      <c r="AB41" s="165">
        <f>SUMIFS(Calculation!AE$104:AE$248,Calculation!$D$104:$D$248,$D41,Calculation!$C$104:$C$248,$C41)+SUMIFS(Calculation!AE$38:AE$64,Calculation!$B$38:$B$64,$D41,Calculation!$A$38:$A$64,$C41)*10000</f>
        <v>0</v>
      </c>
      <c r="AC41" s="170">
        <f>SUMIFS(Calculation!AF$104:AF$248,Calculation!$D$104:$D$248,$D41,Calculation!$C$104:$C$248,$C41)+SUMIFS(Calculation!AF$38:AF$64,Calculation!$B$38:$B$64,$D41,Calculation!$A$38:$A$64,$C41)*10000</f>
        <v>14078.823705477402</v>
      </c>
      <c r="AD41" s="121">
        <f>SUMIFS(Calculation!AG$104:AG$248,Calculation!$D$104:$D$248,$D41,Calculation!$C$104:$C$248,$C41)+SUMIFS(Calculation!AG$38:AG$64,Calculation!$B$38:$B$64,$D41,Calculation!$A$38:$A$64,$C41)*10000</f>
        <v>24807.182027776256</v>
      </c>
      <c r="AE41" s="120">
        <f>SUMIFS(Calculation!AH$104:AH$248,Calculation!$D$104:$D$248,$D41,Calculation!$C$104:$C$248,$C41)+SUMIFS(Calculation!AH$38:AH$64,Calculation!$B$38:$B$64,$D41,Calculation!$A$38:$A$64,$C41)*10000</f>
        <v>54274.545454545456</v>
      </c>
      <c r="AF41" s="121">
        <f>SUMIFS(Calculation!AI$104:AI$248,Calculation!$D$104:$D$248,$D41,Calculation!$C$104:$C$248,$C41)+SUMIFS(Calculation!AI$38:AI$64,Calculation!$B$38:$B$64,$D41,Calculation!$A$38:$A$64,$C41)*10000</f>
        <v>65991.090003551886</v>
      </c>
      <c r="AG41" s="120">
        <f>SUMIFS(Calculation!AJ$104:AJ$248,Calculation!$D$104:$D$248,$D41,Calculation!$C$104:$C$248,$C41)+SUMIFS(Calculation!AJ$38:AJ$64,Calculation!$B$38:$B$64,$D41,Calculation!$A$38:$A$64,$C41)*10000</f>
        <v>63228.089458819944</v>
      </c>
      <c r="AH41" s="171">
        <f>SUMIFS(Calculation!AK$104:AK$248,Calculation!$D$104:$D$248,$D41,Calculation!$C$104:$C$248,$C41)+SUMIFS(Calculation!AK$38:AK$64,Calculation!$B$38:$B$64,$D41,Calculation!$A$38:$A$64,$C41)*10000</f>
        <v>44221.010989010989</v>
      </c>
      <c r="AI41" s="176">
        <f>SUMIFS(Calculation!AL$104:AL$248,Calculation!$D$104:$D$248,$D41,Calculation!$C$104:$C$248,$C41)+SUMIFS(Calculation!AL$38:AL$64,Calculation!$B$38:$B$64,$D41,Calculation!$A$38:$A$64,$C41)*10000</f>
        <v>96156.2645914397</v>
      </c>
      <c r="AJ41" s="123">
        <f>SUMIFS(Calculation!AM$104:AM$248,Calculation!$D$104:$D$248,$D41,Calculation!$C$104:$C$248,$C41)+SUMIFS(Calculation!AM$38:AM$64,Calculation!$B$38:$B$64,$D41,Calculation!$A$38:$A$64,$C41)*10000</f>
        <v>216805.15040895867</v>
      </c>
      <c r="AK41" s="122">
        <f>SUMIFS(Calculation!AN$104:AN$248,Calculation!$D$104:$D$248,$D41,Calculation!$C$104:$C$248,$C41)+SUMIFS(Calculation!AN$38:AN$64,Calculation!$B$38:$B$64,$D41,Calculation!$A$38:$A$64,$C41)*10000</f>
        <v>439915.87851610273</v>
      </c>
      <c r="AL41" s="123">
        <f>SUMIFS(Calculation!AO$104:AO$248,Calculation!$D$104:$D$248,$D41,Calculation!$C$104:$C$248,$C41)+SUMIFS(Calculation!AO$38:AO$64,Calculation!$B$38:$B$64,$D41,Calculation!$A$38:$A$64,$C41)*10000</f>
        <v>477681.69718307105</v>
      </c>
      <c r="AM41" s="122">
        <f>SUMIFS(Calculation!AP$104:AP$248,Calculation!$D$104:$D$248,$D41,Calculation!$C$104:$C$248,$C41)+SUMIFS(Calculation!AP$38:AP$64,Calculation!$B$38:$B$64,$D41,Calculation!$A$38:$A$64,$C41)*10000</f>
        <v>459851.39455003437</v>
      </c>
      <c r="AN41" s="177">
        <f>SUMIFS(Calculation!AQ$104:AQ$248,Calculation!$D$104:$D$248,$D41,Calculation!$C$104:$C$248,$C41)+SUMIFS(Calculation!AQ$38:AQ$64,Calculation!$B$38:$B$64,$D41,Calculation!$A$38:$A$64,$C41)*10000</f>
        <v>322675.18956043955</v>
      </c>
    </row>
    <row r="42" spans="1:40">
      <c r="A42" s="133" t="s">
        <v>460</v>
      </c>
      <c r="B42" s="131" t="s">
        <v>116</v>
      </c>
      <c r="C42" s="142" t="s">
        <v>427</v>
      </c>
      <c r="D42" s="143" t="s">
        <v>220</v>
      </c>
      <c r="E42" s="146">
        <f>SUMIFS(Calculation!H$104:H$248,Calculation!$D$104:$D$248,$D42,Calculation!$C$104:$C$248,$C42)+SUMIFS(Calculation!H$38:H$64,Calculation!$B$38:$B$64,$D42,Calculation!$A$38:$A$64,$C42)*10000</f>
        <v>0</v>
      </c>
      <c r="F42" s="113">
        <f>SUMIFS(Calculation!I$104:I$248,Calculation!$D$104:$D$248,$D42,Calculation!$C$104:$C$248,$C42)+SUMIFS(Calculation!I$38:I$64,Calculation!$B$38:$B$64,$D42,Calculation!$A$38:$A$64,$C42)*10000</f>
        <v>0</v>
      </c>
      <c r="G42" s="112">
        <f>SUMIFS(Calculation!J$104:J$248,Calculation!$D$104:$D$248,$D42,Calculation!$C$104:$C$248,$C42)+SUMIFS(Calculation!J$38:J$64,Calculation!$B$38:$B$64,$D42,Calculation!$A$38:$A$64,$C42)*10000</f>
        <v>0</v>
      </c>
      <c r="H42" s="113">
        <f>SUMIFS(Calculation!K$104:K$248,Calculation!$D$104:$D$248,$D42,Calculation!$C$104:$C$248,$C42)+SUMIFS(Calculation!K$38:K$64,Calculation!$B$38:$B$64,$D42,Calculation!$A$38:$A$64,$C42)*10000</f>
        <v>0</v>
      </c>
      <c r="I42" s="112">
        <f>SUMIFS(Calculation!L$104:L$248,Calculation!$D$104:$D$248,$D42,Calculation!$C$104:$C$248,$C42)+SUMIFS(Calculation!L$38:L$64,Calculation!$B$38:$B$64,$D42,Calculation!$A$38:$A$64,$C42)*10000</f>
        <v>1.2258606213266163</v>
      </c>
      <c r="J42" s="147">
        <f>SUMIFS(Calculation!M$104:M$248,Calculation!$D$104:$D$248,$D42,Calculation!$C$104:$C$248,$C42)+SUMIFS(Calculation!M$38:M$64,Calculation!$B$38:$B$64,$D42,Calculation!$A$38:$A$64,$C42)*10000</f>
        <v>0</v>
      </c>
      <c r="K42" s="152">
        <f>SUMIFS(Calculation!N$104:N$248,Calculation!$D$104:$D$248,$D42,Calculation!$C$104:$C$248,$C42)+SUMIFS(Calculation!N$38:N$64,Calculation!$B$38:$B$64,$D42,Calculation!$A$38:$A$64,$C42)*10000</f>
        <v>0</v>
      </c>
      <c r="L42" s="115">
        <f>SUMIFS(Calculation!O$104:O$248,Calculation!$D$104:$D$248,$D42,Calculation!$C$104:$C$248,$C42)+SUMIFS(Calculation!O$38:O$64,Calculation!$B$38:$B$64,$D42,Calculation!$A$38:$A$64,$C42)*10000</f>
        <v>0</v>
      </c>
      <c r="M42" s="114">
        <f>SUMIFS(Calculation!P$104:P$248,Calculation!$D$104:$D$248,$D42,Calculation!$C$104:$C$248,$C42)+SUMIFS(Calculation!P$38:P$64,Calculation!$B$38:$B$64,$D42,Calculation!$A$38:$A$64,$C42)*10000</f>
        <v>0</v>
      </c>
      <c r="N42" s="115">
        <f>SUMIFS(Calculation!Q$104:Q$248,Calculation!$D$104:$D$248,$D42,Calculation!$C$104:$C$248,$C42)+SUMIFS(Calculation!Q$38:Q$64,Calculation!$B$38:$B$64,$D42,Calculation!$A$38:$A$64,$C42)*10000</f>
        <v>0</v>
      </c>
      <c r="O42" s="114">
        <f>SUMIFS(Calculation!R$104:R$248,Calculation!$D$104:$D$248,$D42,Calculation!$C$104:$C$248,$C42)+SUMIFS(Calculation!R$38:R$64,Calculation!$B$38:$B$64,$D42,Calculation!$A$38:$A$64,$C42)*10000</f>
        <v>5.7934508816120909</v>
      </c>
      <c r="P42" s="153">
        <f>SUMIFS(Calculation!S$104:S$248,Calculation!$D$104:$D$248,$D42,Calculation!$C$104:$C$248,$C42)+SUMIFS(Calculation!S$38:S$64,Calculation!$B$38:$B$64,$D42,Calculation!$A$38:$A$64,$C42)*10000</f>
        <v>0</v>
      </c>
      <c r="Q42" s="158">
        <f>SUMIFS(Calculation!T$104:T$248,Calculation!$D$104:$D$248,$D42,Calculation!$C$104:$C$248,$C42)+SUMIFS(Calculation!T$38:T$64,Calculation!$B$38:$B$64,$D42,Calculation!$A$38:$A$64,$C42)*10000</f>
        <v>0</v>
      </c>
      <c r="R42" s="117">
        <f>SUMIFS(Calculation!U$104:U$248,Calculation!$D$104:$D$248,$D42,Calculation!$C$104:$C$248,$C42)+SUMIFS(Calculation!U$38:U$64,Calculation!$B$38:$B$64,$D42,Calculation!$A$38:$A$64,$C42)*10000</f>
        <v>0</v>
      </c>
      <c r="S42" s="116">
        <f>SUMIFS(Calculation!V$104:V$248,Calculation!$D$104:$D$248,$D42,Calculation!$C$104:$C$248,$C42)+SUMIFS(Calculation!V$38:V$64,Calculation!$B$38:$B$64,$D42,Calculation!$A$38:$A$64,$C42)*10000</f>
        <v>0</v>
      </c>
      <c r="T42" s="117">
        <f>SUMIFS(Calculation!W$104:W$248,Calculation!$D$104:$D$248,$D42,Calculation!$C$104:$C$248,$C42)+SUMIFS(Calculation!W$38:W$64,Calculation!$B$38:$B$64,$D42,Calculation!$A$38:$A$64,$C42)*10000</f>
        <v>0</v>
      </c>
      <c r="U42" s="116">
        <f>SUMIFS(Calculation!X$104:X$248,Calculation!$D$104:$D$248,$D42,Calculation!$C$104:$C$248,$C42)+SUMIFS(Calculation!X$38:X$64,Calculation!$B$38:$B$64,$D42,Calculation!$A$38:$A$64,$C42)*10000</f>
        <v>0.26448362720403024</v>
      </c>
      <c r="V42" s="159">
        <f>SUMIFS(Calculation!Y$104:Y$248,Calculation!$D$104:$D$248,$D42,Calculation!$C$104:$C$248,$C42)+SUMIFS(Calculation!Y$38:Y$64,Calculation!$B$38:$B$64,$D42,Calculation!$A$38:$A$64,$C42)*10000</f>
        <v>0</v>
      </c>
      <c r="W42" s="164">
        <f>SUMIFS(Calculation!Z$104:Z$248,Calculation!$D$104:$D$248,$D42,Calculation!$C$104:$C$248,$C42)+SUMIFS(Calculation!Z$38:Z$64,Calculation!$B$38:$B$64,$D42,Calculation!$A$38:$A$64,$C42)*10000</f>
        <v>0</v>
      </c>
      <c r="X42" s="119">
        <f>SUMIFS(Calculation!AA$104:AA$248,Calculation!$D$104:$D$248,$D42,Calculation!$C$104:$C$248,$C42)+SUMIFS(Calculation!AA$38:AA$64,Calculation!$B$38:$B$64,$D42,Calculation!$A$38:$A$64,$C42)*10000</f>
        <v>0</v>
      </c>
      <c r="Y42" s="118">
        <f>SUMIFS(Calculation!AB$104:AB$248,Calculation!$D$104:$D$248,$D42,Calculation!$C$104:$C$248,$C42)+SUMIFS(Calculation!AB$38:AB$64,Calculation!$B$38:$B$64,$D42,Calculation!$A$38:$A$64,$C42)*10000</f>
        <v>0</v>
      </c>
      <c r="Z42" s="119">
        <f>SUMIFS(Calculation!AC$104:AC$248,Calculation!$D$104:$D$248,$D42,Calculation!$C$104:$C$248,$C42)+SUMIFS(Calculation!AC$38:AC$64,Calculation!$B$38:$B$64,$D42,Calculation!$A$38:$A$64,$C42)*10000</f>
        <v>0</v>
      </c>
      <c r="AA42" s="118">
        <f>SUMIFS(Calculation!AD$104:AD$248,Calculation!$D$104:$D$248,$D42,Calculation!$C$104:$C$248,$C42)+SUMIFS(Calculation!AD$38:AD$64,Calculation!$B$38:$B$64,$D42,Calculation!$A$38:$A$64,$C42)*10000</f>
        <v>0</v>
      </c>
      <c r="AB42" s="165">
        <f>SUMIFS(Calculation!AE$104:AE$248,Calculation!$D$104:$D$248,$D42,Calculation!$C$104:$C$248,$C42)+SUMIFS(Calculation!AE$38:AE$64,Calculation!$B$38:$B$64,$D42,Calculation!$A$38:$A$64,$C42)*10000</f>
        <v>0</v>
      </c>
      <c r="AC42" s="170">
        <f>SUMIFS(Calculation!AF$104:AF$248,Calculation!$D$104:$D$248,$D42,Calculation!$C$104:$C$248,$C42)+SUMIFS(Calculation!AF$38:AF$64,Calculation!$B$38:$B$64,$D42,Calculation!$A$38:$A$64,$C42)*10000</f>
        <v>0</v>
      </c>
      <c r="AD42" s="121">
        <f>SUMIFS(Calculation!AG$104:AG$248,Calculation!$D$104:$D$248,$D42,Calculation!$C$104:$C$248,$C42)+SUMIFS(Calculation!AG$38:AG$64,Calculation!$B$38:$B$64,$D42,Calculation!$A$38:$A$64,$C42)*10000</f>
        <v>0</v>
      </c>
      <c r="AE42" s="120">
        <f>SUMIFS(Calculation!AH$104:AH$248,Calculation!$D$104:$D$248,$D42,Calculation!$C$104:$C$248,$C42)+SUMIFS(Calculation!AH$38:AH$64,Calculation!$B$38:$B$64,$D42,Calculation!$A$38:$A$64,$C42)*10000</f>
        <v>0</v>
      </c>
      <c r="AF42" s="121">
        <f>SUMIFS(Calculation!AI$104:AI$248,Calculation!$D$104:$D$248,$D42,Calculation!$C$104:$C$248,$C42)+SUMIFS(Calculation!AI$38:AI$64,Calculation!$B$38:$B$64,$D42,Calculation!$A$38:$A$64,$C42)*10000</f>
        <v>0</v>
      </c>
      <c r="AG42" s="120">
        <f>SUMIFS(Calculation!AJ$104:AJ$248,Calculation!$D$104:$D$248,$D42,Calculation!$C$104:$C$248,$C42)+SUMIFS(Calculation!AJ$38:AJ$64,Calculation!$B$38:$B$64,$D42,Calculation!$A$38:$A$64,$C42)*10000</f>
        <v>0.4492023509655752</v>
      </c>
      <c r="AH42" s="171">
        <f>SUMIFS(Calculation!AK$104:AK$248,Calculation!$D$104:$D$248,$D42,Calculation!$C$104:$C$248,$C42)+SUMIFS(Calculation!AK$38:AK$64,Calculation!$B$38:$B$64,$D42,Calculation!$A$38:$A$64,$C42)*10000</f>
        <v>0</v>
      </c>
      <c r="AI42" s="176">
        <f>SUMIFS(Calculation!AL$104:AL$248,Calculation!$D$104:$D$248,$D42,Calculation!$C$104:$C$248,$C42)+SUMIFS(Calculation!AL$38:AL$64,Calculation!$B$38:$B$64,$D42,Calculation!$A$38:$A$64,$C42)*10000</f>
        <v>0</v>
      </c>
      <c r="AJ42" s="123">
        <f>SUMIFS(Calculation!AM$104:AM$248,Calculation!$D$104:$D$248,$D42,Calculation!$C$104:$C$248,$C42)+SUMIFS(Calculation!AM$38:AM$64,Calculation!$B$38:$B$64,$D42,Calculation!$A$38:$A$64,$C42)*10000</f>
        <v>0</v>
      </c>
      <c r="AK42" s="122">
        <f>SUMIFS(Calculation!AN$104:AN$248,Calculation!$D$104:$D$248,$D42,Calculation!$C$104:$C$248,$C42)+SUMIFS(Calculation!AN$38:AN$64,Calculation!$B$38:$B$64,$D42,Calculation!$A$38:$A$64,$C42)*10000</f>
        <v>0</v>
      </c>
      <c r="AL42" s="123">
        <f>SUMIFS(Calculation!AO$104:AO$248,Calculation!$D$104:$D$248,$D42,Calculation!$C$104:$C$248,$C42)+SUMIFS(Calculation!AO$38:AO$64,Calculation!$B$38:$B$64,$D42,Calculation!$A$38:$A$64,$C42)*10000</f>
        <v>0</v>
      </c>
      <c r="AM42" s="122">
        <f>SUMIFS(Calculation!AP$104:AP$248,Calculation!$D$104:$D$248,$D42,Calculation!$C$104:$C$248,$C42)+SUMIFS(Calculation!AP$38:AP$64,Calculation!$B$38:$B$64,$D42,Calculation!$A$38:$A$64,$C42)*10000</f>
        <v>3.267002518891688</v>
      </c>
      <c r="AN42" s="177">
        <f>SUMIFS(Calculation!AQ$104:AQ$248,Calculation!$D$104:$D$248,$D42,Calculation!$C$104:$C$248,$C42)+SUMIFS(Calculation!AQ$38:AQ$64,Calculation!$B$38:$B$64,$D42,Calculation!$A$38:$A$64,$C42)*10000</f>
        <v>0</v>
      </c>
    </row>
    <row r="43" spans="1:40">
      <c r="A43" s="132" t="s">
        <v>460</v>
      </c>
      <c r="B43" s="134" t="s">
        <v>483</v>
      </c>
      <c r="C43" s="142" t="s">
        <v>427</v>
      </c>
      <c r="D43" s="143" t="s">
        <v>145</v>
      </c>
      <c r="E43" s="146">
        <f>SUMIFS(Calculation!H$104:H$248,Calculation!$D$104:$D$248,$D43,Calculation!$C$104:$C$248,$C43)+SUMIFS(Calculation!H$38:H$64,Calculation!$B$38:$B$64,$D43,Calculation!$A$38:$A$64,$C43)*10000</f>
        <v>749.16691609298618</v>
      </c>
      <c r="F43" s="113">
        <f>SUMIFS(Calculation!I$104:I$248,Calculation!$D$104:$D$248,$D43,Calculation!$C$104:$C$248,$C43)+SUMIFS(Calculation!I$38:I$64,Calculation!$B$38:$B$64,$D43,Calculation!$A$38:$A$64,$C43)*10000</f>
        <v>447.2013320890743</v>
      </c>
      <c r="G43" s="112">
        <f>SUMIFS(Calculation!J$104:J$248,Calculation!$D$104:$D$248,$D43,Calculation!$C$104:$C$248,$C43)+SUMIFS(Calculation!J$38:J$64,Calculation!$B$38:$B$64,$D43,Calculation!$A$38:$A$64,$C43)*10000</f>
        <v>144.28251121076232</v>
      </c>
      <c r="H43" s="113">
        <f>SUMIFS(Calculation!K$104:K$248,Calculation!$D$104:$D$248,$D43,Calculation!$C$104:$C$248,$C43)+SUMIFS(Calculation!K$38:K$64,Calculation!$B$38:$B$64,$D43,Calculation!$A$38:$A$64,$C43)*10000</f>
        <v>369.02197883692878</v>
      </c>
      <c r="I43" s="112">
        <f>SUMIFS(Calculation!L$104:L$248,Calculation!$D$104:$D$248,$D43,Calculation!$C$104:$C$248,$C43)+SUMIFS(Calculation!L$38:L$64,Calculation!$B$38:$B$64,$D43,Calculation!$A$38:$A$64,$C43)*10000</f>
        <v>161.70216014044732</v>
      </c>
      <c r="J43" s="147">
        <f>SUMIFS(Calculation!M$104:M$248,Calculation!$D$104:$D$248,$D43,Calculation!$C$104:$C$248,$C43)+SUMIFS(Calculation!M$38:M$64,Calculation!$B$38:$B$64,$D43,Calculation!$A$38:$A$64,$C43)*10000</f>
        <v>80.261675824175825</v>
      </c>
      <c r="K43" s="152">
        <f>SUMIFS(Calculation!N$104:N$248,Calculation!$D$104:$D$248,$D43,Calculation!$C$104:$C$248,$C43)+SUMIFS(Calculation!N$38:N$64,Calculation!$B$38:$B$64,$D43,Calculation!$A$38:$A$64,$C43)*10000</f>
        <v>927.2573081911604</v>
      </c>
      <c r="L43" s="115">
        <f>SUMIFS(Calculation!O$104:O$248,Calculation!$D$104:$D$248,$D43,Calculation!$C$104:$C$248,$C43)+SUMIFS(Calculation!O$38:O$64,Calculation!$B$38:$B$64,$D43,Calculation!$A$38:$A$64,$C43)*10000</f>
        <v>1082.5282245521582</v>
      </c>
      <c r="M43" s="114">
        <f>SUMIFS(Calculation!P$104:P$248,Calculation!$D$104:$D$248,$D43,Calculation!$C$104:$C$248,$C43)+SUMIFS(Calculation!P$38:P$64,Calculation!$B$38:$B$64,$D43,Calculation!$A$38:$A$64,$C43)*10000</f>
        <v>555.82062780269064</v>
      </c>
      <c r="N43" s="115">
        <f>SUMIFS(Calculation!Q$104:Q$248,Calculation!$D$104:$D$248,$D43,Calculation!$C$104:$C$248,$C43)+SUMIFS(Calculation!Q$38:Q$64,Calculation!$B$38:$B$64,$D43,Calculation!$A$38:$A$64,$C43)*10000</f>
        <v>1036.9350627046731</v>
      </c>
      <c r="O43" s="114">
        <f>SUMIFS(Calculation!R$104:R$248,Calculation!$D$104:$D$248,$D43,Calculation!$C$104:$C$248,$C43)+SUMIFS(Calculation!R$38:R$64,Calculation!$B$38:$B$64,$D43,Calculation!$A$38:$A$64,$C43)*10000</f>
        <v>764.20883901992215</v>
      </c>
      <c r="P43" s="153">
        <f>SUMIFS(Calculation!S$104:S$248,Calculation!$D$104:$D$248,$D43,Calculation!$C$104:$C$248,$C43)+SUMIFS(Calculation!S$38:S$64,Calculation!$B$38:$B$64,$D43,Calculation!$A$38:$A$64,$C43)*10000</f>
        <v>442.02506868131866</v>
      </c>
      <c r="Q43" s="158">
        <f>SUMIFS(Calculation!T$104:T$248,Calculation!$D$104:$D$248,$D43,Calculation!$C$104:$C$248,$C43)+SUMIFS(Calculation!T$38:T$64,Calculation!$B$38:$B$64,$D43,Calculation!$A$38:$A$64,$C43)*10000</f>
        <v>79.547041803851144</v>
      </c>
      <c r="R43" s="117">
        <f>SUMIFS(Calculation!U$104:U$248,Calculation!$D$104:$D$248,$D43,Calculation!$C$104:$C$248,$C43)+SUMIFS(Calculation!U$38:U$64,Calculation!$B$38:$B$64,$D43,Calculation!$A$38:$A$64,$C43)*10000</f>
        <v>64.28519148780444</v>
      </c>
      <c r="S43" s="116">
        <f>SUMIFS(Calculation!V$104:V$248,Calculation!$D$104:$D$248,$D43,Calculation!$C$104:$C$248,$C43)+SUMIFS(Calculation!V$38:V$64,Calculation!$B$38:$B$64,$D43,Calculation!$A$38:$A$64,$C43)*10000</f>
        <v>28.323766816143497</v>
      </c>
      <c r="T43" s="117">
        <f>SUMIFS(Calculation!W$104:W$248,Calculation!$D$104:$D$248,$D43,Calculation!$C$104:$C$248,$C43)+SUMIFS(Calculation!W$38:W$64,Calculation!$B$38:$B$64,$D43,Calculation!$A$38:$A$64,$C43)*10000</f>
        <v>55.520275096506253</v>
      </c>
      <c r="U43" s="116">
        <f>SUMIFS(Calculation!X$104:X$248,Calculation!$D$104:$D$248,$D43,Calculation!$C$104:$C$248,$C43)+SUMIFS(Calculation!X$38:X$64,Calculation!$B$38:$B$64,$D43,Calculation!$A$38:$A$64,$C43)*10000</f>
        <v>34.887794824822535</v>
      </c>
      <c r="V43" s="159">
        <f>SUMIFS(Calculation!Y$104:Y$248,Calculation!$D$104:$D$248,$D43,Calculation!$C$104:$C$248,$C43)+SUMIFS(Calculation!Y$38:Y$64,Calculation!$B$38:$B$64,$D43,Calculation!$A$38:$A$64,$C43)*10000</f>
        <v>19.626030219780219</v>
      </c>
      <c r="W43" s="164">
        <f>SUMIFS(Calculation!Z$104:Z$248,Calculation!$D$104:$D$248,$D43,Calculation!$C$104:$C$248,$C43)+SUMIFS(Calculation!Z$38:Z$64,Calculation!$B$38:$B$64,$D43,Calculation!$A$38:$A$64,$C43)*10000</f>
        <v>1.1872692806544947</v>
      </c>
      <c r="X43" s="119">
        <f>SUMIFS(Calculation!AA$104:AA$248,Calculation!$D$104:$D$248,$D43,Calculation!$C$104:$C$248,$C43)+SUMIFS(Calculation!AA$38:AA$64,Calculation!$B$38:$B$64,$D43,Calculation!$A$38:$A$64,$C43)*10000</f>
        <v>4.3000128085487914E-2</v>
      </c>
      <c r="Y43" s="118">
        <f>SUMIFS(Calculation!AB$104:AB$248,Calculation!$D$104:$D$248,$D43,Calculation!$C$104:$C$248,$C43)+SUMIFS(Calculation!AB$38:AB$64,Calculation!$B$38:$B$64,$D43,Calculation!$A$38:$A$64,$C43)*10000</f>
        <v>0</v>
      </c>
      <c r="Z43" s="119">
        <f>SUMIFS(Calculation!AC$104:AC$248,Calculation!$D$104:$D$248,$D43,Calculation!$C$104:$C$248,$C43)+SUMIFS(Calculation!AC$38:AC$64,Calculation!$B$38:$B$64,$D43,Calculation!$A$38:$A$64,$C43)*10000</f>
        <v>8.3489135483468049E-3</v>
      </c>
      <c r="AA43" s="118">
        <f>SUMIFS(Calculation!AD$104:AD$248,Calculation!$D$104:$D$248,$D43,Calculation!$C$104:$C$248,$C43)+SUMIFS(Calculation!AD$38:AD$64,Calculation!$B$38:$B$64,$D43,Calculation!$A$38:$A$64,$C43)*10000</f>
        <v>0</v>
      </c>
      <c r="AB43" s="165">
        <f>SUMIFS(Calculation!AE$104:AE$248,Calculation!$D$104:$D$248,$D43,Calculation!$C$104:$C$248,$C43)+SUMIFS(Calculation!AE$38:AE$64,Calculation!$B$38:$B$64,$D43,Calculation!$A$38:$A$64,$C43)*10000</f>
        <v>0</v>
      </c>
      <c r="AC43" s="170">
        <f>SUMIFS(Calculation!AF$104:AF$248,Calculation!$D$104:$D$248,$D43,Calculation!$C$104:$C$248,$C43)+SUMIFS(Calculation!AF$38:AF$64,Calculation!$B$38:$B$64,$D43,Calculation!$A$38:$A$64,$C43)*10000</f>
        <v>79.547041803851144</v>
      </c>
      <c r="AD43" s="121">
        <f>SUMIFS(Calculation!AG$104:AG$248,Calculation!$D$104:$D$248,$D43,Calculation!$C$104:$C$248,$C43)+SUMIFS(Calculation!AG$38:AG$64,Calculation!$B$38:$B$64,$D43,Calculation!$A$38:$A$64,$C43)*10000</f>
        <v>77.615231194305693</v>
      </c>
      <c r="AE43" s="120">
        <f>SUMIFS(Calculation!AH$104:AH$248,Calculation!$D$104:$D$248,$D43,Calculation!$C$104:$C$248,$C43)+SUMIFS(Calculation!AH$38:AH$64,Calculation!$B$38:$B$64,$D43,Calculation!$A$38:$A$64,$C43)*10000</f>
        <v>39.6</v>
      </c>
      <c r="AF43" s="121">
        <f>SUMIFS(Calculation!AI$104:AI$248,Calculation!$D$104:$D$248,$D43,Calculation!$C$104:$C$248,$C43)+SUMIFS(Calculation!AI$38:AI$64,Calculation!$B$38:$B$64,$D43,Calculation!$A$38:$A$64,$C43)*10000</f>
        <v>82.236798451216032</v>
      </c>
      <c r="AG43" s="120">
        <f>SUMIFS(Calculation!AJ$104:AJ$248,Calculation!$D$104:$D$248,$D43,Calculation!$C$104:$C$248,$C43)+SUMIFS(Calculation!AJ$38:AJ$64,Calculation!$B$38:$B$64,$D43,Calculation!$A$38:$A$64,$C43)*10000</f>
        <v>59.253873750095416</v>
      </c>
      <c r="AH43" s="171">
        <f>SUMIFS(Calculation!AK$104:AK$248,Calculation!$D$104:$D$248,$D43,Calculation!$C$104:$C$248,$C43)+SUMIFS(Calculation!AK$38:AK$64,Calculation!$B$38:$B$64,$D43,Calculation!$A$38:$A$64,$C43)*10000</f>
        <v>37.494505494505496</v>
      </c>
      <c r="AI43" s="176">
        <f>SUMIFS(Calculation!AL$104:AL$248,Calculation!$D$104:$D$248,$D43,Calculation!$C$104:$C$248,$C43)+SUMIFS(Calculation!AL$38:AL$64,Calculation!$B$38:$B$64,$D43,Calculation!$A$38:$A$64,$C43)*10000</f>
        <v>543.29442282749676</v>
      </c>
      <c r="AJ43" s="123">
        <f>SUMIFS(Calculation!AM$104:AM$248,Calculation!$D$104:$D$248,$D43,Calculation!$C$104:$C$248,$C43)+SUMIFS(Calculation!AM$38:AM$64,Calculation!$B$38:$B$64,$D43,Calculation!$A$38:$A$64,$C43)*10000</f>
        <v>678.32702054857191</v>
      </c>
      <c r="AK43" s="122">
        <f>SUMIFS(Calculation!AN$104:AN$248,Calculation!$D$104:$D$248,$D43,Calculation!$C$104:$C$248,$C43)+SUMIFS(Calculation!AN$38:AN$64,Calculation!$B$38:$B$64,$D43,Calculation!$A$38:$A$64,$C43)*10000</f>
        <v>320.97309417040361</v>
      </c>
      <c r="AL43" s="123">
        <f>SUMIFS(Calculation!AO$104:AO$248,Calculation!$D$104:$D$248,$D43,Calculation!$C$104:$C$248,$C43)+SUMIFS(Calculation!AO$38:AO$64,Calculation!$B$38:$B$64,$D43,Calculation!$A$38:$A$64,$C43)*10000</f>
        <v>595.27753599712719</v>
      </c>
      <c r="AM43" s="122">
        <f>SUMIFS(Calculation!AP$104:AP$248,Calculation!$D$104:$D$248,$D43,Calculation!$C$104:$C$248,$C43)+SUMIFS(Calculation!AP$38:AP$64,Calculation!$B$38:$B$64,$D43,Calculation!$A$38:$A$64,$C43)*10000</f>
        <v>430.94733226471266</v>
      </c>
      <c r="AN43" s="177">
        <f>SUMIFS(Calculation!AQ$104:AQ$248,Calculation!$D$104:$D$248,$D43,Calculation!$C$104:$C$248,$C43)+SUMIFS(Calculation!AQ$38:AQ$64,Calculation!$B$38:$B$64,$D43,Calculation!$A$38:$A$64,$C43)*10000</f>
        <v>273.5927197802198</v>
      </c>
    </row>
    <row r="44" spans="1:40">
      <c r="A44" s="132" t="s">
        <v>460</v>
      </c>
      <c r="B44" s="129" t="s">
        <v>460</v>
      </c>
      <c r="C44" s="142" t="s">
        <v>219</v>
      </c>
      <c r="D44" s="143" t="s">
        <v>425</v>
      </c>
      <c r="E44" s="146">
        <f>SUMIFS(Calculation!H$104:H$248,Calculation!$D$104:$D$248,$D44,Calculation!$C$104:$C$248,$C44)+SUMIFS(Calculation!H$38:H$64,Calculation!$B$38:$B$64,$D44,Calculation!$A$38:$A$64,$C44)*10000</f>
        <v>523.10063463281961</v>
      </c>
      <c r="F44" s="113">
        <f>SUMIFS(Calculation!I$104:I$248,Calculation!$D$104:$D$248,$D44,Calculation!$C$104:$C$248,$C44)+SUMIFS(Calculation!I$38:I$64,Calculation!$B$38:$B$64,$D44,Calculation!$A$38:$A$64,$C44)*10000</f>
        <v>683.46413155190135</v>
      </c>
      <c r="G44" s="112">
        <f>SUMIFS(Calculation!J$104:J$248,Calculation!$D$104:$D$248,$D44,Calculation!$C$104:$C$248,$C44)+SUMIFS(Calculation!J$38:J$64,Calculation!$B$38:$B$64,$D44,Calculation!$A$38:$A$64,$C44)*10000</f>
        <v>1112.2666453008574</v>
      </c>
      <c r="H44" s="113">
        <f>SUMIFS(Calculation!K$104:K$248,Calculation!$D$104:$D$248,$D44,Calculation!$C$104:$C$248,$C44)+SUMIFS(Calculation!K$38:K$64,Calculation!$B$38:$B$64,$D44,Calculation!$A$38:$A$64,$C44)*10000</f>
        <v>910.39141716566871</v>
      </c>
      <c r="I44" s="112">
        <f>SUMIFS(Calculation!L$104:L$248,Calculation!$D$104:$D$248,$D44,Calculation!$C$104:$C$248,$C44)+SUMIFS(Calculation!L$38:L$64,Calculation!$B$38:$B$64,$D44,Calculation!$A$38:$A$64,$C44)*10000</f>
        <v>337.88629563135845</v>
      </c>
      <c r="J44" s="147">
        <f>SUMIFS(Calculation!M$104:M$248,Calculation!$D$104:$D$248,$D44,Calculation!$C$104:$C$248,$C44)+SUMIFS(Calculation!M$38:M$64,Calculation!$B$38:$B$64,$D44,Calculation!$A$38:$A$64,$C44)*10000</f>
        <v>575.27445764819674</v>
      </c>
      <c r="K44" s="152">
        <f>SUMIFS(Calculation!N$104:N$248,Calculation!$D$104:$D$248,$D44,Calculation!$C$104:$C$248,$C44)+SUMIFS(Calculation!N$38:N$64,Calculation!$B$38:$B$64,$D44,Calculation!$A$38:$A$64,$C44)*10000</f>
        <v>120713.16409791479</v>
      </c>
      <c r="L44" s="115">
        <f>SUMIFS(Calculation!O$104:O$248,Calculation!$D$104:$D$248,$D44,Calculation!$C$104:$C$248,$C44)+SUMIFS(Calculation!O$38:O$64,Calculation!$B$38:$B$64,$D44,Calculation!$A$38:$A$64,$C44)*10000</f>
        <v>90099.426721479962</v>
      </c>
      <c r="M44" s="114">
        <f>SUMIFS(Calculation!P$104:P$248,Calculation!$D$104:$D$248,$D44,Calculation!$C$104:$C$248,$C44)+SUMIFS(Calculation!P$38:P$64,Calculation!$B$38:$B$64,$D44,Calculation!$A$38:$A$64,$C44)*10000</f>
        <v>121400.63296210241</v>
      </c>
      <c r="N44" s="115">
        <f>SUMIFS(Calculation!Q$104:Q$248,Calculation!$D$104:$D$248,$D44,Calculation!$C$104:$C$248,$C44)+SUMIFS(Calculation!Q$38:Q$64,Calculation!$B$38:$B$64,$D44,Calculation!$A$38:$A$64,$C44)*10000</f>
        <v>105840.34411177645</v>
      </c>
      <c r="O44" s="114">
        <f>SUMIFS(Calculation!R$104:R$248,Calculation!$D$104:$D$248,$D44,Calculation!$C$104:$C$248,$C44)+SUMIFS(Calculation!R$38:R$64,Calculation!$B$38:$B$64,$D44,Calculation!$A$38:$A$64,$C44)*10000</f>
        <v>37695.439856373428</v>
      </c>
      <c r="P44" s="153">
        <f>SUMIFS(Calculation!S$104:S$248,Calculation!$D$104:$D$248,$D44,Calculation!$C$104:$C$248,$C44)+SUMIFS(Calculation!S$38:S$64,Calculation!$B$38:$B$64,$D44,Calculation!$A$38:$A$64,$C44)*10000</f>
        <v>74303.191239463864</v>
      </c>
      <c r="Q44" s="158">
        <f>SUMIFS(Calculation!T$104:T$248,Calculation!$D$104:$D$248,$D44,Calculation!$C$104:$C$248,$C44)+SUMIFS(Calculation!T$38:T$64,Calculation!$B$38:$B$64,$D44,Calculation!$A$38:$A$64,$C44)*10000</f>
        <v>9446.5820489573889</v>
      </c>
      <c r="R44" s="117">
        <f>SUMIFS(Calculation!U$104:U$248,Calculation!$D$104:$D$248,$D44,Calculation!$C$104:$C$248,$C44)+SUMIFS(Calculation!U$38:U$64,Calculation!$B$38:$B$64,$D44,Calculation!$A$38:$A$64,$C44)*10000</f>
        <v>10558.342446043165</v>
      </c>
      <c r="S44" s="116">
        <f>SUMIFS(Calculation!V$104:V$248,Calculation!$D$104:$D$248,$D44,Calculation!$C$104:$C$248,$C44)+SUMIFS(Calculation!V$38:V$64,Calculation!$B$38:$B$64,$D44,Calculation!$A$38:$A$64,$C44)*10000</f>
        <v>17894.407499399087</v>
      </c>
      <c r="T44" s="117">
        <f>SUMIFS(Calculation!W$104:W$248,Calculation!$D$104:$D$248,$D44,Calculation!$C$104:$C$248,$C44)+SUMIFS(Calculation!W$38:W$64,Calculation!$B$38:$B$64,$D44,Calculation!$A$38:$A$64,$C44)*10000</f>
        <v>15564.756487025948</v>
      </c>
      <c r="U44" s="116">
        <f>SUMIFS(Calculation!X$104:X$248,Calculation!$D$104:$D$248,$D44,Calculation!$C$104:$C$248,$C44)+SUMIFS(Calculation!X$38:X$64,Calculation!$B$38:$B$64,$D44,Calculation!$A$38:$A$64,$C44)*10000</f>
        <v>5015.4997007779775</v>
      </c>
      <c r="V44" s="159">
        <f>SUMIFS(Calculation!Y$104:Y$248,Calculation!$D$104:$D$248,$D44,Calculation!$C$104:$C$248,$C44)+SUMIFS(Calculation!Y$38:Y$64,Calculation!$B$38:$B$64,$D44,Calculation!$A$38:$A$64,$C44)*10000</f>
        <v>9018.8189166781813</v>
      </c>
      <c r="W44" s="164">
        <f>SUMIFS(Calculation!Z$104:Z$248,Calculation!$D$104:$D$248,$D44,Calculation!$C$104:$C$248,$C44)+SUMIFS(Calculation!Z$38:Z$64,Calculation!$B$38:$B$64,$D44,Calculation!$A$38:$A$64,$C44)*10000</f>
        <v>0</v>
      </c>
      <c r="X44" s="119">
        <f>SUMIFS(Calculation!AA$104:AA$248,Calculation!$D$104:$D$248,$D44,Calculation!$C$104:$C$248,$C44)+SUMIFS(Calculation!AA$38:AA$64,Calculation!$B$38:$B$64,$D44,Calculation!$A$38:$A$64,$C44)*10000</f>
        <v>0</v>
      </c>
      <c r="Y44" s="118">
        <f>SUMIFS(Calculation!AB$104:AB$248,Calculation!$D$104:$D$248,$D44,Calculation!$C$104:$C$248,$C44)+SUMIFS(Calculation!AB$38:AB$64,Calculation!$B$38:$B$64,$D44,Calculation!$A$38:$A$64,$C44)*10000</f>
        <v>0</v>
      </c>
      <c r="Z44" s="119">
        <f>SUMIFS(Calculation!AC$104:AC$248,Calculation!$D$104:$D$248,$D44,Calculation!$C$104:$C$248,$C44)+SUMIFS(Calculation!AC$38:AC$64,Calculation!$B$38:$B$64,$D44,Calculation!$A$38:$A$64,$C44)*10000</f>
        <v>0</v>
      </c>
      <c r="AA44" s="118">
        <f>SUMIFS(Calculation!AD$104:AD$248,Calculation!$D$104:$D$248,$D44,Calculation!$C$104:$C$248,$C44)+SUMIFS(Calculation!AD$38:AD$64,Calculation!$B$38:$B$64,$D44,Calculation!$A$38:$A$64,$C44)*10000</f>
        <v>0</v>
      </c>
      <c r="AB44" s="165">
        <f>SUMIFS(Calculation!AE$104:AE$248,Calculation!$D$104:$D$248,$D44,Calculation!$C$104:$C$248,$C44)+SUMIFS(Calculation!AE$38:AE$64,Calculation!$B$38:$B$64,$D44,Calculation!$A$38:$A$64,$C44)*10000</f>
        <v>0</v>
      </c>
      <c r="AC44" s="170">
        <f>SUMIFS(Calculation!AF$104:AF$248,Calculation!$D$104:$D$248,$D44,Calculation!$C$104:$C$248,$C44)+SUMIFS(Calculation!AF$38:AF$64,Calculation!$B$38:$B$64,$D44,Calculation!$A$38:$A$64,$C44)*10000</f>
        <v>6400.2901178603815</v>
      </c>
      <c r="AD44" s="121">
        <f>SUMIFS(Calculation!AG$104:AG$248,Calculation!$D$104:$D$248,$D44,Calculation!$C$104:$C$248,$C44)+SUMIFS(Calculation!AG$38:AG$64,Calculation!$B$38:$B$64,$D44,Calculation!$A$38:$A$64,$C44)*10000</f>
        <v>4949.223021582734</v>
      </c>
      <c r="AE44" s="120">
        <f>SUMIFS(Calculation!AH$104:AH$248,Calculation!$D$104:$D$248,$D44,Calculation!$C$104:$C$248,$C44)+SUMIFS(Calculation!AH$38:AH$64,Calculation!$B$38:$B$64,$D44,Calculation!$A$38:$A$64,$C44)*10000</f>
        <v>6706.3135966669342</v>
      </c>
      <c r="AF44" s="121">
        <f>SUMIFS(Calculation!AI$104:AI$248,Calculation!$D$104:$D$248,$D44,Calculation!$C$104:$C$248,$C44)+SUMIFS(Calculation!AI$38:AI$64,Calculation!$B$38:$B$64,$D44,Calculation!$A$38:$A$64,$C44)*10000</f>
        <v>6754.5169660678639</v>
      </c>
      <c r="AG44" s="120">
        <f>SUMIFS(Calculation!AJ$104:AJ$248,Calculation!$D$104:$D$248,$D44,Calculation!$C$104:$C$248,$C44)+SUMIFS(Calculation!AJ$38:AJ$64,Calculation!$B$38:$B$64,$D44,Calculation!$A$38:$A$64,$C44)*10000</f>
        <v>2586.9419509275881</v>
      </c>
      <c r="AH44" s="171">
        <f>SUMIFS(Calculation!AK$104:AK$248,Calculation!$D$104:$D$248,$D44,Calculation!$C$104:$C$248,$C44)+SUMIFS(Calculation!AK$38:AK$64,Calculation!$B$38:$B$64,$D44,Calculation!$A$38:$A$64,$C44)*10000</f>
        <v>4620.7529017548704</v>
      </c>
      <c r="AI44" s="176">
        <f>SUMIFS(Calculation!AL$104:AL$248,Calculation!$D$104:$D$248,$D44,Calculation!$C$104:$C$248,$C44)+SUMIFS(Calculation!AL$38:AL$64,Calculation!$B$38:$B$64,$D44,Calculation!$A$38:$A$64,$C44)*10000</f>
        <v>8858.8631006346332</v>
      </c>
      <c r="AJ44" s="123">
        <f>SUMIFS(Calculation!AM$104:AM$248,Calculation!$D$104:$D$248,$D44,Calculation!$C$104:$C$248,$C44)+SUMIFS(Calculation!AM$38:AM$64,Calculation!$B$38:$B$64,$D44,Calculation!$A$38:$A$64,$C44)*10000</f>
        <v>8366.5436793422414</v>
      </c>
      <c r="AK44" s="122">
        <f>SUMIFS(Calculation!AN$104:AN$248,Calculation!$D$104:$D$248,$D44,Calculation!$C$104:$C$248,$C44)+SUMIFS(Calculation!AN$38:AN$64,Calculation!$B$38:$B$64,$D44,Calculation!$A$38:$A$64,$C44)*10000</f>
        <v>16206.379296530728</v>
      </c>
      <c r="AL44" s="123">
        <f>SUMIFS(Calculation!AO$104:AO$248,Calculation!$D$104:$D$248,$D44,Calculation!$C$104:$C$248,$C44)+SUMIFS(Calculation!AO$38:AO$64,Calculation!$B$38:$B$64,$D44,Calculation!$A$38:$A$64,$C44)*10000</f>
        <v>18060.991017964072</v>
      </c>
      <c r="AM44" s="122">
        <f>SUMIFS(Calculation!AP$104:AP$248,Calculation!$D$104:$D$248,$D44,Calculation!$C$104:$C$248,$C44)+SUMIFS(Calculation!AP$38:AP$64,Calculation!$B$38:$B$64,$D44,Calculation!$A$38:$A$64,$C44)*10000</f>
        <v>7296.2321962896467</v>
      </c>
      <c r="AN44" s="177">
        <f>SUMIFS(Calculation!AQ$104:AQ$248,Calculation!$D$104:$D$248,$D44,Calculation!$C$104:$C$248,$C44)+SUMIFS(Calculation!AQ$38:AQ$64,Calculation!$B$38:$B$64,$D44,Calculation!$A$38:$A$64,$C44)*10000</f>
        <v>18920.962484454885</v>
      </c>
    </row>
    <row r="45" spans="1:40">
      <c r="A45" s="132" t="s">
        <v>460</v>
      </c>
      <c r="B45" s="129" t="s">
        <v>460</v>
      </c>
      <c r="C45" s="142" t="s">
        <v>219</v>
      </c>
      <c r="D45" s="143" t="s">
        <v>218</v>
      </c>
      <c r="E45" s="146">
        <f>SUMIFS(Calculation!H$104:H$248,Calculation!$D$104:$D$248,$D45,Calculation!$C$104:$C$248,$C45)+SUMIFS(Calculation!H$38:H$64,Calculation!$B$38:$B$64,$D45,Calculation!$A$38:$A$64,$C45)*10000</f>
        <v>3205.9027177465268</v>
      </c>
      <c r="F45" s="113">
        <f>SUMIFS(Calculation!I$104:I$248,Calculation!$D$104:$D$248,$D45,Calculation!$C$104:$C$248,$C45)+SUMIFS(Calculation!I$38:I$64,Calculation!$B$38:$B$64,$D45,Calculation!$A$38:$A$64,$C45)*10000</f>
        <v>5749.5227132579648</v>
      </c>
      <c r="G45" s="112">
        <f>SUMIFS(Calculation!J$104:J$248,Calculation!$D$104:$D$248,$D45,Calculation!$C$104:$C$248,$C45)+SUMIFS(Calculation!J$38:J$64,Calculation!$B$38:$B$64,$D45,Calculation!$A$38:$A$64,$C45)*10000</f>
        <v>7229.9306946558772</v>
      </c>
      <c r="H45" s="113">
        <f>SUMIFS(Calculation!K$104:K$248,Calculation!$D$104:$D$248,$D45,Calculation!$C$104:$C$248,$C45)+SUMIFS(Calculation!K$38:K$64,Calculation!$B$38:$B$64,$D45,Calculation!$A$38:$A$64,$C45)*10000</f>
        <v>9081.2427145708589</v>
      </c>
      <c r="I45" s="112">
        <f>SUMIFS(Calculation!L$104:L$248,Calculation!$D$104:$D$248,$D45,Calculation!$C$104:$C$248,$C45)+SUMIFS(Calculation!L$38:L$64,Calculation!$B$38:$B$64,$D45,Calculation!$A$38:$A$64,$C45)*10000</f>
        <v>7951.3457011769397</v>
      </c>
      <c r="J45" s="147">
        <f>SUMIFS(Calculation!M$104:M$248,Calculation!$D$104:$D$248,$D45,Calculation!$C$104:$C$248,$C45)+SUMIFS(Calculation!M$38:M$64,Calculation!$B$38:$B$64,$D45,Calculation!$A$38:$A$64,$C45)*10000</f>
        <v>8809.0203122840958</v>
      </c>
      <c r="K45" s="152">
        <f>SUMIFS(Calculation!N$104:N$248,Calculation!$D$104:$D$248,$D45,Calculation!$C$104:$C$248,$C45)+SUMIFS(Calculation!N$38:N$64,Calculation!$B$38:$B$64,$D45,Calculation!$A$38:$A$64,$C45)*10000</f>
        <v>739809.19774821319</v>
      </c>
      <c r="L45" s="115">
        <f>SUMIFS(Calculation!O$104:O$248,Calculation!$D$104:$D$248,$D45,Calculation!$C$104:$C$248,$C45)+SUMIFS(Calculation!O$38:O$64,Calculation!$B$38:$B$64,$D45,Calculation!$A$38:$A$64,$C45)*10000</f>
        <v>757945.70113052416</v>
      </c>
      <c r="M45" s="114">
        <f>SUMIFS(Calculation!P$104:P$248,Calculation!$D$104:$D$248,$D45,Calculation!$C$104:$C$248,$C45)+SUMIFS(Calculation!P$38:P$64,Calculation!$B$38:$B$64,$D45,Calculation!$A$38:$A$64,$C45)*10000</f>
        <v>789125.67081964586</v>
      </c>
      <c r="N45" s="115">
        <f>SUMIFS(Calculation!Q$104:Q$248,Calculation!$D$104:$D$248,$D45,Calculation!$C$104:$C$248,$C45)+SUMIFS(Calculation!Q$38:Q$64,Calculation!$B$38:$B$64,$D45,Calculation!$A$38:$A$64,$C45)*10000</f>
        <v>1055767.7013972057</v>
      </c>
      <c r="O45" s="114">
        <f>SUMIFS(Calculation!R$104:R$248,Calculation!$D$104:$D$248,$D45,Calculation!$C$104:$C$248,$C45)+SUMIFS(Calculation!R$38:R$64,Calculation!$B$38:$B$64,$D45,Calculation!$A$38:$A$64,$C45)*10000</f>
        <v>887072.0047875524</v>
      </c>
      <c r="P45" s="153">
        <f>SUMIFS(Calculation!S$104:S$248,Calculation!$D$104:$D$248,$D45,Calculation!$C$104:$C$248,$C45)+SUMIFS(Calculation!S$38:S$64,Calculation!$B$38:$B$64,$D45,Calculation!$A$38:$A$64,$C45)*10000</f>
        <v>1137784.4300124361</v>
      </c>
      <c r="Q45" s="158">
        <f>SUMIFS(Calculation!T$104:T$248,Calculation!$D$104:$D$248,$D45,Calculation!$C$104:$C$248,$C45)+SUMIFS(Calculation!T$38:T$64,Calculation!$B$38:$B$64,$D45,Calculation!$A$38:$A$64,$C45)*10000</f>
        <v>57894.831432246101</v>
      </c>
      <c r="R45" s="117">
        <f>SUMIFS(Calculation!U$104:U$248,Calculation!$D$104:$D$248,$D45,Calculation!$C$104:$C$248,$C45)+SUMIFS(Calculation!U$38:U$64,Calculation!$B$38:$B$64,$D45,Calculation!$A$38:$A$64,$C45)*10000</f>
        <v>88820.212949640292</v>
      </c>
      <c r="S45" s="116">
        <f>SUMIFS(Calculation!V$104:V$248,Calculation!$D$104:$D$248,$D45,Calculation!$C$104:$C$248,$C45)+SUMIFS(Calculation!V$38:V$64,Calculation!$B$38:$B$64,$D45,Calculation!$A$38:$A$64,$C45)*10000</f>
        <v>116316.82617578721</v>
      </c>
      <c r="T45" s="117">
        <f>SUMIFS(Calculation!W$104:W$248,Calculation!$D$104:$D$248,$D45,Calculation!$C$104:$C$248,$C45)+SUMIFS(Calculation!W$38:W$64,Calculation!$B$38:$B$64,$D45,Calculation!$A$38:$A$64,$C45)*10000</f>
        <v>155259.95608782436</v>
      </c>
      <c r="U45" s="116">
        <f>SUMIFS(Calculation!X$104:X$248,Calculation!$D$104:$D$248,$D45,Calculation!$C$104:$C$248,$C45)+SUMIFS(Calculation!X$38:X$64,Calculation!$B$38:$B$64,$D45,Calculation!$A$38:$A$64,$C45)*10000</f>
        <v>118027.7877518452</v>
      </c>
      <c r="V45" s="159">
        <f>SUMIFS(Calculation!Y$104:Y$248,Calculation!$D$104:$D$248,$D45,Calculation!$C$104:$C$248,$C45)+SUMIFS(Calculation!Y$38:Y$64,Calculation!$B$38:$B$64,$D45,Calculation!$A$38:$A$64,$C45)*10000</f>
        <v>138102.70554097</v>
      </c>
      <c r="W45" s="164">
        <f>SUMIFS(Calculation!Z$104:Z$248,Calculation!$D$104:$D$248,$D45,Calculation!$C$104:$C$248,$C45)+SUMIFS(Calculation!Z$38:Z$64,Calculation!$B$38:$B$64,$D45,Calculation!$A$38:$A$64,$C45)*10000</f>
        <v>0</v>
      </c>
      <c r="X45" s="119">
        <f>SUMIFS(Calculation!AA$104:AA$248,Calculation!$D$104:$D$248,$D45,Calculation!$C$104:$C$248,$C45)+SUMIFS(Calculation!AA$38:AA$64,Calculation!$B$38:$B$64,$D45,Calculation!$A$38:$A$64,$C45)*10000</f>
        <v>0</v>
      </c>
      <c r="Y45" s="118">
        <f>SUMIFS(Calculation!AB$104:AB$248,Calculation!$D$104:$D$248,$D45,Calculation!$C$104:$C$248,$C45)+SUMIFS(Calculation!AB$38:AB$64,Calculation!$B$38:$B$64,$D45,Calculation!$A$38:$A$64,$C45)*10000</f>
        <v>0</v>
      </c>
      <c r="Z45" s="119">
        <f>SUMIFS(Calculation!AC$104:AC$248,Calculation!$D$104:$D$248,$D45,Calculation!$C$104:$C$248,$C45)+SUMIFS(Calculation!AC$38:AC$64,Calculation!$B$38:$B$64,$D45,Calculation!$A$38:$A$64,$C45)*10000</f>
        <v>0</v>
      </c>
      <c r="AA45" s="118">
        <f>SUMIFS(Calculation!AD$104:AD$248,Calculation!$D$104:$D$248,$D45,Calculation!$C$104:$C$248,$C45)+SUMIFS(Calculation!AD$38:AD$64,Calculation!$B$38:$B$64,$D45,Calculation!$A$38:$A$64,$C45)*10000</f>
        <v>0</v>
      </c>
      <c r="AB45" s="165">
        <f>SUMIFS(Calculation!AE$104:AE$248,Calculation!$D$104:$D$248,$D45,Calculation!$C$104:$C$248,$C45)+SUMIFS(Calculation!AE$38:AE$64,Calculation!$B$38:$B$64,$D45,Calculation!$A$38:$A$64,$C45)*10000</f>
        <v>0</v>
      </c>
      <c r="AC45" s="170">
        <f>SUMIFS(Calculation!AF$104:AF$248,Calculation!$D$104:$D$248,$D45,Calculation!$C$104:$C$248,$C45)+SUMIFS(Calculation!AF$38:AF$64,Calculation!$B$38:$B$64,$D45,Calculation!$A$38:$A$64,$C45)*10000</f>
        <v>39225.162664192794</v>
      </c>
      <c r="AD45" s="121">
        <f>SUMIFS(Calculation!AG$104:AG$248,Calculation!$D$104:$D$248,$D45,Calculation!$C$104:$C$248,$C45)+SUMIFS(Calculation!AG$38:AG$64,Calculation!$B$38:$B$64,$D45,Calculation!$A$38:$A$64,$C45)*10000</f>
        <v>41634.474820143885</v>
      </c>
      <c r="AE45" s="120">
        <f>SUMIFS(Calculation!AH$104:AH$248,Calculation!$D$104:$D$248,$D45,Calculation!$C$104:$C$248,$C45)+SUMIFS(Calculation!AH$38:AH$64,Calculation!$B$38:$B$64,$D45,Calculation!$A$38:$A$64,$C45)*10000</f>
        <v>43592.22918836632</v>
      </c>
      <c r="AF45" s="121">
        <f>SUMIFS(Calculation!AI$104:AI$248,Calculation!$D$104:$D$248,$D45,Calculation!$C$104:$C$248,$C45)+SUMIFS(Calculation!AI$38:AI$64,Calculation!$B$38:$B$64,$D45,Calculation!$A$38:$A$64,$C45)*10000</f>
        <v>67376.962075848307</v>
      </c>
      <c r="AG45" s="120">
        <f>SUMIFS(Calculation!AJ$104:AJ$248,Calculation!$D$104:$D$248,$D45,Calculation!$C$104:$C$248,$C45)+SUMIFS(Calculation!AJ$38:AJ$64,Calculation!$B$38:$B$64,$D45,Calculation!$A$38:$A$64,$C45)*10000</f>
        <v>60877.490524635949</v>
      </c>
      <c r="AH45" s="171">
        <f>SUMIFS(Calculation!AK$104:AK$248,Calculation!$D$104:$D$248,$D45,Calculation!$C$104:$C$248,$C45)+SUMIFS(Calculation!AK$38:AK$64,Calculation!$B$38:$B$64,$D45,Calculation!$A$38:$A$64,$C45)*10000</f>
        <v>70756.324443830308</v>
      </c>
      <c r="AI45" s="176">
        <f>SUMIFS(Calculation!AL$104:AL$248,Calculation!$D$104:$D$248,$D45,Calculation!$C$104:$C$248,$C45)+SUMIFS(Calculation!AL$38:AL$64,Calculation!$B$38:$B$64,$D45,Calculation!$A$38:$A$64,$C45)*10000</f>
        <v>54292.905437601468</v>
      </c>
      <c r="AJ45" s="123">
        <f>SUMIFS(Calculation!AM$104:AM$248,Calculation!$D$104:$D$248,$D45,Calculation!$C$104:$C$248,$C45)+SUMIFS(Calculation!AM$38:AM$64,Calculation!$B$38:$B$64,$D45,Calculation!$A$38:$A$64,$C45)*10000</f>
        <v>70382.088386433708</v>
      </c>
      <c r="AK45" s="122">
        <f>SUMIFS(Calculation!AN$104:AN$248,Calculation!$D$104:$D$248,$D45,Calculation!$C$104:$C$248,$C45)+SUMIFS(Calculation!AN$38:AN$64,Calculation!$B$38:$B$64,$D45,Calculation!$A$38:$A$64,$C45)*10000</f>
        <v>105344.34312154475</v>
      </c>
      <c r="AL45" s="123">
        <f>SUMIFS(Calculation!AO$104:AO$248,Calculation!$D$104:$D$248,$D45,Calculation!$C$104:$C$248,$C45)+SUMIFS(Calculation!AO$38:AO$64,Calculation!$B$38:$B$64,$D45,Calculation!$A$38:$A$64,$C45)*10000</f>
        <v>180160.13772455091</v>
      </c>
      <c r="AM45" s="122">
        <f>SUMIFS(Calculation!AP$104:AP$248,Calculation!$D$104:$D$248,$D45,Calculation!$C$104:$C$248,$C45)+SUMIFS(Calculation!AP$38:AP$64,Calculation!$B$38:$B$64,$D45,Calculation!$A$38:$A$64,$C45)*10000</f>
        <v>171699.37123478955</v>
      </c>
      <c r="AN45" s="177">
        <f>SUMIFS(Calculation!AQ$104:AQ$248,Calculation!$D$104:$D$248,$D45,Calculation!$C$104:$C$248,$C45)+SUMIFS(Calculation!AQ$38:AQ$64,Calculation!$B$38:$B$64,$D45,Calculation!$A$38:$A$64,$C45)*10000</f>
        <v>289731.5196904795</v>
      </c>
    </row>
    <row r="46" spans="1:40">
      <c r="A46" s="132" t="s">
        <v>460</v>
      </c>
      <c r="B46" s="129" t="s">
        <v>460</v>
      </c>
      <c r="C46" s="142" t="s">
        <v>219</v>
      </c>
      <c r="D46" s="143" t="s">
        <v>251</v>
      </c>
      <c r="E46" s="146">
        <f>SUMIFS(Calculation!H$104:H$248,Calculation!$D$104:$D$248,$D46,Calculation!$C$104:$C$248,$C46)+SUMIFS(Calculation!H$38:H$64,Calculation!$B$38:$B$64,$D46,Calculation!$A$38:$A$64,$C46)*10000</f>
        <v>852.95705159290731</v>
      </c>
      <c r="F46" s="113">
        <f>SUMIFS(Calculation!I$104:I$248,Calculation!$D$104:$D$248,$D46,Calculation!$C$104:$C$248,$C46)+SUMIFS(Calculation!I$38:I$64,Calculation!$B$38:$B$64,$D46,Calculation!$A$38:$A$64,$C46)*10000</f>
        <v>1360.7944501541624</v>
      </c>
      <c r="G46" s="112">
        <f>SUMIFS(Calculation!J$104:J$248,Calculation!$D$104:$D$248,$D46,Calculation!$C$104:$C$248,$C46)+SUMIFS(Calculation!J$38:J$64,Calculation!$B$38:$B$64,$D46,Calculation!$A$38:$A$64,$C46)*10000</f>
        <v>1307.4921881259515</v>
      </c>
      <c r="H46" s="113">
        <f>SUMIFS(Calculation!K$104:K$248,Calculation!$D$104:$D$248,$D46,Calculation!$C$104:$C$248,$C46)+SUMIFS(Calculation!K$38:K$64,Calculation!$B$38:$B$64,$D46,Calculation!$A$38:$A$64,$C46)*10000</f>
        <v>910.29241516966067</v>
      </c>
      <c r="I46" s="112">
        <f>SUMIFS(Calculation!L$104:L$248,Calculation!$D$104:$D$248,$D46,Calculation!$C$104:$C$248,$C46)+SUMIFS(Calculation!L$38:L$64,Calculation!$B$38:$B$64,$D46,Calculation!$A$38:$A$64,$C46)*10000</f>
        <v>747.35607420706162</v>
      </c>
      <c r="J46" s="147">
        <f>SUMIFS(Calculation!M$104:M$248,Calculation!$D$104:$D$248,$D46,Calculation!$C$104:$C$248,$C46)+SUMIFS(Calculation!M$38:M$64,Calculation!$B$38:$B$64,$D46,Calculation!$A$38:$A$64,$C46)*10000</f>
        <v>799.4911565565842</v>
      </c>
      <c r="K46" s="152">
        <f>SUMIFS(Calculation!N$104:N$248,Calculation!$D$104:$D$248,$D46,Calculation!$C$104:$C$248,$C46)+SUMIFS(Calculation!N$38:N$64,Calculation!$B$38:$B$64,$D46,Calculation!$A$38:$A$64,$C46)*10000</f>
        <v>196832.38314111621</v>
      </c>
      <c r="L46" s="115">
        <f>SUMIFS(Calculation!O$104:O$248,Calculation!$D$104:$D$248,$D46,Calculation!$C$104:$C$248,$C46)+SUMIFS(Calculation!O$38:O$64,Calculation!$B$38:$B$64,$D46,Calculation!$A$38:$A$64,$C46)*10000</f>
        <v>179390.24768756423</v>
      </c>
      <c r="M46" s="114">
        <f>SUMIFS(Calculation!P$104:P$248,Calculation!$D$104:$D$248,$D46,Calculation!$C$104:$C$248,$C46)+SUMIFS(Calculation!P$38:P$64,Calculation!$B$38:$B$64,$D46,Calculation!$A$38:$A$64,$C46)*10000</f>
        <v>142708.92676868843</v>
      </c>
      <c r="N46" s="115">
        <f>SUMIFS(Calculation!Q$104:Q$248,Calculation!$D$104:$D$248,$D46,Calculation!$C$104:$C$248,$C46)+SUMIFS(Calculation!Q$38:Q$64,Calculation!$B$38:$B$64,$D46,Calculation!$A$38:$A$64,$C46)*10000</f>
        <v>105828.83433133732</v>
      </c>
      <c r="O46" s="114">
        <f>SUMIFS(Calculation!R$104:R$248,Calculation!$D$104:$D$248,$D46,Calculation!$C$104:$C$248,$C46)+SUMIFS(Calculation!R$38:R$64,Calculation!$B$38:$B$64,$D46,Calculation!$A$38:$A$64,$C46)*10000</f>
        <v>83376.912028725317</v>
      </c>
      <c r="P46" s="153">
        <f>SUMIFS(Calculation!S$104:S$248,Calculation!$D$104:$D$248,$D46,Calculation!$C$104:$C$248,$C46)+SUMIFS(Calculation!S$38:S$64,Calculation!$B$38:$B$64,$D46,Calculation!$A$38:$A$64,$C46)*10000</f>
        <v>103263.30938234074</v>
      </c>
      <c r="Q46" s="158">
        <f>SUMIFS(Calculation!T$104:T$248,Calculation!$D$104:$D$248,$D46,Calculation!$C$104:$C$248,$C46)+SUMIFS(Calculation!T$38:T$64,Calculation!$B$38:$B$64,$D46,Calculation!$A$38:$A$64,$C46)*10000</f>
        <v>15403.40087288368</v>
      </c>
      <c r="R46" s="117">
        <f>SUMIFS(Calculation!U$104:U$248,Calculation!$D$104:$D$248,$D46,Calculation!$C$104:$C$248,$C46)+SUMIFS(Calculation!U$38:U$64,Calculation!$B$38:$B$64,$D46,Calculation!$A$38:$A$64,$C46)*10000</f>
        <v>21021.928057553956</v>
      </c>
      <c r="S46" s="116">
        <f>SUMIFS(Calculation!V$104:V$248,Calculation!$D$104:$D$248,$D46,Calculation!$C$104:$C$248,$C46)+SUMIFS(Calculation!V$38:V$64,Calculation!$B$38:$B$64,$D46,Calculation!$A$38:$A$64,$C46)*10000</f>
        <v>21035.241967791044</v>
      </c>
      <c r="T46" s="117">
        <f>SUMIFS(Calculation!W$104:W$248,Calculation!$D$104:$D$248,$D46,Calculation!$C$104:$C$248,$C46)+SUMIFS(Calculation!W$38:W$64,Calculation!$B$38:$B$64,$D46,Calculation!$A$38:$A$64,$C46)*10000</f>
        <v>15563.063872255489</v>
      </c>
      <c r="U46" s="116">
        <f>SUMIFS(Calculation!X$104:X$248,Calculation!$D$104:$D$248,$D46,Calculation!$C$104:$C$248,$C46)+SUMIFS(Calculation!X$38:X$64,Calculation!$B$38:$B$64,$D46,Calculation!$A$38:$A$64,$C46)*10000</f>
        <v>11093.566726511071</v>
      </c>
      <c r="V46" s="159">
        <f>SUMIFS(Calculation!Y$104:Y$248,Calculation!$D$104:$D$248,$D46,Calculation!$C$104:$C$248,$C46)+SUMIFS(Calculation!Y$38:Y$64,Calculation!$B$38:$B$64,$D46,Calculation!$A$38:$A$64,$C46)*10000</f>
        <v>12533.958131822577</v>
      </c>
      <c r="W46" s="164">
        <f>SUMIFS(Calculation!Z$104:Z$248,Calculation!$D$104:$D$248,$D46,Calculation!$C$104:$C$248,$C46)+SUMIFS(Calculation!Z$38:Z$64,Calculation!$B$38:$B$64,$D46,Calculation!$A$38:$A$64,$C46)*10000</f>
        <v>0</v>
      </c>
      <c r="X46" s="119">
        <f>SUMIFS(Calculation!AA$104:AA$248,Calculation!$D$104:$D$248,$D46,Calculation!$C$104:$C$248,$C46)+SUMIFS(Calculation!AA$38:AA$64,Calculation!$B$38:$B$64,$D46,Calculation!$A$38:$A$64,$C46)*10000</f>
        <v>0</v>
      </c>
      <c r="Y46" s="118">
        <f>SUMIFS(Calculation!AB$104:AB$248,Calculation!$D$104:$D$248,$D46,Calculation!$C$104:$C$248,$C46)+SUMIFS(Calculation!AB$38:AB$64,Calculation!$B$38:$B$64,$D46,Calculation!$A$38:$A$64,$C46)*10000</f>
        <v>0</v>
      </c>
      <c r="Z46" s="119">
        <f>SUMIFS(Calculation!AC$104:AC$248,Calculation!$D$104:$D$248,$D46,Calculation!$C$104:$C$248,$C46)+SUMIFS(Calculation!AC$38:AC$64,Calculation!$B$38:$B$64,$D46,Calculation!$A$38:$A$64,$C46)*10000</f>
        <v>0</v>
      </c>
      <c r="AA46" s="118">
        <f>SUMIFS(Calculation!AD$104:AD$248,Calculation!$D$104:$D$248,$D46,Calculation!$C$104:$C$248,$C46)+SUMIFS(Calculation!AD$38:AD$64,Calculation!$B$38:$B$64,$D46,Calculation!$A$38:$A$64,$C46)*10000</f>
        <v>0</v>
      </c>
      <c r="AB46" s="165">
        <f>SUMIFS(Calculation!AE$104:AE$248,Calculation!$D$104:$D$248,$D46,Calculation!$C$104:$C$248,$C46)+SUMIFS(Calculation!AE$38:AE$64,Calculation!$B$38:$B$64,$D46,Calculation!$A$38:$A$64,$C46)*10000</f>
        <v>0</v>
      </c>
      <c r="AC46" s="170">
        <f>SUMIFS(Calculation!AF$104:AF$248,Calculation!$D$104:$D$248,$D46,Calculation!$C$104:$C$248,$C46)+SUMIFS(Calculation!AF$38:AF$64,Calculation!$B$38:$B$64,$D46,Calculation!$A$38:$A$64,$C46)*10000</f>
        <v>10436.180395960278</v>
      </c>
      <c r="AD46" s="121">
        <f>SUMIFS(Calculation!AG$104:AG$248,Calculation!$D$104:$D$248,$D46,Calculation!$C$104:$C$248,$C46)+SUMIFS(Calculation!AG$38:AG$64,Calculation!$B$38:$B$64,$D46,Calculation!$A$38:$A$64,$C46)*10000</f>
        <v>9854.0287769784172</v>
      </c>
      <c r="AE46" s="120">
        <f>SUMIFS(Calculation!AH$104:AH$248,Calculation!$D$104:$D$248,$D46,Calculation!$C$104:$C$248,$C46)+SUMIFS(Calculation!AH$38:AH$64,Calculation!$B$38:$B$64,$D46,Calculation!$A$38:$A$64,$C46)*10000</f>
        <v>7883.408781347649</v>
      </c>
      <c r="AF46" s="121">
        <f>SUMIFS(Calculation!AI$104:AI$248,Calculation!$D$104:$D$248,$D46,Calculation!$C$104:$C$248,$C46)+SUMIFS(Calculation!AI$38:AI$64,Calculation!$B$38:$B$64,$D46,Calculation!$A$38:$A$64,$C46)*10000</f>
        <v>6753.7824351297404</v>
      </c>
      <c r="AG46" s="120">
        <f>SUMIFS(Calculation!AJ$104:AJ$248,Calculation!$D$104:$D$248,$D46,Calculation!$C$104:$C$248,$C46)+SUMIFS(Calculation!AJ$38:AJ$64,Calculation!$B$38:$B$64,$D46,Calculation!$A$38:$A$64,$C46)*10000</f>
        <v>5721.944943147816</v>
      </c>
      <c r="AH46" s="171">
        <f>SUMIFS(Calculation!AK$104:AK$248,Calculation!$D$104:$D$248,$D46,Calculation!$C$104:$C$248,$C46)+SUMIFS(Calculation!AK$38:AK$64,Calculation!$B$38:$B$64,$D46,Calculation!$A$38:$A$64,$C46)*10000</f>
        <v>6421.7192897609502</v>
      </c>
      <c r="AI46" s="176">
        <f>SUMIFS(Calculation!AL$104:AL$248,Calculation!$D$104:$D$248,$D46,Calculation!$C$104:$C$248,$C46)+SUMIFS(Calculation!AL$38:AL$64,Calculation!$B$38:$B$64,$D46,Calculation!$A$38:$A$64,$C46)*10000</f>
        <v>14445.078538446944</v>
      </c>
      <c r="AJ46" s="123">
        <f>SUMIFS(Calculation!AM$104:AM$248,Calculation!$D$104:$D$248,$D46,Calculation!$C$104:$C$248,$C46)+SUMIFS(Calculation!AM$38:AM$64,Calculation!$B$38:$B$64,$D46,Calculation!$A$38:$A$64,$C46)*10000</f>
        <v>16658.001027749229</v>
      </c>
      <c r="AK46" s="122">
        <f>SUMIFS(Calculation!AN$104:AN$248,Calculation!$D$104:$D$248,$D46,Calculation!$C$104:$C$248,$C46)+SUMIFS(Calculation!AN$38:AN$64,Calculation!$B$38:$B$64,$D46,Calculation!$A$38:$A$64,$C46)*10000</f>
        <v>19050.93029404695</v>
      </c>
      <c r="AL46" s="123">
        <f>SUMIFS(Calculation!AO$104:AO$248,Calculation!$D$104:$D$248,$D46,Calculation!$C$104:$C$248,$C46)+SUMIFS(Calculation!AO$38:AO$64,Calculation!$B$38:$B$64,$D46,Calculation!$A$38:$A$64,$C46)*10000</f>
        <v>18059.026946107784</v>
      </c>
      <c r="AM46" s="122">
        <f>SUMIFS(Calculation!AP$104:AP$248,Calculation!$D$104:$D$248,$D46,Calculation!$C$104:$C$248,$C46)+SUMIFS(Calculation!AP$38:AP$64,Calculation!$B$38:$B$64,$D46,Calculation!$A$38:$A$64,$C46)*10000</f>
        <v>16138.220227408738</v>
      </c>
      <c r="AN46" s="177">
        <f>SUMIFS(Calculation!AQ$104:AQ$248,Calculation!$D$104:$D$248,$D46,Calculation!$C$104:$C$248,$C46)+SUMIFS(Calculation!AQ$38:AQ$64,Calculation!$B$38:$B$64,$D46,Calculation!$A$38:$A$64,$C46)*10000</f>
        <v>26295.522039519135</v>
      </c>
    </row>
    <row r="47" spans="1:40">
      <c r="A47" s="132" t="s">
        <v>460</v>
      </c>
      <c r="B47" s="129" t="s">
        <v>460</v>
      </c>
      <c r="C47" s="142" t="s">
        <v>218</v>
      </c>
      <c r="D47" s="143" t="s">
        <v>219</v>
      </c>
      <c r="E47" s="146">
        <f>SUMIFS(Calculation!H$104:H$248,Calculation!$D$104:$D$248,$D47,Calculation!$C$104:$C$248,$C47)+SUMIFS(Calculation!H$38:H$64,Calculation!$B$38:$B$64,$D47,Calculation!$A$38:$A$64,$C47)*10000</f>
        <v>0</v>
      </c>
      <c r="F47" s="113">
        <f>SUMIFS(Calculation!I$104:I$248,Calculation!$D$104:$D$248,$D47,Calculation!$C$104:$C$248,$C47)+SUMIFS(Calculation!I$38:I$64,Calculation!$B$38:$B$64,$D47,Calculation!$A$38:$A$64,$C47)*10000</f>
        <v>0</v>
      </c>
      <c r="G47" s="112">
        <f>SUMIFS(Calculation!J$104:J$248,Calculation!$D$104:$D$248,$D47,Calculation!$C$104:$C$248,$C47)+SUMIFS(Calculation!J$38:J$64,Calculation!$B$38:$B$64,$D47,Calculation!$A$38:$A$64,$C47)*10000</f>
        <v>0</v>
      </c>
      <c r="H47" s="113">
        <f>SUMIFS(Calculation!K$104:K$248,Calculation!$D$104:$D$248,$D47,Calculation!$C$104:$C$248,$C47)+SUMIFS(Calculation!K$38:K$64,Calculation!$B$38:$B$64,$D47,Calculation!$A$38:$A$64,$C47)*10000</f>
        <v>0</v>
      </c>
      <c r="I47" s="112">
        <f>SUMIFS(Calculation!L$104:L$248,Calculation!$D$104:$D$248,$D47,Calculation!$C$104:$C$248,$C47)+SUMIFS(Calculation!L$38:L$64,Calculation!$B$38:$B$64,$D47,Calculation!$A$38:$A$64,$C47)*10000</f>
        <v>0</v>
      </c>
      <c r="J47" s="147">
        <f>SUMIFS(Calculation!M$104:M$248,Calculation!$D$104:$D$248,$D47,Calculation!$C$104:$C$248,$C47)+SUMIFS(Calculation!M$38:M$64,Calculation!$B$38:$B$64,$D47,Calculation!$A$38:$A$64,$C47)*10000</f>
        <v>0</v>
      </c>
      <c r="K47" s="152">
        <f>SUMIFS(Calculation!N$104:N$248,Calculation!$D$104:$D$248,$D47,Calculation!$C$104:$C$248,$C47)+SUMIFS(Calculation!N$38:N$64,Calculation!$B$38:$B$64,$D47,Calculation!$A$38:$A$64,$C47)*10000</f>
        <v>178324.6606498195</v>
      </c>
      <c r="L47" s="115">
        <f>SUMIFS(Calculation!O$104:O$248,Calculation!$D$104:$D$248,$D47,Calculation!$C$104:$C$248,$C47)+SUMIFS(Calculation!O$38:O$64,Calculation!$B$38:$B$64,$D47,Calculation!$A$38:$A$64,$C47)*10000</f>
        <v>673458.93518518517</v>
      </c>
      <c r="M47" s="114">
        <f>SUMIFS(Calculation!P$104:P$248,Calculation!$D$104:$D$248,$D47,Calculation!$C$104:$C$248,$C47)+SUMIFS(Calculation!P$38:P$64,Calculation!$B$38:$B$64,$D47,Calculation!$A$38:$A$64,$C47)*10000</f>
        <v>872733.60915492952</v>
      </c>
      <c r="N47" s="115">
        <f>SUMIFS(Calculation!Q$104:Q$248,Calculation!$D$104:$D$248,$D47,Calculation!$C$104:$C$248,$C47)+SUMIFS(Calculation!Q$38:Q$64,Calculation!$B$38:$B$64,$D47,Calculation!$A$38:$A$64,$C47)*10000</f>
        <v>827991.87951807224</v>
      </c>
      <c r="O47" s="114">
        <f>SUMIFS(Calculation!R$104:R$248,Calculation!$D$104:$D$248,$D47,Calculation!$C$104:$C$248,$C47)+SUMIFS(Calculation!R$38:R$64,Calculation!$B$38:$B$64,$D47,Calculation!$A$38:$A$64,$C47)*10000</f>
        <v>489094.7052631579</v>
      </c>
      <c r="P47" s="153">
        <f>SUMIFS(Calculation!S$104:S$248,Calculation!$D$104:$D$248,$D47,Calculation!$C$104:$C$248,$C47)+SUMIFS(Calculation!S$38:S$64,Calculation!$B$38:$B$64,$D47,Calculation!$A$38:$A$64,$C47)*10000</f>
        <v>331643.9698492462</v>
      </c>
      <c r="Q47" s="158">
        <f>SUMIFS(Calculation!T$104:T$248,Calculation!$D$104:$D$248,$D47,Calculation!$C$104:$C$248,$C47)+SUMIFS(Calculation!T$38:T$64,Calculation!$B$38:$B$64,$D47,Calculation!$A$38:$A$64,$C47)*10000</f>
        <v>27165.596871239472</v>
      </c>
      <c r="R47" s="117">
        <f>SUMIFS(Calculation!U$104:U$248,Calculation!$D$104:$D$248,$D47,Calculation!$C$104:$C$248,$C47)+SUMIFS(Calculation!U$38:U$64,Calculation!$B$38:$B$64,$D47,Calculation!$A$38:$A$64,$C47)*10000</f>
        <v>107951.50578703704</v>
      </c>
      <c r="S47" s="116">
        <f>SUMIFS(Calculation!V$104:V$248,Calculation!$D$104:$D$248,$D47,Calculation!$C$104:$C$248,$C47)+SUMIFS(Calculation!V$38:V$64,Calculation!$B$38:$B$64,$D47,Calculation!$A$38:$A$64,$C47)*10000</f>
        <v>170781.46126760563</v>
      </c>
      <c r="T47" s="117">
        <f>SUMIFS(Calculation!W$104:W$248,Calculation!$D$104:$D$248,$D47,Calculation!$C$104:$C$248,$C47)+SUMIFS(Calculation!W$38:W$64,Calculation!$B$38:$B$64,$D47,Calculation!$A$38:$A$64,$C47)*10000</f>
        <v>201473.47710843373</v>
      </c>
      <c r="U47" s="116">
        <f>SUMIFS(Calculation!X$104:X$248,Calculation!$D$104:$D$248,$D47,Calculation!$C$104:$C$248,$C47)+SUMIFS(Calculation!X$38:X$64,Calculation!$B$38:$B$64,$D47,Calculation!$A$38:$A$64,$C47)*10000</f>
        <v>119310.66315789474</v>
      </c>
      <c r="V47" s="159">
        <f>SUMIFS(Calculation!Y$104:Y$248,Calculation!$D$104:$D$248,$D47,Calculation!$C$104:$C$248,$C47)+SUMIFS(Calculation!Y$38:Y$64,Calculation!$B$38:$B$64,$D47,Calculation!$A$38:$A$64,$C47)*10000</f>
        <v>66770.985929648246</v>
      </c>
      <c r="W47" s="164">
        <f>SUMIFS(Calculation!Z$104:Z$248,Calculation!$D$104:$D$248,$D47,Calculation!$C$104:$C$248,$C47)+SUMIFS(Calculation!Z$38:Z$64,Calculation!$B$38:$B$64,$D47,Calculation!$A$38:$A$64,$C47)*10000</f>
        <v>268.96630565583632</v>
      </c>
      <c r="X47" s="119">
        <f>SUMIFS(Calculation!AA$104:AA$248,Calculation!$D$104:$D$248,$D47,Calculation!$C$104:$C$248,$C47)+SUMIFS(Calculation!AA$38:AA$64,Calculation!$B$38:$B$64,$D47,Calculation!$A$38:$A$64,$C47)*10000</f>
        <v>990.38078703703707</v>
      </c>
      <c r="Y47" s="118">
        <f>SUMIFS(Calculation!AB$104:AB$248,Calculation!$D$104:$D$248,$D47,Calculation!$C$104:$C$248,$C47)+SUMIFS(Calculation!AB$38:AB$64,Calculation!$B$38:$B$64,$D47,Calculation!$A$38:$A$64,$C47)*10000</f>
        <v>1344.7359154929577</v>
      </c>
      <c r="Z47" s="119">
        <f>SUMIFS(Calculation!AC$104:AC$248,Calculation!$D$104:$D$248,$D47,Calculation!$C$104:$C$248,$C47)+SUMIFS(Calculation!AC$38:AC$64,Calculation!$B$38:$B$64,$D47,Calculation!$A$38:$A$64,$C47)*10000</f>
        <v>1364.0722891566265</v>
      </c>
      <c r="AA47" s="118">
        <f>SUMIFS(Calculation!AD$104:AD$248,Calculation!$D$104:$D$248,$D47,Calculation!$C$104:$C$248,$C47)+SUMIFS(Calculation!AD$38:AD$64,Calculation!$B$38:$B$64,$D47,Calculation!$A$38:$A$64,$C47)*10000</f>
        <v>790.13684210526321</v>
      </c>
      <c r="AB47" s="165">
        <f>SUMIFS(Calculation!AE$104:AE$248,Calculation!$D$104:$D$248,$D47,Calculation!$C$104:$C$248,$C47)+SUMIFS(Calculation!AE$38:AE$64,Calculation!$B$38:$B$64,$D47,Calculation!$A$38:$A$64,$C47)*10000</f>
        <v>884.38391959798992</v>
      </c>
      <c r="AC47" s="170">
        <f>SUMIFS(Calculation!AF$104:AF$248,Calculation!$D$104:$D$248,$D47,Calculation!$C$104:$C$248,$C47)+SUMIFS(Calculation!AF$38:AF$64,Calculation!$B$38:$B$64,$D47,Calculation!$A$38:$A$64,$C47)*10000</f>
        <v>13986.24789410349</v>
      </c>
      <c r="AD47" s="121">
        <f>SUMIFS(Calculation!AG$104:AG$248,Calculation!$D$104:$D$248,$D47,Calculation!$C$104:$C$248,$C47)+SUMIFS(Calculation!AG$38:AG$64,Calculation!$B$38:$B$64,$D47,Calculation!$A$38:$A$64,$C47)*10000</f>
        <v>55461.324074074073</v>
      </c>
      <c r="AE47" s="120">
        <f>SUMIFS(Calculation!AH$104:AH$248,Calculation!$D$104:$D$248,$D47,Calculation!$C$104:$C$248,$C47)+SUMIFS(Calculation!AH$38:AH$64,Calculation!$B$38:$B$64,$D47,Calculation!$A$38:$A$64,$C47)*10000</f>
        <v>75305.211267605628</v>
      </c>
      <c r="AF47" s="121">
        <f>SUMIFS(Calculation!AI$104:AI$248,Calculation!$D$104:$D$248,$D47,Calculation!$C$104:$C$248,$C47)+SUMIFS(Calculation!AI$38:AI$64,Calculation!$B$38:$B$64,$D47,Calculation!$A$38:$A$64,$C47)*10000</f>
        <v>76797.269879518077</v>
      </c>
      <c r="AG47" s="120">
        <f>SUMIFS(Calculation!AJ$104:AJ$248,Calculation!$D$104:$D$248,$D47,Calculation!$C$104:$C$248,$C47)+SUMIFS(Calculation!AJ$38:AJ$64,Calculation!$B$38:$B$64,$D47,Calculation!$A$38:$A$64,$C47)*10000</f>
        <v>50568.757894736846</v>
      </c>
      <c r="AH47" s="171">
        <f>SUMIFS(Calculation!AK$104:AK$248,Calculation!$D$104:$D$248,$D47,Calculation!$C$104:$C$248,$C47)+SUMIFS(Calculation!AK$38:AK$64,Calculation!$B$38:$B$64,$D47,Calculation!$A$38:$A$64,$C47)*10000</f>
        <v>31395.629145728642</v>
      </c>
      <c r="AI47" s="176">
        <f>SUMIFS(Calculation!AL$104:AL$248,Calculation!$D$104:$D$248,$D47,Calculation!$C$104:$C$248,$C47)+SUMIFS(Calculation!AL$38:AL$64,Calculation!$B$38:$B$64,$D47,Calculation!$A$38:$A$64,$C47)*10000</f>
        <v>3765.528279181709</v>
      </c>
      <c r="AJ47" s="123">
        <f>SUMIFS(Calculation!AM$104:AM$248,Calculation!$D$104:$D$248,$D47,Calculation!$C$104:$C$248,$C47)+SUMIFS(Calculation!AM$38:AM$64,Calculation!$B$38:$B$64,$D47,Calculation!$A$38:$A$64,$C47)*10000</f>
        <v>17826.854166666668</v>
      </c>
      <c r="AK47" s="122">
        <f>SUMIFS(Calculation!AN$104:AN$248,Calculation!$D$104:$D$248,$D47,Calculation!$C$104:$C$248,$C47)+SUMIFS(Calculation!AN$38:AN$64,Calculation!$B$38:$B$64,$D47,Calculation!$A$38:$A$64,$C47)*10000</f>
        <v>25549.982394366198</v>
      </c>
      <c r="AL47" s="123">
        <f>SUMIFS(Calculation!AO$104:AO$248,Calculation!$D$104:$D$248,$D47,Calculation!$C$104:$C$248,$C47)+SUMIFS(Calculation!AO$38:AO$64,Calculation!$B$38:$B$64,$D47,Calculation!$A$38:$A$64,$C47)*10000</f>
        <v>24553.301204819276</v>
      </c>
      <c r="AM47" s="122">
        <f>SUMIFS(Calculation!AP$104:AP$248,Calculation!$D$104:$D$248,$D47,Calculation!$C$104:$C$248,$C47)+SUMIFS(Calculation!AP$38:AP$64,Calculation!$B$38:$B$64,$D47,Calculation!$A$38:$A$64,$C47)*10000</f>
        <v>15802.736842105263</v>
      </c>
      <c r="AN47" s="177">
        <f>SUMIFS(Calculation!AQ$104:AQ$248,Calculation!$D$104:$D$248,$D47,Calculation!$C$104:$C$248,$C47)+SUMIFS(Calculation!AQ$38:AQ$64,Calculation!$B$38:$B$64,$D47,Calculation!$A$38:$A$64,$C47)*10000</f>
        <v>9286.0311557788937</v>
      </c>
    </row>
    <row r="48" spans="1:40">
      <c r="A48" s="132" t="s">
        <v>460</v>
      </c>
      <c r="B48" s="129" t="s">
        <v>460</v>
      </c>
      <c r="C48" s="142" t="s">
        <v>218</v>
      </c>
      <c r="D48" s="143" t="s">
        <v>251</v>
      </c>
      <c r="E48" s="146">
        <f>SUMIFS(Calculation!H$104:H$248,Calculation!$D$104:$D$248,$D48,Calculation!$C$104:$C$248,$C48)+SUMIFS(Calculation!H$38:H$64,Calculation!$B$38:$B$64,$D48,Calculation!$A$38:$A$64,$C48)*10000</f>
        <v>0</v>
      </c>
      <c r="F48" s="113">
        <f>SUMIFS(Calculation!I$104:I$248,Calculation!$D$104:$D$248,$D48,Calculation!$C$104:$C$248,$C48)+SUMIFS(Calculation!I$38:I$64,Calculation!$B$38:$B$64,$D48,Calculation!$A$38:$A$64,$C48)*10000</f>
        <v>0</v>
      </c>
      <c r="G48" s="112">
        <f>SUMIFS(Calculation!J$104:J$248,Calculation!$D$104:$D$248,$D48,Calculation!$C$104:$C$248,$C48)+SUMIFS(Calculation!J$38:J$64,Calculation!$B$38:$B$64,$D48,Calculation!$A$38:$A$64,$C48)*10000</f>
        <v>0</v>
      </c>
      <c r="H48" s="113">
        <f>SUMIFS(Calculation!K$104:K$248,Calculation!$D$104:$D$248,$D48,Calculation!$C$104:$C$248,$C48)+SUMIFS(Calculation!K$38:K$64,Calculation!$B$38:$B$64,$D48,Calculation!$A$38:$A$64,$C48)*10000</f>
        <v>0</v>
      </c>
      <c r="I48" s="112">
        <f>SUMIFS(Calculation!L$104:L$248,Calculation!$D$104:$D$248,$D48,Calculation!$C$104:$C$248,$C48)+SUMIFS(Calculation!L$38:L$64,Calculation!$B$38:$B$64,$D48,Calculation!$A$38:$A$64,$C48)*10000</f>
        <v>0</v>
      </c>
      <c r="J48" s="147">
        <f>SUMIFS(Calculation!M$104:M$248,Calculation!$D$104:$D$248,$D48,Calculation!$C$104:$C$248,$C48)+SUMIFS(Calculation!M$38:M$64,Calculation!$B$38:$B$64,$D48,Calculation!$A$38:$A$64,$C48)*10000</f>
        <v>0</v>
      </c>
      <c r="K48" s="152">
        <f>SUMIFS(Calculation!N$104:N$248,Calculation!$D$104:$D$248,$D48,Calculation!$C$104:$C$248,$C48)+SUMIFS(Calculation!N$38:N$64,Calculation!$B$38:$B$64,$D48,Calculation!$A$38:$A$64,$C48)*10000</f>
        <v>298046.82310469315</v>
      </c>
      <c r="L48" s="115">
        <f>SUMIFS(Calculation!O$104:O$248,Calculation!$D$104:$D$248,$D48,Calculation!$C$104:$C$248,$C48)+SUMIFS(Calculation!O$38:O$64,Calculation!$B$38:$B$64,$D48,Calculation!$A$38:$A$64,$C48)*10000</f>
        <v>258244.16666666666</v>
      </c>
      <c r="M48" s="114">
        <f>SUMIFS(Calculation!P$104:P$248,Calculation!$D$104:$D$248,$D48,Calculation!$C$104:$C$248,$C48)+SUMIFS(Calculation!P$38:P$64,Calculation!$B$38:$B$64,$D48,Calculation!$A$38:$A$64,$C48)*10000</f>
        <v>234073.42840375588</v>
      </c>
      <c r="N48" s="115">
        <f>SUMIFS(Calculation!Q$104:Q$248,Calculation!$D$104:$D$248,$D48,Calculation!$C$104:$C$248,$C48)+SUMIFS(Calculation!Q$38:Q$64,Calculation!$B$38:$B$64,$D48,Calculation!$A$38:$A$64,$C48)*10000</f>
        <v>179141.05783132531</v>
      </c>
      <c r="O48" s="114">
        <f>SUMIFS(Calculation!R$104:R$248,Calculation!$D$104:$D$248,$D48,Calculation!$C$104:$C$248,$C48)+SUMIFS(Calculation!R$38:R$64,Calculation!$B$38:$B$64,$D48,Calculation!$A$38:$A$64,$C48)*10000</f>
        <v>337021.24678362574</v>
      </c>
      <c r="P48" s="153">
        <f>SUMIFS(Calculation!S$104:S$248,Calculation!$D$104:$D$248,$D48,Calculation!$C$104:$C$248,$C48)+SUMIFS(Calculation!S$38:S$64,Calculation!$B$38:$B$64,$D48,Calculation!$A$38:$A$64,$C48)*10000</f>
        <v>351434.17085427133</v>
      </c>
      <c r="Q48" s="158">
        <f>SUMIFS(Calculation!T$104:T$248,Calculation!$D$104:$D$248,$D48,Calculation!$C$104:$C$248,$C48)+SUMIFS(Calculation!T$38:T$64,Calculation!$B$38:$B$64,$D48,Calculation!$A$38:$A$64,$C48)*10000</f>
        <v>45403.814681107098</v>
      </c>
      <c r="R48" s="117">
        <f>SUMIFS(Calculation!U$104:U$248,Calculation!$D$104:$D$248,$D48,Calculation!$C$104:$C$248,$C48)+SUMIFS(Calculation!U$38:U$64,Calculation!$B$38:$B$64,$D48,Calculation!$A$38:$A$64,$C48)*10000</f>
        <v>41395.020833333336</v>
      </c>
      <c r="S48" s="116">
        <f>SUMIFS(Calculation!V$104:V$248,Calculation!$D$104:$D$248,$D48,Calculation!$C$104:$C$248,$C48)+SUMIFS(Calculation!V$38:V$64,Calculation!$B$38:$B$64,$D48,Calculation!$A$38:$A$64,$C48)*10000</f>
        <v>45804.815727699533</v>
      </c>
      <c r="T48" s="117">
        <f>SUMIFS(Calculation!W$104:W$248,Calculation!$D$104:$D$248,$D48,Calculation!$C$104:$C$248,$C48)+SUMIFS(Calculation!W$38:W$64,Calculation!$B$38:$B$64,$D48,Calculation!$A$38:$A$64,$C48)*10000</f>
        <v>43590.006987951805</v>
      </c>
      <c r="U48" s="116">
        <f>SUMIFS(Calculation!X$104:X$248,Calculation!$D$104:$D$248,$D48,Calculation!$C$104:$C$248,$C48)+SUMIFS(Calculation!X$38:X$64,Calculation!$B$38:$B$64,$D48,Calculation!$A$38:$A$64,$C48)*10000</f>
        <v>82213.583625731</v>
      </c>
      <c r="V48" s="159">
        <f>SUMIFS(Calculation!Y$104:Y$248,Calculation!$D$104:$D$248,$D48,Calculation!$C$104:$C$248,$C48)+SUMIFS(Calculation!Y$38:Y$64,Calculation!$B$38:$B$64,$D48,Calculation!$A$38:$A$64,$C48)*10000</f>
        <v>70755.413065326633</v>
      </c>
      <c r="W48" s="164">
        <f>SUMIFS(Calculation!Z$104:Z$248,Calculation!$D$104:$D$248,$D48,Calculation!$C$104:$C$248,$C48)+SUMIFS(Calculation!Z$38:Z$64,Calculation!$B$38:$B$64,$D48,Calculation!$A$38:$A$64,$C48)*10000</f>
        <v>449.54271961492179</v>
      </c>
      <c r="X48" s="119">
        <f>SUMIFS(Calculation!AA$104:AA$248,Calculation!$D$104:$D$248,$D48,Calculation!$C$104:$C$248,$C48)+SUMIFS(Calculation!AA$38:AA$64,Calculation!$B$38:$B$64,$D48,Calculation!$A$38:$A$64,$C48)*10000</f>
        <v>379.77083333333331</v>
      </c>
      <c r="Y48" s="118">
        <f>SUMIFS(Calculation!AB$104:AB$248,Calculation!$D$104:$D$248,$D48,Calculation!$C$104:$C$248,$C48)+SUMIFS(Calculation!AB$38:AB$64,Calculation!$B$38:$B$64,$D48,Calculation!$A$38:$A$64,$C48)*10000</f>
        <v>360.66784037558688</v>
      </c>
      <c r="Z48" s="119">
        <f>SUMIFS(Calculation!AC$104:AC$248,Calculation!$D$104:$D$248,$D48,Calculation!$C$104:$C$248,$C48)+SUMIFS(Calculation!AC$38:AC$64,Calculation!$B$38:$B$64,$D48,Calculation!$A$38:$A$64,$C48)*10000</f>
        <v>295.12530120481927</v>
      </c>
      <c r="AA48" s="118">
        <f>SUMIFS(Calculation!AD$104:AD$248,Calculation!$D$104:$D$248,$D48,Calculation!$C$104:$C$248,$C48)+SUMIFS(Calculation!AD$38:AD$64,Calculation!$B$38:$B$64,$D48,Calculation!$A$38:$A$64,$C48)*10000</f>
        <v>544.46081871345029</v>
      </c>
      <c r="AB48" s="165">
        <f>SUMIFS(Calculation!AE$104:AE$248,Calculation!$D$104:$D$248,$D48,Calculation!$C$104:$C$248,$C48)+SUMIFS(Calculation!AE$38:AE$64,Calculation!$B$38:$B$64,$D48,Calculation!$A$38:$A$64,$C48)*10000</f>
        <v>937.15778894472362</v>
      </c>
      <c r="AC48" s="170">
        <f>SUMIFS(Calculation!AF$104:AF$248,Calculation!$D$104:$D$248,$D48,Calculation!$C$104:$C$248,$C48)+SUMIFS(Calculation!AF$38:AF$64,Calculation!$B$38:$B$64,$D48,Calculation!$A$38:$A$64,$C48)*10000</f>
        <v>23376.221419975933</v>
      </c>
      <c r="AD48" s="121">
        <f>SUMIFS(Calculation!AG$104:AG$248,Calculation!$D$104:$D$248,$D48,Calculation!$C$104:$C$248,$C48)+SUMIFS(Calculation!AG$38:AG$64,Calculation!$B$38:$B$64,$D48,Calculation!$A$38:$A$64,$C48)*10000</f>
        <v>21267.166666666668</v>
      </c>
      <c r="AE48" s="120">
        <f>SUMIFS(Calculation!AH$104:AH$248,Calculation!$D$104:$D$248,$D48,Calculation!$C$104:$C$248,$C48)+SUMIFS(Calculation!AH$38:AH$64,Calculation!$B$38:$B$64,$D48,Calculation!$A$38:$A$64,$C48)*10000</f>
        <v>20197.399061032866</v>
      </c>
      <c r="AF48" s="121">
        <f>SUMIFS(Calculation!AI$104:AI$248,Calculation!$D$104:$D$248,$D48,Calculation!$C$104:$C$248,$C48)+SUMIFS(Calculation!AI$38:AI$64,Calculation!$B$38:$B$64,$D48,Calculation!$A$38:$A$64,$C48)*10000</f>
        <v>16615.554457831324</v>
      </c>
      <c r="AG48" s="120">
        <f>SUMIFS(Calculation!AJ$104:AJ$248,Calculation!$D$104:$D$248,$D48,Calculation!$C$104:$C$248,$C48)+SUMIFS(Calculation!AJ$38:AJ$64,Calculation!$B$38:$B$64,$D48,Calculation!$A$38:$A$64,$C48)*10000</f>
        <v>34845.492397660819</v>
      </c>
      <c r="AH48" s="171">
        <f>SUMIFS(Calculation!AK$104:AK$248,Calculation!$D$104:$D$248,$D48,Calculation!$C$104:$C$248,$C48)+SUMIFS(Calculation!AK$38:AK$64,Calculation!$B$38:$B$64,$D48,Calculation!$A$38:$A$64,$C48)*10000</f>
        <v>33269.101507537685</v>
      </c>
      <c r="AI48" s="176">
        <f>SUMIFS(Calculation!AL$104:AL$248,Calculation!$D$104:$D$248,$D48,Calculation!$C$104:$C$248,$C48)+SUMIFS(Calculation!AL$38:AL$64,Calculation!$B$38:$B$64,$D48,Calculation!$A$38:$A$64,$C48)*10000</f>
        <v>6293.5980746089053</v>
      </c>
      <c r="AJ48" s="123">
        <f>SUMIFS(Calculation!AM$104:AM$248,Calculation!$D$104:$D$248,$D48,Calculation!$C$104:$C$248,$C48)+SUMIFS(Calculation!AM$38:AM$64,Calculation!$B$38:$B$64,$D48,Calculation!$A$38:$A$64,$C48)*10000</f>
        <v>6835.875</v>
      </c>
      <c r="AK48" s="122">
        <f>SUMIFS(Calculation!AN$104:AN$248,Calculation!$D$104:$D$248,$D48,Calculation!$C$104:$C$248,$C48)+SUMIFS(Calculation!AN$38:AN$64,Calculation!$B$38:$B$64,$D48,Calculation!$A$38:$A$64,$C48)*10000</f>
        <v>6852.6889671361505</v>
      </c>
      <c r="AL48" s="123">
        <f>SUMIFS(Calculation!AO$104:AO$248,Calculation!$D$104:$D$248,$D48,Calculation!$C$104:$C$248,$C48)+SUMIFS(Calculation!AO$38:AO$64,Calculation!$B$38:$B$64,$D48,Calculation!$A$38:$A$64,$C48)*10000</f>
        <v>5312.2554216867466</v>
      </c>
      <c r="AM48" s="122">
        <f>SUMIFS(Calculation!AP$104:AP$248,Calculation!$D$104:$D$248,$D48,Calculation!$C$104:$C$248,$C48)+SUMIFS(Calculation!AP$38:AP$64,Calculation!$B$38:$B$64,$D48,Calculation!$A$38:$A$64,$C48)*10000</f>
        <v>10889.216374269006</v>
      </c>
      <c r="AN48" s="177">
        <f>SUMIFS(Calculation!AQ$104:AQ$248,Calculation!$D$104:$D$248,$D48,Calculation!$C$104:$C$248,$C48)+SUMIFS(Calculation!AQ$38:AQ$64,Calculation!$B$38:$B$64,$D48,Calculation!$A$38:$A$64,$C48)*10000</f>
        <v>9840.1567839195977</v>
      </c>
    </row>
    <row r="49" spans="1:40">
      <c r="A49" s="132" t="s">
        <v>460</v>
      </c>
      <c r="B49" s="131" t="s">
        <v>116</v>
      </c>
      <c r="C49" s="142" t="s">
        <v>218</v>
      </c>
      <c r="D49" s="143" t="s">
        <v>144</v>
      </c>
      <c r="E49" s="146">
        <f>SUMIFS(Calculation!H$104:H$248,Calculation!$D$104:$D$248,$D49,Calculation!$C$104:$C$248,$C49)+SUMIFS(Calculation!H$38:H$64,Calculation!$B$38:$B$64,$D49,Calculation!$A$38:$A$64,$C49)*10000</f>
        <v>0</v>
      </c>
      <c r="F49" s="113">
        <f>SUMIFS(Calculation!I$104:I$248,Calculation!$D$104:$D$248,$D49,Calculation!$C$104:$C$248,$C49)+SUMIFS(Calculation!I$38:I$64,Calculation!$B$38:$B$64,$D49,Calculation!$A$38:$A$64,$C49)*10000</f>
        <v>0</v>
      </c>
      <c r="G49" s="112">
        <f>SUMIFS(Calculation!J$104:J$248,Calculation!$D$104:$D$248,$D49,Calculation!$C$104:$C$248,$C49)+SUMIFS(Calculation!J$38:J$64,Calculation!$B$38:$B$64,$D49,Calculation!$A$38:$A$64,$C49)*10000</f>
        <v>0</v>
      </c>
      <c r="H49" s="113">
        <f>SUMIFS(Calculation!K$104:K$248,Calculation!$D$104:$D$248,$D49,Calculation!$C$104:$C$248,$C49)+SUMIFS(Calculation!K$38:K$64,Calculation!$B$38:$B$64,$D49,Calculation!$A$38:$A$64,$C49)*10000</f>
        <v>0</v>
      </c>
      <c r="I49" s="112">
        <f>SUMIFS(Calculation!L$104:L$248,Calculation!$D$104:$D$248,$D49,Calculation!$C$104:$C$248,$C49)+SUMIFS(Calculation!L$38:L$64,Calculation!$B$38:$B$64,$D49,Calculation!$A$38:$A$64,$C49)*10000</f>
        <v>0</v>
      </c>
      <c r="J49" s="147">
        <f>SUMIFS(Calculation!M$104:M$248,Calculation!$D$104:$D$248,$D49,Calculation!$C$104:$C$248,$C49)+SUMIFS(Calculation!M$38:M$64,Calculation!$B$38:$B$64,$D49,Calculation!$A$38:$A$64,$C49)*10000</f>
        <v>0</v>
      </c>
      <c r="K49" s="152">
        <f>SUMIFS(Calculation!N$104:N$248,Calculation!$D$104:$D$248,$D49,Calculation!$C$104:$C$248,$C49)+SUMIFS(Calculation!N$38:N$64,Calculation!$B$38:$B$64,$D49,Calculation!$A$38:$A$64,$C49)*10000</f>
        <v>18.350180505415164</v>
      </c>
      <c r="L49" s="115">
        <f>SUMIFS(Calculation!O$104:O$248,Calculation!$D$104:$D$248,$D49,Calculation!$C$104:$C$248,$C49)+SUMIFS(Calculation!O$38:O$64,Calculation!$B$38:$B$64,$D49,Calculation!$A$38:$A$64,$C49)*10000</f>
        <v>18.101851851851851</v>
      </c>
      <c r="M49" s="114">
        <f>SUMIFS(Calculation!P$104:P$248,Calculation!$D$104:$D$248,$D49,Calculation!$C$104:$C$248,$C49)+SUMIFS(Calculation!P$38:P$64,Calculation!$B$38:$B$64,$D49,Calculation!$A$38:$A$64,$C49)*10000</f>
        <v>31.992957746478872</v>
      </c>
      <c r="N49" s="115">
        <f>SUMIFS(Calculation!Q$104:Q$248,Calculation!$D$104:$D$248,$D49,Calculation!$C$104:$C$248,$C49)+SUMIFS(Calculation!Q$38:Q$64,Calculation!$B$38:$B$64,$D49,Calculation!$A$38:$A$64,$C49)*10000</f>
        <v>106.77349397590362</v>
      </c>
      <c r="O49" s="114">
        <f>SUMIFS(Calculation!R$104:R$248,Calculation!$D$104:$D$248,$D49,Calculation!$C$104:$C$248,$C49)+SUMIFS(Calculation!R$38:R$64,Calculation!$B$38:$B$64,$D49,Calculation!$A$38:$A$64,$C49)*10000</f>
        <v>103.52865497076023</v>
      </c>
      <c r="P49" s="153">
        <f>SUMIFS(Calculation!S$104:S$248,Calculation!$D$104:$D$248,$D49,Calculation!$C$104:$C$248,$C49)+SUMIFS(Calculation!S$38:S$64,Calculation!$B$38:$B$64,$D49,Calculation!$A$38:$A$64,$C49)*10000</f>
        <v>136.4321608040201</v>
      </c>
      <c r="Q49" s="158">
        <f>SUMIFS(Calculation!T$104:T$248,Calculation!$D$104:$D$248,$D49,Calculation!$C$104:$C$248,$C49)+SUMIFS(Calculation!T$38:T$64,Calculation!$B$38:$B$64,$D49,Calculation!$A$38:$A$64,$C49)*10000</f>
        <v>2.7954271961492179</v>
      </c>
      <c r="R49" s="117">
        <f>SUMIFS(Calculation!U$104:U$248,Calculation!$D$104:$D$248,$D49,Calculation!$C$104:$C$248,$C49)+SUMIFS(Calculation!U$38:U$64,Calculation!$B$38:$B$64,$D49,Calculation!$A$38:$A$64,$C49)*10000</f>
        <v>2.9016203703703702</v>
      </c>
      <c r="S49" s="116">
        <f>SUMIFS(Calculation!V$104:V$248,Calculation!$D$104:$D$248,$D49,Calculation!$C$104:$C$248,$C49)+SUMIFS(Calculation!V$38:V$64,Calculation!$B$38:$B$64,$D49,Calculation!$A$38:$A$64,$C49)*10000</f>
        <v>6.26056338028169</v>
      </c>
      <c r="T49" s="117">
        <f>SUMIFS(Calculation!W$104:W$248,Calculation!$D$104:$D$248,$D49,Calculation!$C$104:$C$248,$C49)+SUMIFS(Calculation!W$38:W$64,Calculation!$B$38:$B$64,$D49,Calculation!$A$38:$A$64,$C49)*10000</f>
        <v>25.980963855421685</v>
      </c>
      <c r="U49" s="116">
        <f>SUMIFS(Calculation!X$104:X$248,Calculation!$D$104:$D$248,$D49,Calculation!$C$104:$C$248,$C49)+SUMIFS(Calculation!X$38:X$64,Calculation!$B$38:$B$64,$D49,Calculation!$A$38:$A$64,$C49)*10000</f>
        <v>25.254970760233917</v>
      </c>
      <c r="V49" s="159">
        <f>SUMIFS(Calculation!Y$104:Y$248,Calculation!$D$104:$D$248,$D49,Calculation!$C$104:$C$248,$C49)+SUMIFS(Calculation!Y$38:Y$64,Calculation!$B$38:$B$64,$D49,Calculation!$A$38:$A$64,$C49)*10000</f>
        <v>27.468341708542713</v>
      </c>
      <c r="W49" s="164">
        <f>SUMIFS(Calculation!Z$104:Z$248,Calculation!$D$104:$D$248,$D49,Calculation!$C$104:$C$248,$C49)+SUMIFS(Calculation!Z$38:Z$64,Calculation!$B$38:$B$64,$D49,Calculation!$A$38:$A$64,$C49)*10000</f>
        <v>2.7677496991576414E-2</v>
      </c>
      <c r="X49" s="119">
        <f>SUMIFS(Calculation!AA$104:AA$248,Calculation!$D$104:$D$248,$D49,Calculation!$C$104:$C$248,$C49)+SUMIFS(Calculation!AA$38:AA$64,Calculation!$B$38:$B$64,$D49,Calculation!$A$38:$A$64,$C49)*10000</f>
        <v>2.6620370370370371E-2</v>
      </c>
      <c r="Y49" s="118">
        <f>SUMIFS(Calculation!AB$104:AB$248,Calculation!$D$104:$D$248,$D49,Calculation!$C$104:$C$248,$C49)+SUMIFS(Calculation!AB$38:AB$64,Calculation!$B$38:$B$64,$D49,Calculation!$A$38:$A$64,$C49)*10000</f>
        <v>4.9295774647887321E-2</v>
      </c>
      <c r="Z49" s="119">
        <f>SUMIFS(Calculation!AC$104:AC$248,Calculation!$D$104:$D$248,$D49,Calculation!$C$104:$C$248,$C49)+SUMIFS(Calculation!AC$38:AC$64,Calculation!$B$38:$B$64,$D49,Calculation!$A$38:$A$64,$C49)*10000</f>
        <v>0.17590361445783131</v>
      </c>
      <c r="AA49" s="118">
        <f>SUMIFS(Calculation!AD$104:AD$248,Calculation!$D$104:$D$248,$D49,Calculation!$C$104:$C$248,$C49)+SUMIFS(Calculation!AD$38:AD$64,Calculation!$B$38:$B$64,$D49,Calculation!$A$38:$A$64,$C49)*10000</f>
        <v>0.1672514619883041</v>
      </c>
      <c r="AB49" s="165">
        <f>SUMIFS(Calculation!AE$104:AE$248,Calculation!$D$104:$D$248,$D49,Calculation!$C$104:$C$248,$C49)+SUMIFS(Calculation!AE$38:AE$64,Calculation!$B$38:$B$64,$D49,Calculation!$A$38:$A$64,$C49)*10000</f>
        <v>0.36381909547738694</v>
      </c>
      <c r="AC49" s="170">
        <f>SUMIFS(Calculation!AF$104:AF$248,Calculation!$D$104:$D$248,$D49,Calculation!$C$104:$C$248,$C49)+SUMIFS(Calculation!AF$38:AF$64,Calculation!$B$38:$B$64,$D49,Calculation!$A$38:$A$64,$C49)*10000</f>
        <v>1.4392298435619735</v>
      </c>
      <c r="AD49" s="121">
        <f>SUMIFS(Calculation!AG$104:AG$248,Calculation!$D$104:$D$248,$D49,Calculation!$C$104:$C$248,$C49)+SUMIFS(Calculation!AG$38:AG$64,Calculation!$B$38:$B$64,$D49,Calculation!$A$38:$A$64,$C49)*10000</f>
        <v>1.4907407407407407</v>
      </c>
      <c r="AE49" s="120">
        <f>SUMIFS(Calculation!AH$104:AH$248,Calculation!$D$104:$D$248,$D49,Calculation!$C$104:$C$248,$C49)+SUMIFS(Calculation!AH$38:AH$64,Calculation!$B$38:$B$64,$D49,Calculation!$A$38:$A$64,$C49)*10000</f>
        <v>2.76056338028169</v>
      </c>
      <c r="AF49" s="121">
        <f>SUMIFS(Calculation!AI$104:AI$248,Calculation!$D$104:$D$248,$D49,Calculation!$C$104:$C$248,$C49)+SUMIFS(Calculation!AI$38:AI$64,Calculation!$B$38:$B$64,$D49,Calculation!$A$38:$A$64,$C49)*10000</f>
        <v>9.9033734939759022</v>
      </c>
      <c r="AG49" s="120">
        <f>SUMIFS(Calculation!AJ$104:AJ$248,Calculation!$D$104:$D$248,$D49,Calculation!$C$104:$C$248,$C49)+SUMIFS(Calculation!AJ$38:AJ$64,Calculation!$B$38:$B$64,$D49,Calculation!$A$38:$A$64,$C49)*10000</f>
        <v>10.704093567251462</v>
      </c>
      <c r="AH49" s="171">
        <f>SUMIFS(Calculation!AK$104:AK$248,Calculation!$D$104:$D$248,$D49,Calculation!$C$104:$C$248,$C49)+SUMIFS(Calculation!AK$38:AK$64,Calculation!$B$38:$B$64,$D49,Calculation!$A$38:$A$64,$C49)*10000</f>
        <v>12.915577889447237</v>
      </c>
      <c r="AI49" s="176">
        <f>SUMIFS(Calculation!AL$104:AL$248,Calculation!$D$104:$D$248,$D49,Calculation!$C$104:$C$248,$C49)+SUMIFS(Calculation!AL$38:AL$64,Calculation!$B$38:$B$64,$D49,Calculation!$A$38:$A$64,$C49)*10000</f>
        <v>0.38748495788206977</v>
      </c>
      <c r="AJ49" s="123">
        <f>SUMIFS(Calculation!AM$104:AM$248,Calculation!$D$104:$D$248,$D49,Calculation!$C$104:$C$248,$C49)+SUMIFS(Calculation!AM$38:AM$64,Calculation!$B$38:$B$64,$D49,Calculation!$A$38:$A$64,$C49)*10000</f>
        <v>0.47916666666666669</v>
      </c>
      <c r="AK49" s="122">
        <f>SUMIFS(Calculation!AN$104:AN$248,Calculation!$D$104:$D$248,$D49,Calculation!$C$104:$C$248,$C49)+SUMIFS(Calculation!AN$38:AN$64,Calculation!$B$38:$B$64,$D49,Calculation!$A$38:$A$64,$C49)*10000</f>
        <v>0.93661971830985913</v>
      </c>
      <c r="AL49" s="123">
        <f>SUMIFS(Calculation!AO$104:AO$248,Calculation!$D$104:$D$248,$D49,Calculation!$C$104:$C$248,$C49)+SUMIFS(Calculation!AO$38:AO$64,Calculation!$B$38:$B$64,$D49,Calculation!$A$38:$A$64,$C49)*10000</f>
        <v>3.1662650602409639</v>
      </c>
      <c r="AM49" s="122">
        <f>SUMIFS(Calculation!AP$104:AP$248,Calculation!$D$104:$D$248,$D49,Calculation!$C$104:$C$248,$C49)+SUMIFS(Calculation!AP$38:AP$64,Calculation!$B$38:$B$64,$D49,Calculation!$A$38:$A$64,$C49)*10000</f>
        <v>3.3450292397660819</v>
      </c>
      <c r="AN49" s="177">
        <f>SUMIFS(Calculation!AQ$104:AQ$248,Calculation!$D$104:$D$248,$D49,Calculation!$C$104:$C$248,$C49)+SUMIFS(Calculation!AQ$38:AQ$64,Calculation!$B$38:$B$64,$D49,Calculation!$A$38:$A$64,$C49)*10000</f>
        <v>3.8201005025125627</v>
      </c>
    </row>
    <row r="50" spans="1:40">
      <c r="A50" s="132" t="s">
        <v>460</v>
      </c>
      <c r="B50" s="135" t="s">
        <v>173</v>
      </c>
      <c r="C50" s="142" t="s">
        <v>218</v>
      </c>
      <c r="D50" s="143" t="s">
        <v>147</v>
      </c>
      <c r="E50" s="146">
        <f>SUMIFS(Calculation!H$104:H$248,Calculation!$D$104:$D$248,$D50,Calculation!$C$104:$C$248,$C50)+SUMIFS(Calculation!H$38:H$64,Calculation!$B$38:$B$64,$D50,Calculation!$A$38:$A$64,$C50)*10000</f>
        <v>0</v>
      </c>
      <c r="F50" s="113">
        <f>SUMIFS(Calculation!I$104:I$248,Calculation!$D$104:$D$248,$D50,Calculation!$C$104:$C$248,$C50)+SUMIFS(Calculation!I$38:I$64,Calculation!$B$38:$B$64,$D50,Calculation!$A$38:$A$64,$C50)*10000</f>
        <v>0</v>
      </c>
      <c r="G50" s="112">
        <f>SUMIFS(Calculation!J$104:J$248,Calculation!$D$104:$D$248,$D50,Calculation!$C$104:$C$248,$C50)+SUMIFS(Calculation!J$38:J$64,Calculation!$B$38:$B$64,$D50,Calculation!$A$38:$A$64,$C50)*10000</f>
        <v>0</v>
      </c>
      <c r="H50" s="113">
        <f>SUMIFS(Calculation!K$104:K$248,Calculation!$D$104:$D$248,$D50,Calculation!$C$104:$C$248,$C50)+SUMIFS(Calculation!K$38:K$64,Calculation!$B$38:$B$64,$D50,Calculation!$A$38:$A$64,$C50)*10000</f>
        <v>0</v>
      </c>
      <c r="I50" s="112">
        <f>SUMIFS(Calculation!L$104:L$248,Calculation!$D$104:$D$248,$D50,Calculation!$C$104:$C$248,$C50)+SUMIFS(Calculation!L$38:L$64,Calculation!$B$38:$B$64,$D50,Calculation!$A$38:$A$64,$C50)*10000</f>
        <v>0</v>
      </c>
      <c r="J50" s="147">
        <f>SUMIFS(Calculation!M$104:M$248,Calculation!$D$104:$D$248,$D50,Calculation!$C$104:$C$248,$C50)+SUMIFS(Calculation!M$38:M$64,Calculation!$B$38:$B$64,$D50,Calculation!$A$38:$A$64,$C50)*10000</f>
        <v>0</v>
      </c>
      <c r="K50" s="152">
        <f>SUMIFS(Calculation!N$104:N$248,Calculation!$D$104:$D$248,$D50,Calculation!$C$104:$C$248,$C50)+SUMIFS(Calculation!N$38:N$64,Calculation!$B$38:$B$64,$D50,Calculation!$A$38:$A$64,$C50)*10000</f>
        <v>45.476534296028881</v>
      </c>
      <c r="L50" s="115">
        <f>SUMIFS(Calculation!O$104:O$248,Calculation!$D$104:$D$248,$D50,Calculation!$C$104:$C$248,$C50)+SUMIFS(Calculation!O$38:O$64,Calculation!$B$38:$B$64,$D50,Calculation!$A$38:$A$64,$C50)*10000</f>
        <v>17.314814814814813</v>
      </c>
      <c r="M50" s="114">
        <f>SUMIFS(Calculation!P$104:P$248,Calculation!$D$104:$D$248,$D50,Calculation!$C$104:$C$248,$C50)+SUMIFS(Calculation!P$38:P$64,Calculation!$B$38:$B$64,$D50,Calculation!$A$38:$A$64,$C50)*10000</f>
        <v>17.519953051643192</v>
      </c>
      <c r="N50" s="115">
        <f>SUMIFS(Calculation!Q$104:Q$248,Calculation!$D$104:$D$248,$D50,Calculation!$C$104:$C$248,$C50)+SUMIFS(Calculation!Q$38:Q$64,Calculation!$B$38:$B$64,$D50,Calculation!$A$38:$A$64,$C50)*10000</f>
        <v>5.1192771084337352</v>
      </c>
      <c r="O50" s="114">
        <f>SUMIFS(Calculation!R$104:R$248,Calculation!$D$104:$D$248,$D50,Calculation!$C$104:$C$248,$C50)+SUMIFS(Calculation!R$38:R$64,Calculation!$B$38:$B$64,$D50,Calculation!$A$38:$A$64,$C50)*10000</f>
        <v>1.447953216374269</v>
      </c>
      <c r="P50" s="153">
        <f>SUMIFS(Calculation!S$104:S$248,Calculation!$D$104:$D$248,$D50,Calculation!$C$104:$C$248,$C50)+SUMIFS(Calculation!S$38:S$64,Calculation!$B$38:$B$64,$D50,Calculation!$A$38:$A$64,$C50)*10000</f>
        <v>0.75376884422110557</v>
      </c>
      <c r="Q50" s="158">
        <f>SUMIFS(Calculation!T$104:T$248,Calculation!$D$104:$D$248,$D50,Calculation!$C$104:$C$248,$C50)+SUMIFS(Calculation!T$38:T$64,Calculation!$B$38:$B$64,$D50,Calculation!$A$38:$A$64,$C50)*10000</f>
        <v>6.9277978339350179</v>
      </c>
      <c r="R50" s="117">
        <f>SUMIFS(Calculation!U$104:U$248,Calculation!$D$104:$D$248,$D50,Calculation!$C$104:$C$248,$C50)+SUMIFS(Calculation!U$38:U$64,Calculation!$B$38:$B$64,$D50,Calculation!$A$38:$A$64,$C50)*10000</f>
        <v>2.7754629629629628</v>
      </c>
      <c r="S50" s="116">
        <f>SUMIFS(Calculation!V$104:V$248,Calculation!$D$104:$D$248,$D50,Calculation!$C$104:$C$248,$C50)+SUMIFS(Calculation!V$38:V$64,Calculation!$B$38:$B$64,$D50,Calculation!$A$38:$A$64,$C50)*10000</f>
        <v>3.4284037558685445</v>
      </c>
      <c r="T50" s="117">
        <f>SUMIFS(Calculation!W$104:W$248,Calculation!$D$104:$D$248,$D50,Calculation!$C$104:$C$248,$C50)+SUMIFS(Calculation!W$38:W$64,Calculation!$B$38:$B$64,$D50,Calculation!$A$38:$A$64,$C50)*10000</f>
        <v>1.2456626506024095</v>
      </c>
      <c r="U50" s="116">
        <f>SUMIFS(Calculation!X$104:X$248,Calculation!$D$104:$D$248,$D50,Calculation!$C$104:$C$248,$C50)+SUMIFS(Calculation!X$38:X$64,Calculation!$B$38:$B$64,$D50,Calculation!$A$38:$A$64,$C50)*10000</f>
        <v>0.35321637426900587</v>
      </c>
      <c r="V50" s="159">
        <f>SUMIFS(Calculation!Y$104:Y$248,Calculation!$D$104:$D$248,$D50,Calculation!$C$104:$C$248,$C50)+SUMIFS(Calculation!Y$38:Y$64,Calculation!$B$38:$B$64,$D50,Calculation!$A$38:$A$64,$C50)*10000</f>
        <v>0.15175879396984926</v>
      </c>
      <c r="W50" s="164">
        <f>SUMIFS(Calculation!Z$104:Z$248,Calculation!$D$104:$D$248,$D50,Calculation!$C$104:$C$248,$C50)+SUMIFS(Calculation!Z$38:Z$64,Calculation!$B$38:$B$64,$D50,Calculation!$A$38:$A$64,$C50)*10000</f>
        <v>6.8592057761732855E-2</v>
      </c>
      <c r="X50" s="119">
        <f>SUMIFS(Calculation!AA$104:AA$248,Calculation!$D$104:$D$248,$D50,Calculation!$C$104:$C$248,$C50)+SUMIFS(Calculation!AA$38:AA$64,Calculation!$B$38:$B$64,$D50,Calculation!$A$38:$A$64,$C50)*10000</f>
        <v>2.5462962962962962E-2</v>
      </c>
      <c r="Y50" s="118">
        <f>SUMIFS(Calculation!AB$104:AB$248,Calculation!$D$104:$D$248,$D50,Calculation!$C$104:$C$248,$C50)+SUMIFS(Calculation!AB$38:AB$64,Calculation!$B$38:$B$64,$D50,Calculation!$A$38:$A$64,$C50)*10000</f>
        <v>2.699530516431925E-2</v>
      </c>
      <c r="Z50" s="119">
        <f>SUMIFS(Calculation!AC$104:AC$248,Calculation!$D$104:$D$248,$D50,Calculation!$C$104:$C$248,$C50)+SUMIFS(Calculation!AC$38:AC$64,Calculation!$B$38:$B$64,$D50,Calculation!$A$38:$A$64,$C50)*10000</f>
        <v>8.4337349397590362E-3</v>
      </c>
      <c r="AA50" s="118">
        <f>SUMIFS(Calculation!AD$104:AD$248,Calculation!$D$104:$D$248,$D50,Calculation!$C$104:$C$248,$C50)+SUMIFS(Calculation!AD$38:AD$64,Calculation!$B$38:$B$64,$D50,Calculation!$A$38:$A$64,$C50)*10000</f>
        <v>2.3391812865497076E-3</v>
      </c>
      <c r="AB50" s="165">
        <f>SUMIFS(Calculation!AE$104:AE$248,Calculation!$D$104:$D$248,$D50,Calculation!$C$104:$C$248,$C50)+SUMIFS(Calculation!AE$38:AE$64,Calculation!$B$38:$B$64,$D50,Calculation!$A$38:$A$64,$C50)*10000</f>
        <v>2.0100502512562816E-3</v>
      </c>
      <c r="AC50" s="170">
        <f>SUMIFS(Calculation!AF$104:AF$248,Calculation!$D$104:$D$248,$D50,Calculation!$C$104:$C$248,$C50)+SUMIFS(Calculation!AF$38:AF$64,Calculation!$B$38:$B$64,$D50,Calculation!$A$38:$A$64,$C50)*10000</f>
        <v>3.5667870036101084</v>
      </c>
      <c r="AD50" s="121">
        <f>SUMIFS(Calculation!AG$104:AG$248,Calculation!$D$104:$D$248,$D50,Calculation!$C$104:$C$248,$C50)+SUMIFS(Calculation!AG$38:AG$64,Calculation!$B$38:$B$64,$D50,Calculation!$A$38:$A$64,$C50)*10000</f>
        <v>1.4259259259259258</v>
      </c>
      <c r="AE50" s="120">
        <f>SUMIFS(Calculation!AH$104:AH$248,Calculation!$D$104:$D$248,$D50,Calculation!$C$104:$C$248,$C50)+SUMIFS(Calculation!AH$38:AH$64,Calculation!$B$38:$B$64,$D50,Calculation!$A$38:$A$64,$C50)*10000</f>
        <v>1.511737089201878</v>
      </c>
      <c r="AF50" s="121">
        <f>SUMIFS(Calculation!AI$104:AI$248,Calculation!$D$104:$D$248,$D50,Calculation!$C$104:$C$248,$C50)+SUMIFS(Calculation!AI$38:AI$64,Calculation!$B$38:$B$64,$D50,Calculation!$A$38:$A$64,$C50)*10000</f>
        <v>0.47481927710843369</v>
      </c>
      <c r="AG50" s="120">
        <f>SUMIFS(Calculation!AJ$104:AJ$248,Calculation!$D$104:$D$248,$D50,Calculation!$C$104:$C$248,$C50)+SUMIFS(Calculation!AJ$38:AJ$64,Calculation!$B$38:$B$64,$D50,Calculation!$A$38:$A$64,$C50)*10000</f>
        <v>0.14970760233918129</v>
      </c>
      <c r="AH50" s="171">
        <f>SUMIFS(Calculation!AK$104:AK$248,Calculation!$D$104:$D$248,$D50,Calculation!$C$104:$C$248,$C50)+SUMIFS(Calculation!AK$38:AK$64,Calculation!$B$38:$B$64,$D50,Calculation!$A$38:$A$64,$C50)*10000</f>
        <v>7.1356783919597988E-2</v>
      </c>
      <c r="AI50" s="176">
        <f>SUMIFS(Calculation!AL$104:AL$248,Calculation!$D$104:$D$248,$D50,Calculation!$C$104:$C$248,$C50)+SUMIFS(Calculation!AL$38:AL$64,Calculation!$B$38:$B$64,$D50,Calculation!$A$38:$A$64,$C50)*10000</f>
        <v>0.96028880866425992</v>
      </c>
      <c r="AJ50" s="123">
        <f>SUMIFS(Calculation!AM$104:AM$248,Calculation!$D$104:$D$248,$D50,Calculation!$C$104:$C$248,$C50)+SUMIFS(Calculation!AM$38:AM$64,Calculation!$B$38:$B$64,$D50,Calculation!$A$38:$A$64,$C50)*10000</f>
        <v>0.45833333333333331</v>
      </c>
      <c r="AK50" s="122">
        <f>SUMIFS(Calculation!AN$104:AN$248,Calculation!$D$104:$D$248,$D50,Calculation!$C$104:$C$248,$C50)+SUMIFS(Calculation!AN$38:AN$64,Calculation!$B$38:$B$64,$D50,Calculation!$A$38:$A$64,$C50)*10000</f>
        <v>0.51291079812206575</v>
      </c>
      <c r="AL50" s="123">
        <f>SUMIFS(Calculation!AO$104:AO$248,Calculation!$D$104:$D$248,$D50,Calculation!$C$104:$C$248,$C50)+SUMIFS(Calculation!AO$38:AO$64,Calculation!$B$38:$B$64,$D50,Calculation!$A$38:$A$64,$C50)*10000</f>
        <v>0.15180722891566265</v>
      </c>
      <c r="AM50" s="122">
        <f>SUMIFS(Calculation!AP$104:AP$248,Calculation!$D$104:$D$248,$D50,Calculation!$C$104:$C$248,$C50)+SUMIFS(Calculation!AP$38:AP$64,Calculation!$B$38:$B$64,$D50,Calculation!$A$38:$A$64,$C50)*10000</f>
        <v>4.6783625730994149E-2</v>
      </c>
      <c r="AN50" s="177">
        <f>SUMIFS(Calculation!AQ$104:AQ$248,Calculation!$D$104:$D$248,$D50,Calculation!$C$104:$C$248,$C50)+SUMIFS(Calculation!AQ$38:AQ$64,Calculation!$B$38:$B$64,$D50,Calculation!$A$38:$A$64,$C50)*10000</f>
        <v>2.1105527638190954E-2</v>
      </c>
    </row>
    <row r="51" spans="1:40">
      <c r="A51" s="132" t="s">
        <v>460</v>
      </c>
      <c r="B51" s="129" t="s">
        <v>460</v>
      </c>
      <c r="C51" s="142" t="s">
        <v>251</v>
      </c>
      <c r="D51" s="143" t="s">
        <v>425</v>
      </c>
      <c r="E51" s="146">
        <f>SUMIFS(Calculation!H$104:H$248,Calculation!$D$104:$D$248,$D51,Calculation!$C$104:$C$248,$C51)+SUMIFS(Calculation!H$38:H$64,Calculation!$B$38:$B$64,$D51,Calculation!$A$38:$A$64,$C51)*10000</f>
        <v>1412.4876420767609</v>
      </c>
      <c r="F51" s="113">
        <f>SUMIFS(Calculation!I$104:I$248,Calculation!$D$104:$D$248,$D51,Calculation!$C$104:$C$248,$C51)+SUMIFS(Calculation!I$38:I$64,Calculation!$B$38:$B$64,$D51,Calculation!$A$38:$A$64,$C51)*10000</f>
        <v>516.31534188575461</v>
      </c>
      <c r="G51" s="112">
        <f>SUMIFS(Calculation!J$104:J$248,Calculation!$D$104:$D$248,$D51,Calculation!$C$104:$C$248,$C51)+SUMIFS(Calculation!J$38:J$64,Calculation!$B$38:$B$64,$D51,Calculation!$A$38:$A$64,$C51)*10000</f>
        <v>665.31866907007316</v>
      </c>
      <c r="H51" s="113">
        <f>SUMIFS(Calculation!K$104:K$248,Calculation!$D$104:$D$248,$D51,Calculation!$C$104:$C$248,$C51)+SUMIFS(Calculation!K$38:K$64,Calculation!$B$38:$B$64,$D51,Calculation!$A$38:$A$64,$C51)*10000</f>
        <v>94.20538770993511</v>
      </c>
      <c r="I51" s="112">
        <f>SUMIFS(Calculation!L$104:L$248,Calculation!$D$104:$D$248,$D51,Calculation!$C$104:$C$248,$C51)+SUMIFS(Calculation!L$38:L$64,Calculation!$B$38:$B$64,$D51,Calculation!$A$38:$A$64,$C51)*10000</f>
        <v>21.07585547618423</v>
      </c>
      <c r="J51" s="147">
        <f>SUMIFS(Calculation!M$104:M$248,Calculation!$D$104:$D$248,$D51,Calculation!$C$104:$C$248,$C51)+SUMIFS(Calculation!M$38:M$64,Calculation!$B$38:$B$64,$D51,Calculation!$A$38:$A$64,$C51)*10000</f>
        <v>590.2199682919852</v>
      </c>
      <c r="K51" s="152">
        <f>SUMIFS(Calculation!N$104:N$248,Calculation!$D$104:$D$248,$D51,Calculation!$C$104:$C$248,$C51)+SUMIFS(Calculation!N$38:N$64,Calculation!$B$38:$B$64,$D51,Calculation!$A$38:$A$64,$C51)*10000</f>
        <v>10815.32508422279</v>
      </c>
      <c r="L51" s="115">
        <f>SUMIFS(Calculation!O$104:O$248,Calculation!$D$104:$D$248,$D51,Calculation!$C$104:$C$248,$C51)+SUMIFS(Calculation!O$38:O$64,Calculation!$B$38:$B$64,$D51,Calculation!$A$38:$A$64,$C51)*10000</f>
        <v>5523.5999782872241</v>
      </c>
      <c r="M51" s="114">
        <f>SUMIFS(Calculation!P$104:P$248,Calculation!$D$104:$D$248,$D51,Calculation!$C$104:$C$248,$C51)+SUMIFS(Calculation!P$38:P$64,Calculation!$B$38:$B$64,$D51,Calculation!$A$38:$A$64,$C51)*10000</f>
        <v>7963.0328204324387</v>
      </c>
      <c r="N51" s="115">
        <f>SUMIFS(Calculation!Q$104:Q$248,Calculation!$D$104:$D$248,$D51,Calculation!$C$104:$C$248,$C51)+SUMIFS(Calculation!Q$38:Q$64,Calculation!$B$38:$B$64,$D51,Calculation!$A$38:$A$64,$C51)*10000</f>
        <v>803.86153792952405</v>
      </c>
      <c r="O51" s="114">
        <f>SUMIFS(Calculation!R$104:R$248,Calculation!$D$104:$D$248,$D51,Calculation!$C$104:$C$248,$C51)+SUMIFS(Calculation!R$38:R$64,Calculation!$B$38:$B$64,$D51,Calculation!$A$38:$A$64,$C51)*10000</f>
        <v>211.96865172698207</v>
      </c>
      <c r="P51" s="153">
        <f>SUMIFS(Calculation!S$104:S$248,Calculation!$D$104:$D$248,$D51,Calculation!$C$104:$C$248,$C51)+SUMIFS(Calculation!S$38:S$64,Calculation!$B$38:$B$64,$D51,Calculation!$A$38:$A$64,$C51)*10000</f>
        <v>6472.5803245465604</v>
      </c>
      <c r="Q51" s="158">
        <f>SUMIFS(Calculation!T$104:T$248,Calculation!$D$104:$D$248,$D51,Calculation!$C$104:$C$248,$C51)+SUMIFS(Calculation!T$38:T$64,Calculation!$B$38:$B$64,$D51,Calculation!$A$38:$A$64,$C51)*10000</f>
        <v>799.03498000692673</v>
      </c>
      <c r="R51" s="117">
        <f>SUMIFS(Calculation!U$104:U$248,Calculation!$D$104:$D$248,$D51,Calculation!$C$104:$C$248,$C51)+SUMIFS(Calculation!U$38:U$64,Calculation!$B$38:$B$64,$D51,Calculation!$A$38:$A$64,$C51)*10000</f>
        <v>367.75290860730632</v>
      </c>
      <c r="S51" s="116">
        <f>SUMIFS(Calculation!V$104:V$248,Calculation!$D$104:$D$248,$D51,Calculation!$C$104:$C$248,$C51)+SUMIFS(Calculation!V$38:V$64,Calculation!$B$38:$B$64,$D51,Calculation!$A$38:$A$64,$C51)*10000</f>
        <v>533.64101581662123</v>
      </c>
      <c r="T51" s="117">
        <f>SUMIFS(Calculation!W$104:W$248,Calculation!$D$104:$D$248,$D51,Calculation!$C$104:$C$248,$C51)+SUMIFS(Calculation!W$38:W$64,Calculation!$B$38:$B$64,$D51,Calculation!$A$38:$A$64,$C51)*10000</f>
        <v>53.957327124134032</v>
      </c>
      <c r="U51" s="116">
        <f>SUMIFS(Calculation!X$104:X$248,Calculation!$D$104:$D$248,$D51,Calculation!$C$104:$C$248,$C51)+SUMIFS(Calculation!X$38:X$64,Calculation!$B$38:$B$64,$D51,Calculation!$A$38:$A$64,$C51)*10000</f>
        <v>16.134626201863526</v>
      </c>
      <c r="V51" s="159">
        <f>SUMIFS(Calculation!Y$104:Y$248,Calculation!$D$104:$D$248,$D51,Calculation!$C$104:$C$248,$C51)+SUMIFS(Calculation!Y$38:Y$64,Calculation!$B$38:$B$64,$D51,Calculation!$A$38:$A$64,$C51)*10000</f>
        <v>585.26013662566595</v>
      </c>
      <c r="W51" s="164">
        <f>SUMIFS(Calculation!Z$104:Z$248,Calculation!$D$104:$D$248,$D51,Calculation!$C$104:$C$248,$C51)+SUMIFS(Calculation!Z$38:Z$64,Calculation!$B$38:$B$64,$D51,Calculation!$A$38:$A$64,$C51)*10000</f>
        <v>0</v>
      </c>
      <c r="X51" s="119">
        <f>SUMIFS(Calculation!AA$104:AA$248,Calculation!$D$104:$D$248,$D51,Calculation!$C$104:$C$248,$C51)+SUMIFS(Calculation!AA$38:AA$64,Calculation!$B$38:$B$64,$D51,Calculation!$A$38:$A$64,$C51)*10000</f>
        <v>4.8708994517524022E-2</v>
      </c>
      <c r="Y51" s="118">
        <f>SUMIFS(Calculation!AB$104:AB$248,Calculation!$D$104:$D$248,$D51,Calculation!$C$104:$C$248,$C51)+SUMIFS(Calculation!AB$38:AB$64,Calculation!$B$38:$B$64,$D51,Calculation!$A$38:$A$64,$C51)*10000</f>
        <v>3.4652014014066312E-2</v>
      </c>
      <c r="Z51" s="119">
        <f>SUMIFS(Calculation!AC$104:AC$248,Calculation!$D$104:$D$248,$D51,Calculation!$C$104:$C$248,$C51)+SUMIFS(Calculation!AC$38:AC$64,Calculation!$B$38:$B$64,$D51,Calculation!$A$38:$A$64,$C51)*10000</f>
        <v>7.3311585766486472E-3</v>
      </c>
      <c r="AA51" s="118">
        <f>SUMIFS(Calculation!AD$104:AD$248,Calculation!$D$104:$D$248,$D51,Calculation!$C$104:$C$248,$C51)+SUMIFS(Calculation!AD$38:AD$64,Calculation!$B$38:$B$64,$D51,Calculation!$A$38:$A$64,$C51)*10000</f>
        <v>3.0252424128494109E-3</v>
      </c>
      <c r="AB51" s="165">
        <f>SUMIFS(Calculation!AE$104:AE$248,Calculation!$D$104:$D$248,$D51,Calculation!$C$104:$C$248,$C51)+SUMIFS(Calculation!AE$38:AE$64,Calculation!$B$38:$B$64,$D51,Calculation!$A$38:$A$64,$C51)*10000</f>
        <v>9.9196633326384065E-2</v>
      </c>
      <c r="AC51" s="170">
        <f>SUMIFS(Calculation!AF$104:AF$248,Calculation!$D$104:$D$248,$D51,Calculation!$C$104:$C$248,$C51)+SUMIFS(Calculation!AF$38:AF$64,Calculation!$B$38:$B$64,$D51,Calculation!$A$38:$A$64,$C51)*10000</f>
        <v>582.52227574698531</v>
      </c>
      <c r="AD51" s="121">
        <f>SUMIFS(Calculation!AG$104:AG$248,Calculation!$D$104:$D$248,$D51,Calculation!$C$104:$C$248,$C51)+SUMIFS(Calculation!AG$38:AG$64,Calculation!$B$38:$B$64,$D51,Calculation!$A$38:$A$64,$C51)*10000</f>
        <v>301.9957660086489</v>
      </c>
      <c r="AE51" s="120">
        <f>SUMIFS(Calculation!AH$104:AH$248,Calculation!$D$104:$D$248,$D51,Calculation!$C$104:$C$248,$C51)+SUMIFS(Calculation!AH$38:AH$64,Calculation!$B$38:$B$64,$D51,Calculation!$A$38:$A$64,$C51)*10000</f>
        <v>505.91940460536819</v>
      </c>
      <c r="AF51" s="121">
        <f>SUMIFS(Calculation!AI$104:AI$248,Calculation!$D$104:$D$248,$D51,Calculation!$C$104:$C$248,$C51)+SUMIFS(Calculation!AI$38:AI$64,Calculation!$B$38:$B$64,$D51,Calculation!$A$38:$A$64,$C51)*10000</f>
        <v>61.141862529249714</v>
      </c>
      <c r="AG51" s="120">
        <f>SUMIFS(Calculation!AJ$104:AJ$248,Calculation!$D$104:$D$248,$D51,Calculation!$C$104:$C$248,$C51)+SUMIFS(Calculation!AJ$38:AJ$64,Calculation!$B$38:$B$64,$D51,Calculation!$A$38:$A$64,$C51)*10000</f>
        <v>17.042198925718349</v>
      </c>
      <c r="AH51" s="171">
        <f>SUMIFS(Calculation!AK$104:AK$248,Calculation!$D$104:$D$248,$D51,Calculation!$C$104:$C$248,$C51)+SUMIFS(Calculation!AK$38:AK$64,Calculation!$B$38:$B$64,$D51,Calculation!$A$38:$A$64,$C51)*10000</f>
        <v>513.3425774640375</v>
      </c>
      <c r="AI51" s="176">
        <f>SUMIFS(Calculation!AL$104:AL$248,Calculation!$D$104:$D$248,$D51,Calculation!$C$104:$C$248,$C51)+SUMIFS(Calculation!AL$38:AL$64,Calculation!$B$38:$B$64,$D51,Calculation!$A$38:$A$64,$C51)*10000</f>
        <v>2763.6300179465384</v>
      </c>
      <c r="AJ51" s="123">
        <f>SUMIFS(Calculation!AM$104:AM$248,Calculation!$D$104:$D$248,$D51,Calculation!$C$104:$C$248,$C51)+SUMIFS(Calculation!AM$38:AM$64,Calculation!$B$38:$B$64,$D51,Calculation!$A$38:$A$64,$C51)*10000</f>
        <v>1366.2872962165488</v>
      </c>
      <c r="AK51" s="122">
        <f>SUMIFS(Calculation!AN$104:AN$248,Calculation!$D$104:$D$248,$D51,Calculation!$C$104:$C$248,$C51)+SUMIFS(Calculation!AN$38:AN$64,Calculation!$B$38:$B$64,$D51,Calculation!$A$38:$A$64,$C51)*10000</f>
        <v>2270.053438061484</v>
      </c>
      <c r="AL51" s="123">
        <f>SUMIFS(Calculation!AO$104:AO$248,Calculation!$D$104:$D$248,$D51,Calculation!$C$104:$C$248,$C51)+SUMIFS(Calculation!AO$38:AO$64,Calculation!$B$38:$B$64,$D51,Calculation!$A$38:$A$64,$C51)*10000</f>
        <v>258.82655354858048</v>
      </c>
      <c r="AM51" s="122">
        <f>SUMIFS(Calculation!AP$104:AP$248,Calculation!$D$104:$D$248,$D51,Calculation!$C$104:$C$248,$C51)+SUMIFS(Calculation!AP$38:AP$64,Calculation!$B$38:$B$64,$D51,Calculation!$A$38:$A$64,$C51)*10000</f>
        <v>79.775642426838985</v>
      </c>
      <c r="AN51" s="177">
        <f>SUMIFS(Calculation!AQ$104:AQ$248,Calculation!$D$104:$D$248,$D51,Calculation!$C$104:$C$248,$C51)+SUMIFS(Calculation!AQ$38:AQ$64,Calculation!$B$38:$B$64,$D51,Calculation!$A$38:$A$64,$C51)*10000</f>
        <v>2068.4977964384238</v>
      </c>
    </row>
    <row r="52" spans="1:40">
      <c r="A52" s="132" t="s">
        <v>460</v>
      </c>
      <c r="B52" s="129" t="s">
        <v>460</v>
      </c>
      <c r="C52" s="142" t="s">
        <v>251</v>
      </c>
      <c r="D52" s="143" t="s">
        <v>427</v>
      </c>
      <c r="E52" s="146">
        <f>SUMIFS(Calculation!H$104:H$248,Calculation!$D$104:$D$248,$D52,Calculation!$C$104:$C$248,$C52)+SUMIFS(Calculation!H$38:H$64,Calculation!$B$38:$B$64,$D52,Calculation!$A$38:$A$64,$C52)*10000</f>
        <v>5654.3503038317431</v>
      </c>
      <c r="F52" s="113">
        <f>SUMIFS(Calculation!I$104:I$248,Calculation!$D$104:$D$248,$D52,Calculation!$C$104:$C$248,$C52)+SUMIFS(Calculation!I$38:I$64,Calculation!$B$38:$B$64,$D52,Calculation!$A$38:$A$64,$C52)*10000</f>
        <v>1664.6630599332934</v>
      </c>
      <c r="G52" s="112">
        <f>SUMIFS(Calculation!J$104:J$248,Calculation!$D$104:$D$248,$D52,Calculation!$C$104:$C$248,$C52)+SUMIFS(Calculation!J$38:J$64,Calculation!$B$38:$B$64,$D52,Calculation!$A$38:$A$64,$C52)*10000</f>
        <v>757.94386826545451</v>
      </c>
      <c r="H52" s="113">
        <f>SUMIFS(Calculation!K$104:K$248,Calculation!$D$104:$D$248,$D52,Calculation!$C$104:$C$248,$C52)+SUMIFS(Calculation!K$38:K$64,Calculation!$B$38:$B$64,$D52,Calculation!$A$38:$A$64,$C52)*10000</f>
        <v>962.05030373589386</v>
      </c>
      <c r="I52" s="112">
        <f>SUMIFS(Calculation!L$104:L$248,Calculation!$D$104:$D$248,$D52,Calculation!$C$104:$C$248,$C52)+SUMIFS(Calculation!L$38:L$64,Calculation!$B$38:$B$64,$D52,Calculation!$A$38:$A$64,$C52)*10000</f>
        <v>934.70809908106071</v>
      </c>
      <c r="J52" s="147">
        <f>SUMIFS(Calculation!M$104:M$248,Calculation!$D$104:$D$248,$D52,Calculation!$C$104:$C$248,$C52)+SUMIFS(Calculation!M$38:M$64,Calculation!$B$38:$B$64,$D52,Calculation!$A$38:$A$64,$C52)*10000</f>
        <v>3605.8805276911812</v>
      </c>
      <c r="K52" s="152">
        <f>SUMIFS(Calculation!N$104:N$248,Calculation!$D$104:$D$248,$D52,Calculation!$C$104:$C$248,$C52)+SUMIFS(Calculation!N$38:N$64,Calculation!$B$38:$B$64,$D52,Calculation!$A$38:$A$64,$C52)*10000</f>
        <v>43294.988822770065</v>
      </c>
      <c r="L52" s="115">
        <f>SUMIFS(Calculation!O$104:O$248,Calculation!$D$104:$D$248,$D52,Calculation!$C$104:$C$248,$C52)+SUMIFS(Calculation!O$38:O$64,Calculation!$B$38:$B$64,$D52,Calculation!$A$38:$A$64,$C52)*10000</f>
        <v>17808.753867588253</v>
      </c>
      <c r="M52" s="114">
        <f>SUMIFS(Calculation!P$104:P$248,Calculation!$D$104:$D$248,$D52,Calculation!$C$104:$C$248,$C52)+SUMIFS(Calculation!P$38:P$64,Calculation!$B$38:$B$64,$D52,Calculation!$A$38:$A$64,$C52)*10000</f>
        <v>9071.6406733021577</v>
      </c>
      <c r="N52" s="115">
        <f>SUMIFS(Calculation!Q$104:Q$248,Calculation!$D$104:$D$248,$D52,Calculation!$C$104:$C$248,$C52)+SUMIFS(Calculation!Q$38:Q$64,Calculation!$B$38:$B$64,$D52,Calculation!$A$38:$A$64,$C52)*10000</f>
        <v>8209.2463661199035</v>
      </c>
      <c r="O52" s="114">
        <f>SUMIFS(Calculation!R$104:R$248,Calculation!$D$104:$D$248,$D52,Calculation!$C$104:$C$248,$C52)+SUMIFS(Calculation!R$38:R$64,Calculation!$B$38:$B$64,$D52,Calculation!$A$38:$A$64,$C52)*10000</f>
        <v>9400.748441475549</v>
      </c>
      <c r="P52" s="153">
        <f>SUMIFS(Calculation!S$104:S$248,Calculation!$D$104:$D$248,$D52,Calculation!$C$104:$C$248,$C52)+SUMIFS(Calculation!S$38:S$64,Calculation!$B$38:$B$64,$D52,Calculation!$A$38:$A$64,$C52)*10000</f>
        <v>39543.479736445304</v>
      </c>
      <c r="Q52" s="158">
        <f>SUMIFS(Calculation!T$104:T$248,Calculation!$D$104:$D$248,$D52,Calculation!$C$104:$C$248,$C52)+SUMIFS(Calculation!T$38:T$64,Calculation!$B$38:$B$64,$D52,Calculation!$A$38:$A$64,$C52)*10000</f>
        <v>3198.6288215106579</v>
      </c>
      <c r="R52" s="117">
        <f>SUMIFS(Calculation!U$104:U$248,Calculation!$D$104:$D$248,$D52,Calculation!$C$104:$C$248,$C52)+SUMIFS(Calculation!U$38:U$64,Calculation!$B$38:$B$64,$D52,Calculation!$A$38:$A$64,$C52)*10000</f>
        <v>1185.6798209902233</v>
      </c>
      <c r="S52" s="116">
        <f>SUMIFS(Calculation!V$104:V$248,Calculation!$D$104:$D$248,$D52,Calculation!$C$104:$C$248,$C52)+SUMIFS(Calculation!V$38:V$64,Calculation!$B$38:$B$64,$D52,Calculation!$A$38:$A$64,$C52)*10000</f>
        <v>607.93414433791656</v>
      </c>
      <c r="T52" s="117">
        <f>SUMIFS(Calculation!W$104:W$248,Calculation!$D$104:$D$248,$D52,Calculation!$C$104:$C$248,$C52)+SUMIFS(Calculation!W$38:W$64,Calculation!$B$38:$B$64,$D52,Calculation!$A$38:$A$64,$C52)*10000</f>
        <v>551.02647747051969</v>
      </c>
      <c r="U52" s="116">
        <f>SUMIFS(Calculation!X$104:X$248,Calculation!$D$104:$D$248,$D52,Calculation!$C$104:$C$248,$C52)+SUMIFS(Calculation!X$38:X$64,Calculation!$B$38:$B$64,$D52,Calculation!$A$38:$A$64,$C52)*10000</f>
        <v>715.56600886588376</v>
      </c>
      <c r="V52" s="159">
        <f>SUMIFS(Calculation!Y$104:Y$248,Calculation!$D$104:$D$248,$D52,Calculation!$C$104:$C$248,$C52)+SUMIFS(Calculation!Y$38:Y$64,Calculation!$B$38:$B$64,$D52,Calculation!$A$38:$A$64,$C52)*10000</f>
        <v>3575.5790106517593</v>
      </c>
      <c r="W52" s="164">
        <f>SUMIFS(Calculation!Z$104:Z$248,Calculation!$D$104:$D$248,$D52,Calculation!$C$104:$C$248,$C52)+SUMIFS(Calculation!Z$38:Z$64,Calculation!$B$38:$B$64,$D52,Calculation!$A$38:$A$64,$C52)*10000</f>
        <v>0</v>
      </c>
      <c r="X52" s="119">
        <f>SUMIFS(Calculation!AA$104:AA$248,Calculation!$D$104:$D$248,$D52,Calculation!$C$104:$C$248,$C52)+SUMIFS(Calculation!AA$38:AA$64,Calculation!$B$38:$B$64,$D52,Calculation!$A$38:$A$64,$C52)*10000</f>
        <v>0.15704368489936732</v>
      </c>
      <c r="Y52" s="118">
        <f>SUMIFS(Calculation!AB$104:AB$248,Calculation!$D$104:$D$248,$D52,Calculation!$C$104:$C$248,$C52)+SUMIFS(Calculation!AB$38:AB$64,Calculation!$B$38:$B$64,$D52,Calculation!$A$38:$A$64,$C52)*10000</f>
        <v>3.9476243138825758E-2</v>
      </c>
      <c r="Z52" s="119">
        <f>SUMIFS(Calculation!AC$104:AC$248,Calculation!$D$104:$D$248,$D52,Calculation!$C$104:$C$248,$C52)+SUMIFS(Calculation!AC$38:AC$64,Calculation!$B$38:$B$64,$D52,Calculation!$A$38:$A$64,$C52)*10000</f>
        <v>7.4867727917190194E-2</v>
      </c>
      <c r="AA52" s="118">
        <f>SUMIFS(Calculation!AD$104:AD$248,Calculation!$D$104:$D$248,$D52,Calculation!$C$104:$C$248,$C52)+SUMIFS(Calculation!AD$38:AD$64,Calculation!$B$38:$B$64,$D52,Calculation!$A$38:$A$64,$C52)*10000</f>
        <v>0.13416862666235321</v>
      </c>
      <c r="AB52" s="165">
        <f>SUMIFS(Calculation!AE$104:AE$248,Calculation!$D$104:$D$248,$D52,Calculation!$C$104:$C$248,$C52)+SUMIFS(Calculation!AE$38:AE$64,Calculation!$B$38:$B$64,$D52,Calculation!$A$38:$A$64,$C52)*10000</f>
        <v>0.60603034078843376</v>
      </c>
      <c r="AC52" s="170">
        <f>SUMIFS(Calculation!AF$104:AF$248,Calculation!$D$104:$D$248,$D52,Calculation!$C$104:$C$248,$C52)+SUMIFS(Calculation!AF$38:AF$64,Calculation!$B$38:$B$64,$D52,Calculation!$A$38:$A$64,$C52)*10000</f>
        <v>2331.9035924561572</v>
      </c>
      <c r="AD52" s="121">
        <f>SUMIFS(Calculation!AG$104:AG$248,Calculation!$D$104:$D$248,$D52,Calculation!$C$104:$C$248,$C52)+SUMIFS(Calculation!AG$38:AG$64,Calculation!$B$38:$B$64,$D52,Calculation!$A$38:$A$64,$C52)*10000</f>
        <v>973.67084637607741</v>
      </c>
      <c r="AE52" s="120">
        <f>SUMIFS(Calculation!AH$104:AH$248,Calculation!$D$104:$D$248,$D52,Calculation!$C$104:$C$248,$C52)+SUMIFS(Calculation!AH$38:AH$64,Calculation!$B$38:$B$64,$D52,Calculation!$A$38:$A$64,$C52)*10000</f>
        <v>576.353149826856</v>
      </c>
      <c r="AF52" s="121">
        <f>SUMIFS(Calculation!AI$104:AI$248,Calculation!$D$104:$D$248,$D52,Calculation!$C$104:$C$248,$C52)+SUMIFS(Calculation!AI$38:AI$64,Calculation!$B$38:$B$64,$D52,Calculation!$A$38:$A$64,$C52)*10000</f>
        <v>624.39685082936614</v>
      </c>
      <c r="AG52" s="120">
        <f>SUMIFS(Calculation!AJ$104:AJ$248,Calculation!$D$104:$D$248,$D52,Calculation!$C$104:$C$248,$C52)+SUMIFS(Calculation!AJ$38:AJ$64,Calculation!$B$38:$B$64,$D52,Calculation!$A$38:$A$64,$C52)*10000</f>
        <v>755.81659686458977</v>
      </c>
      <c r="AH52" s="171">
        <f>SUMIFS(Calculation!AK$104:AK$248,Calculation!$D$104:$D$248,$D52,Calculation!$C$104:$C$248,$C52)+SUMIFS(Calculation!AK$38:AK$64,Calculation!$B$38:$B$64,$D52,Calculation!$A$38:$A$64,$C52)*10000</f>
        <v>3136.207013580145</v>
      </c>
      <c r="AI52" s="176">
        <f>SUMIFS(Calculation!AL$104:AL$248,Calculation!$D$104:$D$248,$D52,Calculation!$C$104:$C$248,$C52)+SUMIFS(Calculation!AL$38:AL$64,Calculation!$B$38:$B$64,$D52,Calculation!$A$38:$A$64,$C52)*10000</f>
        <v>11063.12845943138</v>
      </c>
      <c r="AJ52" s="123">
        <f>SUMIFS(Calculation!AM$104:AM$248,Calculation!$D$104:$D$248,$D52,Calculation!$C$104:$C$248,$C52)+SUMIFS(Calculation!AM$38:AM$64,Calculation!$B$38:$B$64,$D52,Calculation!$A$38:$A$64,$C52)*10000</f>
        <v>4405.0753614272535</v>
      </c>
      <c r="AK52" s="122">
        <f>SUMIFS(Calculation!AN$104:AN$248,Calculation!$D$104:$D$248,$D52,Calculation!$C$104:$C$248,$C52)+SUMIFS(Calculation!AN$38:AN$64,Calculation!$B$38:$B$64,$D52,Calculation!$A$38:$A$64,$C52)*10000</f>
        <v>2586.0886880244752</v>
      </c>
      <c r="AL52" s="123">
        <f>SUMIFS(Calculation!AO$104:AO$248,Calculation!$D$104:$D$248,$D52,Calculation!$C$104:$C$248,$C52)+SUMIFS(Calculation!AO$38:AO$64,Calculation!$B$38:$B$64,$D52,Calculation!$A$38:$A$64,$C52)*10000</f>
        <v>2643.2051341163997</v>
      </c>
      <c r="AM52" s="122">
        <f>SUMIFS(Calculation!AP$104:AP$248,Calculation!$D$104:$D$248,$D52,Calculation!$C$104:$C$248,$C52)+SUMIFS(Calculation!AP$38:AP$64,Calculation!$B$38:$B$64,$D52,Calculation!$A$38:$A$64,$C52)*10000</f>
        <v>3538.0266850862545</v>
      </c>
      <c r="AN52" s="177">
        <f>SUMIFS(Calculation!AQ$104:AQ$248,Calculation!$D$104:$D$248,$D52,Calculation!$C$104:$C$248,$C52)+SUMIFS(Calculation!AQ$38:AQ$64,Calculation!$B$38:$B$64,$D52,Calculation!$A$38:$A$64,$C52)*10000</f>
        <v>12637.247681290815</v>
      </c>
    </row>
    <row r="53" spans="1:40">
      <c r="A53" s="132" t="s">
        <v>460</v>
      </c>
      <c r="B53" s="129" t="s">
        <v>460</v>
      </c>
      <c r="C53" s="142" t="s">
        <v>251</v>
      </c>
      <c r="D53" s="143" t="s">
        <v>219</v>
      </c>
      <c r="E53" s="146">
        <f>SUMIFS(Calculation!H$104:H$248,Calculation!$D$104:$D$248,$D53,Calculation!$C$104:$C$248,$C53)+SUMIFS(Calculation!H$38:H$64,Calculation!$B$38:$B$64,$D53,Calculation!$A$38:$A$64,$C53)*10000</f>
        <v>4562.0943924939393</v>
      </c>
      <c r="F53" s="113">
        <f>SUMIFS(Calculation!I$104:I$248,Calculation!$D$104:$D$248,$D53,Calculation!$C$104:$C$248,$C53)+SUMIFS(Calculation!I$38:I$64,Calculation!$B$38:$B$64,$D53,Calculation!$A$38:$A$64,$C53)*10000</f>
        <v>4193.9433417168775</v>
      </c>
      <c r="G53" s="112">
        <f>SUMIFS(Calculation!J$104:J$248,Calculation!$D$104:$D$248,$D53,Calculation!$C$104:$C$248,$C53)+SUMIFS(Calculation!J$38:J$64,Calculation!$B$38:$B$64,$D53,Calculation!$A$38:$A$64,$C53)*10000</f>
        <v>8498.2784294260564</v>
      </c>
      <c r="H53" s="113">
        <f>SUMIFS(Calculation!K$104:K$248,Calculation!$D$104:$D$248,$D53,Calculation!$C$104:$C$248,$C53)+SUMIFS(Calculation!K$38:K$64,Calculation!$B$38:$B$64,$D53,Calculation!$A$38:$A$64,$C53)*10000</f>
        <v>10667.575184719837</v>
      </c>
      <c r="I53" s="112">
        <f>SUMIFS(Calculation!L$104:L$248,Calculation!$D$104:$D$248,$D53,Calculation!$C$104:$C$248,$C53)+SUMIFS(Calculation!L$38:L$64,Calculation!$B$38:$B$64,$D53,Calculation!$A$38:$A$64,$C53)*10000</f>
        <v>7167.2527709530095</v>
      </c>
      <c r="J53" s="147">
        <f>SUMIFS(Calculation!M$104:M$248,Calculation!$D$104:$D$248,$D53,Calculation!$C$104:$C$248,$C53)+SUMIFS(Calculation!M$38:M$64,Calculation!$B$38:$B$64,$D53,Calculation!$A$38:$A$64,$C53)*10000</f>
        <v>4616.9856053370304</v>
      </c>
      <c r="K53" s="152">
        <f>SUMIFS(Calculation!N$104:N$248,Calculation!$D$104:$D$248,$D53,Calculation!$C$104:$C$248,$C53)+SUMIFS(Calculation!N$38:N$64,Calculation!$B$38:$B$64,$D53,Calculation!$A$38:$A$64,$C53)*10000</f>
        <v>34931.657063694467</v>
      </c>
      <c r="L53" s="115">
        <f>SUMIFS(Calculation!O$104:O$248,Calculation!$D$104:$D$248,$D53,Calculation!$C$104:$C$248,$C53)+SUMIFS(Calculation!O$38:O$64,Calculation!$B$38:$B$64,$D53,Calculation!$A$38:$A$64,$C53)*10000</f>
        <v>44867.280655725837</v>
      </c>
      <c r="M53" s="114">
        <f>SUMIFS(Calculation!P$104:P$248,Calculation!$D$104:$D$248,$D53,Calculation!$C$104:$C$248,$C53)+SUMIFS(Calculation!P$38:P$64,Calculation!$B$38:$B$64,$D53,Calculation!$A$38:$A$64,$C53)*10000</f>
        <v>101713.76995219311</v>
      </c>
      <c r="N53" s="115">
        <f>SUMIFS(Calculation!Q$104:Q$248,Calculation!$D$104:$D$248,$D53,Calculation!$C$104:$C$248,$C53)+SUMIFS(Calculation!Q$38:Q$64,Calculation!$B$38:$B$64,$D53,Calculation!$A$38:$A$64,$C53)*10000</f>
        <v>91027.207704632689</v>
      </c>
      <c r="O53" s="114">
        <f>SUMIFS(Calculation!R$104:R$248,Calculation!$D$104:$D$248,$D53,Calculation!$C$104:$C$248,$C53)+SUMIFS(Calculation!R$38:R$64,Calculation!$B$38:$B$64,$D53,Calculation!$A$38:$A$64,$C53)*10000</f>
        <v>72084.044615039355</v>
      </c>
      <c r="P53" s="153">
        <f>SUMIFS(Calculation!S$104:S$248,Calculation!$D$104:$D$248,$D53,Calculation!$C$104:$C$248,$C53)+SUMIFS(Calculation!S$38:S$64,Calculation!$B$38:$B$64,$D53,Calculation!$A$38:$A$64,$C53)*10000</f>
        <v>50631.64886525063</v>
      </c>
      <c r="Q53" s="158">
        <f>SUMIFS(Calculation!T$104:T$248,Calculation!$D$104:$D$248,$D53,Calculation!$C$104:$C$248,$C53)+SUMIFS(Calculation!T$38:T$64,Calculation!$B$38:$B$64,$D53,Calculation!$A$38:$A$64,$C53)*10000</f>
        <v>2580.7468278706592</v>
      </c>
      <c r="R53" s="117">
        <f>SUMIFS(Calculation!U$104:U$248,Calculation!$D$104:$D$248,$D53,Calculation!$C$104:$C$248,$C53)+SUMIFS(Calculation!U$38:U$64,Calculation!$B$38:$B$64,$D53,Calculation!$A$38:$A$64,$C53)*10000</f>
        <v>2987.1954933926818</v>
      </c>
      <c r="S53" s="116">
        <f>SUMIFS(Calculation!V$104:V$248,Calculation!$D$104:$D$248,$D53,Calculation!$C$104:$C$248,$C53)+SUMIFS(Calculation!V$38:V$64,Calculation!$B$38:$B$64,$D53,Calculation!$A$38:$A$64,$C53)*10000</f>
        <v>6816.3274902688154</v>
      </c>
      <c r="T53" s="117">
        <f>SUMIFS(Calculation!W$104:W$248,Calculation!$D$104:$D$248,$D53,Calculation!$C$104:$C$248,$C53)+SUMIFS(Calculation!W$38:W$64,Calculation!$B$38:$B$64,$D53,Calculation!$A$38:$A$64,$C53)*10000</f>
        <v>6109.9885882908948</v>
      </c>
      <c r="U53" s="116">
        <f>SUMIFS(Calculation!X$104:X$248,Calculation!$D$104:$D$248,$D53,Calculation!$C$104:$C$248,$C53)+SUMIFS(Calculation!X$38:X$64,Calculation!$B$38:$B$64,$D53,Calculation!$A$38:$A$64,$C53)*10000</f>
        <v>5486.8920734568492</v>
      </c>
      <c r="V53" s="159">
        <f>SUMIFS(Calculation!Y$104:Y$248,Calculation!$D$104:$D$248,$D53,Calculation!$C$104:$C$248,$C53)+SUMIFS(Calculation!Y$38:Y$64,Calculation!$B$38:$B$64,$D53,Calculation!$A$38:$A$64,$C53)*10000</f>
        <v>4578.1874069728538</v>
      </c>
      <c r="W53" s="164">
        <f>SUMIFS(Calculation!Z$104:Z$248,Calculation!$D$104:$D$248,$D53,Calculation!$C$104:$C$248,$C53)+SUMIFS(Calculation!Z$38:Z$64,Calculation!$B$38:$B$64,$D53,Calculation!$A$38:$A$64,$C53)*10000</f>
        <v>0</v>
      </c>
      <c r="X53" s="119">
        <f>SUMIFS(Calculation!AA$104:AA$248,Calculation!$D$104:$D$248,$D53,Calculation!$C$104:$C$248,$C53)+SUMIFS(Calculation!AA$38:AA$64,Calculation!$B$38:$B$64,$D53,Calculation!$A$38:$A$64,$C53)*10000</f>
        <v>0.39565503223744125</v>
      </c>
      <c r="Y53" s="118">
        <f>SUMIFS(Calculation!AB$104:AB$248,Calculation!$D$104:$D$248,$D53,Calculation!$C$104:$C$248,$C53)+SUMIFS(Calculation!AB$38:AB$64,Calculation!$B$38:$B$64,$D53,Calculation!$A$38:$A$64,$C53)*10000</f>
        <v>0.44261866819927376</v>
      </c>
      <c r="Z53" s="119">
        <f>SUMIFS(Calculation!AC$104:AC$248,Calculation!$D$104:$D$248,$D53,Calculation!$C$104:$C$248,$C53)+SUMIFS(Calculation!AC$38:AC$64,Calculation!$B$38:$B$64,$D53,Calculation!$A$38:$A$64,$C53)*10000</f>
        <v>0.83016149297430641</v>
      </c>
      <c r="AA53" s="118">
        <f>SUMIFS(Calculation!AD$104:AD$248,Calculation!$D$104:$D$248,$D53,Calculation!$C$104:$C$248,$C53)+SUMIFS(Calculation!AD$38:AD$64,Calculation!$B$38:$B$64,$D53,Calculation!$A$38:$A$64,$C53)*10000</f>
        <v>1.0287922637731592</v>
      </c>
      <c r="AB53" s="165">
        <f>SUMIFS(Calculation!AE$104:AE$248,Calculation!$D$104:$D$248,$D53,Calculation!$C$104:$C$248,$C53)+SUMIFS(Calculation!AE$38:AE$64,Calculation!$B$38:$B$64,$D53,Calculation!$A$38:$A$64,$C53)*10000</f>
        <v>0.77596396728353456</v>
      </c>
      <c r="AC53" s="170">
        <f>SUMIFS(Calculation!AF$104:AF$248,Calculation!$D$104:$D$248,$D53,Calculation!$C$104:$C$248,$C53)+SUMIFS(Calculation!AF$38:AF$64,Calculation!$B$38:$B$64,$D53,Calculation!$A$38:$A$64,$C53)*10000</f>
        <v>1881.4476874153836</v>
      </c>
      <c r="AD53" s="121">
        <f>SUMIFS(Calculation!AG$104:AG$248,Calculation!$D$104:$D$248,$D53,Calculation!$C$104:$C$248,$C53)+SUMIFS(Calculation!AG$38:AG$64,Calculation!$B$38:$B$64,$D53,Calculation!$A$38:$A$64,$C53)*10000</f>
        <v>2453.0611998721361</v>
      </c>
      <c r="AE53" s="120">
        <f>SUMIFS(Calculation!AH$104:AH$248,Calculation!$D$104:$D$248,$D53,Calculation!$C$104:$C$248,$C53)+SUMIFS(Calculation!AH$38:AH$64,Calculation!$B$38:$B$64,$D53,Calculation!$A$38:$A$64,$C53)*10000</f>
        <v>6462.2325557093964</v>
      </c>
      <c r="AF53" s="121">
        <f>SUMIFS(Calculation!AI$104:AI$248,Calculation!$D$104:$D$248,$D53,Calculation!$C$104:$C$248,$C53)+SUMIFS(Calculation!AI$38:AI$64,Calculation!$B$38:$B$64,$D53,Calculation!$A$38:$A$64,$C53)*10000</f>
        <v>6923.5468514057156</v>
      </c>
      <c r="AG53" s="120">
        <f>SUMIFS(Calculation!AJ$104:AJ$248,Calculation!$D$104:$D$248,$D53,Calculation!$C$104:$C$248,$C53)+SUMIFS(Calculation!AJ$38:AJ$64,Calculation!$B$38:$B$64,$D53,Calculation!$A$38:$A$64,$C53)*10000</f>
        <v>5795.5297525887972</v>
      </c>
      <c r="AH53" s="171">
        <f>SUMIFS(Calculation!AK$104:AK$248,Calculation!$D$104:$D$248,$D53,Calculation!$C$104:$C$248,$C53)+SUMIFS(Calculation!AK$38:AK$64,Calculation!$B$38:$B$64,$D53,Calculation!$A$38:$A$64,$C53)*10000</f>
        <v>4015.6135306922915</v>
      </c>
      <c r="AI53" s="176">
        <f>SUMIFS(Calculation!AL$104:AL$248,Calculation!$D$104:$D$248,$D53,Calculation!$C$104:$C$248,$C53)+SUMIFS(Calculation!AL$38:AL$64,Calculation!$B$38:$B$64,$D53,Calculation!$A$38:$A$64,$C53)*10000</f>
        <v>8926.054028525552</v>
      </c>
      <c r="AJ53" s="123">
        <f>SUMIFS(Calculation!AM$104:AM$248,Calculation!$D$104:$D$248,$D53,Calculation!$C$104:$C$248,$C53)+SUMIFS(Calculation!AM$38:AM$64,Calculation!$B$38:$B$64,$D53,Calculation!$A$38:$A$64,$C53)*10000</f>
        <v>11098.123654260227</v>
      </c>
      <c r="AK53" s="122">
        <f>SUMIFS(Calculation!AN$104:AN$248,Calculation!$D$104:$D$248,$D53,Calculation!$C$104:$C$248,$C53)+SUMIFS(Calculation!AN$38:AN$64,Calculation!$B$38:$B$64,$D53,Calculation!$A$38:$A$64,$C53)*10000</f>
        <v>28995.948953734423</v>
      </c>
      <c r="AL53" s="123">
        <f>SUMIFS(Calculation!AO$104:AO$248,Calculation!$D$104:$D$248,$D53,Calculation!$C$104:$C$248,$C53)+SUMIFS(Calculation!AO$38:AO$64,Calculation!$B$38:$B$64,$D53,Calculation!$A$38:$A$64,$C53)*10000</f>
        <v>29308.851509457887</v>
      </c>
      <c r="AM53" s="122">
        <f>SUMIFS(Calculation!AP$104:AP$248,Calculation!$D$104:$D$248,$D53,Calculation!$C$104:$C$248,$C53)+SUMIFS(Calculation!AP$38:AP$64,Calculation!$B$38:$B$64,$D53,Calculation!$A$38:$A$64,$C53)*10000</f>
        <v>27129.251995698211</v>
      </c>
      <c r="AN53" s="177">
        <f>SUMIFS(Calculation!AQ$104:AQ$248,Calculation!$D$104:$D$248,$D53,Calculation!$C$104:$C$248,$C53)+SUMIFS(Calculation!AQ$38:AQ$64,Calculation!$B$38:$B$64,$D53,Calculation!$A$38:$A$64,$C53)*10000</f>
        <v>16180.788627779904</v>
      </c>
    </row>
    <row r="54" spans="1:40">
      <c r="A54" s="132" t="s">
        <v>460</v>
      </c>
      <c r="B54" s="129" t="s">
        <v>460</v>
      </c>
      <c r="C54" s="142" t="s">
        <v>251</v>
      </c>
      <c r="D54" s="143" t="s">
        <v>218</v>
      </c>
      <c r="E54" s="146">
        <f>SUMIFS(Calculation!H$104:H$248,Calculation!$D$104:$D$248,$D54,Calculation!$C$104:$C$248,$C54)+SUMIFS(Calculation!H$38:H$64,Calculation!$B$38:$B$64,$D54,Calculation!$A$38:$A$64,$C54)*10000</f>
        <v>82173.342778879756</v>
      </c>
      <c r="F54" s="113">
        <f>SUMIFS(Calculation!I$104:I$248,Calculation!$D$104:$D$248,$D54,Calculation!$C$104:$C$248,$C54)+SUMIFS(Calculation!I$38:I$64,Calculation!$B$38:$B$64,$D54,Calculation!$A$38:$A$64,$C54)*10000</f>
        <v>96223.317109064476</v>
      </c>
      <c r="G54" s="112">
        <f>SUMIFS(Calculation!J$104:J$248,Calculation!$D$104:$D$248,$D54,Calculation!$C$104:$C$248,$C54)+SUMIFS(Calculation!J$38:J$64,Calculation!$B$38:$B$64,$D54,Calculation!$A$38:$A$64,$C54)*10000</f>
        <v>105158.91568048626</v>
      </c>
      <c r="H54" s="113">
        <f>SUMIFS(Calculation!K$104:K$248,Calculation!$D$104:$D$248,$D54,Calculation!$C$104:$C$248,$C54)+SUMIFS(Calculation!K$38:K$64,Calculation!$B$38:$B$64,$D54,Calculation!$A$38:$A$64,$C54)*10000</f>
        <v>144724.06372113933</v>
      </c>
      <c r="I54" s="112">
        <f>SUMIFS(Calculation!L$104:L$248,Calculation!$D$104:$D$248,$D54,Calculation!$C$104:$C$248,$C54)+SUMIFS(Calculation!L$38:L$64,Calculation!$B$38:$B$64,$D54,Calculation!$A$38:$A$64,$C54)*10000</f>
        <v>81844.247230504232</v>
      </c>
      <c r="J54" s="147">
        <f>SUMIFS(Calculation!M$104:M$248,Calculation!$D$104:$D$248,$D54,Calculation!$C$104:$C$248,$C54)+SUMIFS(Calculation!M$38:M$64,Calculation!$B$38:$B$64,$D54,Calculation!$A$38:$A$64,$C54)*10000</f>
        <v>89079.424698313262</v>
      </c>
      <c r="K54" s="152">
        <f>SUMIFS(Calculation!N$104:N$248,Calculation!$D$104:$D$248,$D54,Calculation!$C$104:$C$248,$C54)+SUMIFS(Calculation!N$38:N$64,Calculation!$B$38:$B$64,$D54,Calculation!$A$38:$A$64,$C54)*10000</f>
        <v>629195.88740908669</v>
      </c>
      <c r="L54" s="115">
        <f>SUMIFS(Calculation!O$104:O$248,Calculation!$D$104:$D$248,$D54,Calculation!$C$104:$C$248,$C54)+SUMIFS(Calculation!O$38:O$64,Calculation!$B$38:$B$64,$D54,Calculation!$A$38:$A$64,$C54)*10000</f>
        <v>1029407.9396384823</v>
      </c>
      <c r="M54" s="114">
        <f>SUMIFS(Calculation!P$104:P$248,Calculation!$D$104:$D$248,$D54,Calculation!$C$104:$C$248,$C54)+SUMIFS(Calculation!P$38:P$64,Calculation!$B$38:$B$64,$D54,Calculation!$A$38:$A$64,$C54)*10000</f>
        <v>1258620.7720508198</v>
      </c>
      <c r="N54" s="115">
        <f>SUMIFS(Calculation!Q$104:Q$248,Calculation!$D$104:$D$248,$D54,Calculation!$C$104:$C$248,$C54)+SUMIFS(Calculation!Q$38:Q$64,Calculation!$B$38:$B$64,$D54,Calculation!$A$38:$A$64,$C54)*10000</f>
        <v>1234941.1351768814</v>
      </c>
      <c r="O54" s="114">
        <f>SUMIFS(Calculation!R$104:R$248,Calculation!$D$104:$D$248,$D54,Calculation!$C$104:$C$248,$C54)+SUMIFS(Calculation!R$38:R$64,Calculation!$B$38:$B$64,$D54,Calculation!$A$38:$A$64,$C54)*10000</f>
        <v>823141.66353358806</v>
      </c>
      <c r="P54" s="153">
        <f>SUMIFS(Calculation!S$104:S$248,Calculation!$D$104:$D$248,$D54,Calculation!$C$104:$C$248,$C54)+SUMIFS(Calculation!S$38:S$64,Calculation!$B$38:$B$64,$D54,Calculation!$A$38:$A$64,$C54)*10000</f>
        <v>976879.40530503204</v>
      </c>
      <c r="Q54" s="158">
        <f>SUMIFS(Calculation!T$104:T$248,Calculation!$D$104:$D$248,$D54,Calculation!$C$104:$C$248,$C54)+SUMIFS(Calculation!T$38:T$64,Calculation!$B$38:$B$64,$D54,Calculation!$A$38:$A$64,$C54)*10000</f>
        <v>46484.920185132709</v>
      </c>
      <c r="R54" s="117">
        <f>SUMIFS(Calculation!U$104:U$248,Calculation!$D$104:$D$248,$D54,Calculation!$C$104:$C$248,$C54)+SUMIFS(Calculation!U$38:U$64,Calculation!$B$38:$B$64,$D54,Calculation!$A$38:$A$64,$C54)*10000</f>
        <v>68536.419261644987</v>
      </c>
      <c r="S54" s="116">
        <f>SUMIFS(Calculation!V$104:V$248,Calculation!$D$104:$D$248,$D54,Calculation!$C$104:$C$248,$C54)+SUMIFS(Calculation!V$38:V$64,Calculation!$B$38:$B$64,$D54,Calculation!$A$38:$A$64,$C54)*10000</f>
        <v>84346.213618723341</v>
      </c>
      <c r="T54" s="117">
        <f>SUMIFS(Calculation!W$104:W$248,Calculation!$D$104:$D$248,$D54,Calculation!$C$104:$C$248,$C54)+SUMIFS(Calculation!W$38:W$64,Calculation!$B$38:$B$64,$D54,Calculation!$A$38:$A$64,$C54)*10000</f>
        <v>82892.537664403528</v>
      </c>
      <c r="U54" s="116">
        <f>SUMIFS(Calculation!X$104:X$248,Calculation!$D$104:$D$248,$D54,Calculation!$C$104:$C$248,$C54)+SUMIFS(Calculation!X$38:X$64,Calculation!$B$38:$B$64,$D54,Calculation!$A$38:$A$64,$C54)*10000</f>
        <v>62655.883047275966</v>
      </c>
      <c r="V54" s="159">
        <f>SUMIFS(Calculation!Y$104:Y$248,Calculation!$D$104:$D$248,$D54,Calculation!$C$104:$C$248,$C54)+SUMIFS(Calculation!Y$38:Y$64,Calculation!$B$38:$B$64,$D54,Calculation!$A$38:$A$64,$C54)*10000</f>
        <v>88330.858104209794</v>
      </c>
      <c r="W54" s="164">
        <f>SUMIFS(Calculation!Z$104:Z$248,Calculation!$D$104:$D$248,$D54,Calculation!$C$104:$C$248,$C54)+SUMIFS(Calculation!Z$38:Z$64,Calculation!$B$38:$B$64,$D54,Calculation!$A$38:$A$64,$C54)*10000</f>
        <v>0</v>
      </c>
      <c r="X54" s="119">
        <f>SUMIFS(Calculation!AA$104:AA$248,Calculation!$D$104:$D$248,$D54,Calculation!$C$104:$C$248,$C54)+SUMIFS(Calculation!AA$38:AA$64,Calculation!$B$38:$B$64,$D54,Calculation!$A$38:$A$64,$C54)*10000</f>
        <v>9.0776714253834427</v>
      </c>
      <c r="Y54" s="118">
        <f>SUMIFS(Calculation!AB$104:AB$248,Calculation!$D$104:$D$248,$D54,Calculation!$C$104:$C$248,$C54)+SUMIFS(Calculation!AB$38:AB$64,Calculation!$B$38:$B$64,$D54,Calculation!$A$38:$A$64,$C54)*10000</f>
        <v>5.4770268583586583</v>
      </c>
      <c r="Z54" s="119">
        <f>SUMIFS(Calculation!AC$104:AC$248,Calculation!$D$104:$D$248,$D54,Calculation!$C$104:$C$248,$C54)+SUMIFS(Calculation!AC$38:AC$64,Calculation!$B$38:$B$64,$D54,Calculation!$A$38:$A$64,$C54)*10000</f>
        <v>11.262573052228742</v>
      </c>
      <c r="AA54" s="118">
        <f>SUMIFS(Calculation!AD$104:AD$248,Calculation!$D$104:$D$248,$D54,Calculation!$C$104:$C$248,$C54)+SUMIFS(Calculation!AD$38:AD$64,Calculation!$B$38:$B$64,$D54,Calculation!$A$38:$A$64,$C54)*10000</f>
        <v>11.747978071364242</v>
      </c>
      <c r="AB54" s="165">
        <f>SUMIFS(Calculation!AE$104:AE$248,Calculation!$D$104:$D$248,$D54,Calculation!$C$104:$C$248,$C54)+SUMIFS(Calculation!AE$38:AE$64,Calculation!$B$38:$B$64,$D54,Calculation!$A$38:$A$64,$C54)*10000</f>
        <v>14.971331882069457</v>
      </c>
      <c r="AC54" s="170">
        <f>SUMIFS(Calculation!AF$104:AF$248,Calculation!$D$104:$D$248,$D54,Calculation!$C$104:$C$248,$C54)+SUMIFS(Calculation!AF$38:AF$64,Calculation!$B$38:$B$64,$D54,Calculation!$A$38:$A$64,$C54)*10000</f>
        <v>33889.006328516109</v>
      </c>
      <c r="AD54" s="121">
        <f>SUMIFS(Calculation!AG$104:AG$248,Calculation!$D$104:$D$248,$D54,Calculation!$C$104:$C$248,$C54)+SUMIFS(Calculation!AG$38:AG$64,Calculation!$B$38:$B$64,$D54,Calculation!$A$38:$A$64,$C54)*10000</f>
        <v>56281.562837377336</v>
      </c>
      <c r="AE54" s="120">
        <f>SUMIFS(Calculation!AH$104:AH$248,Calculation!$D$104:$D$248,$D54,Calculation!$C$104:$C$248,$C54)+SUMIFS(Calculation!AH$38:AH$64,Calculation!$B$38:$B$64,$D54,Calculation!$A$38:$A$64,$C54)*10000</f>
        <v>79964.592132036414</v>
      </c>
      <c r="AF54" s="121">
        <f>SUMIFS(Calculation!AI$104:AI$248,Calculation!$D$104:$D$248,$D54,Calculation!$C$104:$C$248,$C54)+SUMIFS(Calculation!AI$38:AI$64,Calculation!$B$38:$B$64,$D54,Calculation!$A$38:$A$64,$C54)*10000</f>
        <v>93929.859255587726</v>
      </c>
      <c r="AG54" s="120">
        <f>SUMIFS(Calculation!AJ$104:AJ$248,Calculation!$D$104:$D$248,$D54,Calculation!$C$104:$C$248,$C54)+SUMIFS(Calculation!AJ$38:AJ$64,Calculation!$B$38:$B$64,$D54,Calculation!$A$38:$A$64,$C54)*10000</f>
        <v>66180.276468685246</v>
      </c>
      <c r="AH54" s="171">
        <f>SUMIFS(Calculation!AK$104:AK$248,Calculation!$D$104:$D$248,$D54,Calculation!$C$104:$C$248,$C54)+SUMIFS(Calculation!AK$38:AK$64,Calculation!$B$38:$B$64,$D54,Calculation!$A$38:$A$64,$C54)*10000</f>
        <v>77476.64248970944</v>
      </c>
      <c r="AI54" s="176">
        <f>SUMIFS(Calculation!AL$104:AL$248,Calculation!$D$104:$D$248,$D54,Calculation!$C$104:$C$248,$C54)+SUMIFS(Calculation!AL$38:AL$64,Calculation!$B$38:$B$64,$D54,Calculation!$A$38:$A$64,$C54)*10000</f>
        <v>160777.84329838483</v>
      </c>
      <c r="AJ54" s="123">
        <f>SUMIFS(Calculation!AM$104:AM$248,Calculation!$D$104:$D$248,$D54,Calculation!$C$104:$C$248,$C54)+SUMIFS(Calculation!AM$38:AM$64,Calculation!$B$38:$B$64,$D54,Calculation!$A$38:$A$64,$C54)*10000</f>
        <v>254628.68348200555</v>
      </c>
      <c r="AK54" s="122">
        <f>SUMIFS(Calculation!AN$104:AN$248,Calculation!$D$104:$D$248,$D54,Calculation!$C$104:$C$248,$C54)+SUMIFS(Calculation!AN$38:AN$64,Calculation!$B$38:$B$64,$D54,Calculation!$A$38:$A$64,$C54)*10000</f>
        <v>358800.02949107578</v>
      </c>
      <c r="AL54" s="123">
        <f>SUMIFS(Calculation!AO$104:AO$248,Calculation!$D$104:$D$248,$D54,Calculation!$C$104:$C$248,$C54)+SUMIFS(Calculation!AO$38:AO$64,Calculation!$B$38:$B$64,$D54,Calculation!$A$38:$A$64,$C54)*10000</f>
        <v>397625.14160893578</v>
      </c>
      <c r="AM54" s="122">
        <f>SUMIFS(Calculation!AP$104:AP$248,Calculation!$D$104:$D$248,$D54,Calculation!$C$104:$C$248,$C54)+SUMIFS(Calculation!AP$38:AP$64,Calculation!$B$38:$B$64,$D54,Calculation!$A$38:$A$64,$C54)*10000</f>
        <v>309794.18174187513</v>
      </c>
      <c r="AN54" s="177">
        <f>SUMIFS(Calculation!AQ$104:AQ$248,Calculation!$D$104:$D$248,$D54,Calculation!$C$104:$C$248,$C54)+SUMIFS(Calculation!AQ$38:AQ$64,Calculation!$B$38:$B$64,$D54,Calculation!$A$38:$A$64,$C54)*10000</f>
        <v>312189.69807085337</v>
      </c>
    </row>
    <row r="55" spans="1:40">
      <c r="A55" s="132" t="s">
        <v>460</v>
      </c>
      <c r="B55" s="130" t="s">
        <v>191</v>
      </c>
      <c r="C55" s="142" t="s">
        <v>251</v>
      </c>
      <c r="D55" s="143" t="s">
        <v>415</v>
      </c>
      <c r="E55" s="146">
        <f>SUMIFS(Calculation!H$104:H$248,Calculation!$D$104:$D$248,$D55,Calculation!$C$104:$C$248,$C55)+SUMIFS(Calculation!H$38:H$64,Calculation!$B$38:$B$64,$D55,Calculation!$A$38:$A$64,$C55)*10000</f>
        <v>6.2113913289883822</v>
      </c>
      <c r="F55" s="113">
        <f>SUMIFS(Calculation!I$104:I$248,Calculation!$D$104:$D$248,$D55,Calculation!$C$104:$C$248,$C55)+SUMIFS(Calculation!I$38:I$64,Calculation!$B$38:$B$64,$D55,Calculation!$A$38:$A$64,$C55)*10000</f>
        <v>1.0229130101748483</v>
      </c>
      <c r="G55" s="112">
        <f>SUMIFS(Calculation!J$104:J$248,Calculation!$D$104:$D$248,$D55,Calculation!$C$104:$C$248,$C55)+SUMIFS(Calculation!J$38:J$64,Calculation!$B$38:$B$64,$D55,Calculation!$A$38:$A$64,$C55)*10000</f>
        <v>0</v>
      </c>
      <c r="H55" s="113">
        <f>SUMIFS(Calculation!K$104:K$248,Calculation!$D$104:$D$248,$D55,Calculation!$C$104:$C$248,$C55)+SUMIFS(Calculation!K$38:K$64,Calculation!$B$38:$B$64,$D55,Calculation!$A$38:$A$64,$C55)*10000</f>
        <v>0</v>
      </c>
      <c r="I55" s="112">
        <f>SUMIFS(Calculation!L$104:L$248,Calculation!$D$104:$D$248,$D55,Calculation!$C$104:$C$248,$C55)+SUMIFS(Calculation!L$38:L$64,Calculation!$B$38:$B$64,$D55,Calculation!$A$38:$A$64,$C55)*10000</f>
        <v>0</v>
      </c>
      <c r="J55" s="147">
        <f>SUMIFS(Calculation!M$104:M$248,Calculation!$D$104:$D$248,$D55,Calculation!$C$104:$C$248,$C55)+SUMIFS(Calculation!M$38:M$64,Calculation!$B$38:$B$64,$D55,Calculation!$A$38:$A$64,$C55)*10000</f>
        <v>0</v>
      </c>
      <c r="K55" s="152">
        <f>SUMIFS(Calculation!N$104:N$248,Calculation!$D$104:$D$248,$D55,Calculation!$C$104:$C$248,$C55)+SUMIFS(Calculation!N$38:N$64,Calculation!$B$38:$B$64,$D55,Calculation!$A$38:$A$64,$C55)*10000</f>
        <v>47.560215358458485</v>
      </c>
      <c r="L55" s="115">
        <f>SUMIFS(Calculation!O$104:O$248,Calculation!$D$104:$D$248,$D55,Calculation!$C$104:$C$248,$C55)+SUMIFS(Calculation!O$38:O$64,Calculation!$B$38:$B$64,$D55,Calculation!$A$38:$A$64,$C55)*10000</f>
        <v>10.943239184323376</v>
      </c>
      <c r="M55" s="114">
        <f>SUMIFS(Calculation!P$104:P$248,Calculation!$D$104:$D$248,$D55,Calculation!$C$104:$C$248,$C55)+SUMIFS(Calculation!P$38:P$64,Calculation!$B$38:$B$64,$D55,Calculation!$A$38:$A$64,$C55)*10000</f>
        <v>0</v>
      </c>
      <c r="N55" s="115">
        <f>SUMIFS(Calculation!Q$104:Q$248,Calculation!$D$104:$D$248,$D55,Calculation!$C$104:$C$248,$C55)+SUMIFS(Calculation!Q$38:Q$64,Calculation!$B$38:$B$64,$D55,Calculation!$A$38:$A$64,$C55)*10000</f>
        <v>0</v>
      </c>
      <c r="O55" s="114">
        <f>SUMIFS(Calculation!R$104:R$248,Calculation!$D$104:$D$248,$D55,Calculation!$C$104:$C$248,$C55)+SUMIFS(Calculation!R$38:R$64,Calculation!$B$38:$B$64,$D55,Calculation!$A$38:$A$64,$C55)*10000</f>
        <v>0</v>
      </c>
      <c r="P55" s="153">
        <f>SUMIFS(Calculation!S$104:S$248,Calculation!$D$104:$D$248,$D55,Calculation!$C$104:$C$248,$C55)+SUMIFS(Calculation!S$38:S$64,Calculation!$B$38:$B$64,$D55,Calculation!$A$38:$A$64,$C55)*10000</f>
        <v>0</v>
      </c>
      <c r="Q55" s="158">
        <f>SUMIFS(Calculation!T$104:T$248,Calculation!$D$104:$D$248,$D55,Calculation!$C$104:$C$248,$C55)+SUMIFS(Calculation!T$38:T$64,Calculation!$B$38:$B$64,$D55,Calculation!$A$38:$A$64,$C55)*10000</f>
        <v>3.5137432700481726</v>
      </c>
      <c r="R55" s="117">
        <f>SUMIFS(Calculation!U$104:U$248,Calculation!$D$104:$D$248,$D55,Calculation!$C$104:$C$248,$C55)+SUMIFS(Calculation!U$38:U$64,Calculation!$B$38:$B$64,$D55,Calculation!$A$38:$A$64,$C55)*10000</f>
        <v>0.72858426668114185</v>
      </c>
      <c r="S55" s="116">
        <f>SUMIFS(Calculation!V$104:V$248,Calculation!$D$104:$D$248,$D55,Calculation!$C$104:$C$248,$C55)+SUMIFS(Calculation!V$38:V$64,Calculation!$B$38:$B$64,$D55,Calculation!$A$38:$A$64,$C55)*10000</f>
        <v>0</v>
      </c>
      <c r="T55" s="117">
        <f>SUMIFS(Calculation!W$104:W$248,Calculation!$D$104:$D$248,$D55,Calculation!$C$104:$C$248,$C55)+SUMIFS(Calculation!W$38:W$64,Calculation!$B$38:$B$64,$D55,Calculation!$A$38:$A$64,$C55)*10000</f>
        <v>0</v>
      </c>
      <c r="U55" s="116">
        <f>SUMIFS(Calculation!X$104:X$248,Calculation!$D$104:$D$248,$D55,Calculation!$C$104:$C$248,$C55)+SUMIFS(Calculation!X$38:X$64,Calculation!$B$38:$B$64,$D55,Calculation!$A$38:$A$64,$C55)*10000</f>
        <v>0</v>
      </c>
      <c r="V55" s="159">
        <f>SUMIFS(Calculation!Y$104:Y$248,Calculation!$D$104:$D$248,$D55,Calculation!$C$104:$C$248,$C55)+SUMIFS(Calculation!Y$38:Y$64,Calculation!$B$38:$B$64,$D55,Calculation!$A$38:$A$64,$C55)*10000</f>
        <v>0</v>
      </c>
      <c r="W55" s="164">
        <f>SUMIFS(Calculation!Z$104:Z$248,Calculation!$D$104:$D$248,$D55,Calculation!$C$104:$C$248,$C55)+SUMIFS(Calculation!Z$38:Z$64,Calculation!$B$38:$B$64,$D55,Calculation!$A$38:$A$64,$C55)*10000</f>
        <v>0</v>
      </c>
      <c r="X55" s="119">
        <f>SUMIFS(Calculation!AA$104:AA$248,Calculation!$D$104:$D$248,$D55,Calculation!$C$104:$C$248,$C55)+SUMIFS(Calculation!AA$38:AA$64,Calculation!$B$38:$B$64,$D55,Calculation!$A$38:$A$64,$C55)*10000</f>
        <v>9.6501227374985678E-5</v>
      </c>
      <c r="Y55" s="118">
        <f>SUMIFS(Calculation!AB$104:AB$248,Calculation!$D$104:$D$248,$D55,Calculation!$C$104:$C$248,$C55)+SUMIFS(Calculation!AB$38:AB$64,Calculation!$B$38:$B$64,$D55,Calculation!$A$38:$A$64,$C55)*10000</f>
        <v>0</v>
      </c>
      <c r="Z55" s="119">
        <f>SUMIFS(Calculation!AC$104:AC$248,Calculation!$D$104:$D$248,$D55,Calculation!$C$104:$C$248,$C55)+SUMIFS(Calculation!AC$38:AC$64,Calculation!$B$38:$B$64,$D55,Calculation!$A$38:$A$64,$C55)*10000</f>
        <v>0</v>
      </c>
      <c r="AA55" s="118">
        <f>SUMIFS(Calculation!AD$104:AD$248,Calculation!$D$104:$D$248,$D55,Calculation!$C$104:$C$248,$C55)+SUMIFS(Calculation!AD$38:AD$64,Calculation!$B$38:$B$64,$D55,Calculation!$A$38:$A$64,$C55)*10000</f>
        <v>0</v>
      </c>
      <c r="AB55" s="165">
        <f>SUMIFS(Calculation!AE$104:AE$248,Calculation!$D$104:$D$248,$D55,Calculation!$C$104:$C$248,$C55)+SUMIFS(Calculation!AE$38:AE$64,Calculation!$B$38:$B$64,$D55,Calculation!$A$38:$A$64,$C55)*10000</f>
        <v>0</v>
      </c>
      <c r="AC55" s="170">
        <f>SUMIFS(Calculation!AF$104:AF$248,Calculation!$D$104:$D$248,$D55,Calculation!$C$104:$C$248,$C55)+SUMIFS(Calculation!AF$38:AF$64,Calculation!$B$38:$B$64,$D55,Calculation!$A$38:$A$64,$C55)*10000</f>
        <v>2.5616321904222161</v>
      </c>
      <c r="AD55" s="121">
        <f>SUMIFS(Calculation!AG$104:AG$248,Calculation!$D$104:$D$248,$D55,Calculation!$C$104:$C$248,$C55)+SUMIFS(Calculation!AG$38:AG$64,Calculation!$B$38:$B$64,$D55,Calculation!$A$38:$A$64,$C55)*10000</f>
        <v>0.59830760972491115</v>
      </c>
      <c r="AE55" s="120">
        <f>SUMIFS(Calculation!AH$104:AH$248,Calculation!$D$104:$D$248,$D55,Calculation!$C$104:$C$248,$C55)+SUMIFS(Calculation!AH$38:AH$64,Calculation!$B$38:$B$64,$D55,Calculation!$A$38:$A$64,$C55)*10000</f>
        <v>0</v>
      </c>
      <c r="AF55" s="121">
        <f>SUMIFS(Calculation!AI$104:AI$248,Calculation!$D$104:$D$248,$D55,Calculation!$C$104:$C$248,$C55)+SUMIFS(Calculation!AI$38:AI$64,Calculation!$B$38:$B$64,$D55,Calculation!$A$38:$A$64,$C55)*10000</f>
        <v>0</v>
      </c>
      <c r="AG55" s="120">
        <f>SUMIFS(Calculation!AJ$104:AJ$248,Calculation!$D$104:$D$248,$D55,Calculation!$C$104:$C$248,$C55)+SUMIFS(Calculation!AJ$38:AJ$64,Calculation!$B$38:$B$64,$D55,Calculation!$A$38:$A$64,$C55)*10000</f>
        <v>0</v>
      </c>
      <c r="AH55" s="171">
        <f>SUMIFS(Calculation!AK$104:AK$248,Calculation!$D$104:$D$248,$D55,Calculation!$C$104:$C$248,$C55)+SUMIFS(Calculation!AK$38:AK$64,Calculation!$B$38:$B$64,$D55,Calculation!$A$38:$A$64,$C55)*10000</f>
        <v>0</v>
      </c>
      <c r="AI55" s="176">
        <f>SUMIFS(Calculation!AL$104:AL$248,Calculation!$D$104:$D$248,$D55,Calculation!$C$104:$C$248,$C55)+SUMIFS(Calculation!AL$38:AL$64,Calculation!$B$38:$B$64,$D55,Calculation!$A$38:$A$64,$C55)*10000</f>
        <v>12.153017852082744</v>
      </c>
      <c r="AJ55" s="123">
        <f>SUMIFS(Calculation!AM$104:AM$248,Calculation!$D$104:$D$248,$D55,Calculation!$C$104:$C$248,$C55)+SUMIFS(Calculation!AM$38:AM$64,Calculation!$B$38:$B$64,$D55,Calculation!$A$38:$A$64,$C55)*10000</f>
        <v>2.7068594278683484</v>
      </c>
      <c r="AK55" s="122">
        <f>SUMIFS(Calculation!AN$104:AN$248,Calculation!$D$104:$D$248,$D55,Calculation!$C$104:$C$248,$C55)+SUMIFS(Calculation!AN$38:AN$64,Calculation!$B$38:$B$64,$D55,Calculation!$A$38:$A$64,$C55)*10000</f>
        <v>0</v>
      </c>
      <c r="AL55" s="123">
        <f>SUMIFS(Calculation!AO$104:AO$248,Calculation!$D$104:$D$248,$D55,Calculation!$C$104:$C$248,$C55)+SUMIFS(Calculation!AO$38:AO$64,Calculation!$B$38:$B$64,$D55,Calculation!$A$38:$A$64,$C55)*10000</f>
        <v>0</v>
      </c>
      <c r="AM55" s="122">
        <f>SUMIFS(Calculation!AP$104:AP$248,Calculation!$D$104:$D$248,$D55,Calculation!$C$104:$C$248,$C55)+SUMIFS(Calculation!AP$38:AP$64,Calculation!$B$38:$B$64,$D55,Calculation!$A$38:$A$64,$C55)*10000</f>
        <v>0</v>
      </c>
      <c r="AN55" s="177">
        <f>SUMIFS(Calculation!AQ$104:AQ$248,Calculation!$D$104:$D$248,$D55,Calculation!$C$104:$C$248,$C55)+SUMIFS(Calculation!AQ$38:AQ$64,Calculation!$B$38:$B$64,$D55,Calculation!$A$38:$A$64,$C55)*10000</f>
        <v>0</v>
      </c>
    </row>
    <row r="56" spans="1:40">
      <c r="A56" s="132" t="s">
        <v>460</v>
      </c>
      <c r="B56" s="135" t="s">
        <v>173</v>
      </c>
      <c r="C56" s="142" t="s">
        <v>251</v>
      </c>
      <c r="D56" s="143" t="s">
        <v>147</v>
      </c>
      <c r="E56" s="146">
        <f>SUMIFS(Calculation!H$104:H$248,Calculation!$D$104:$D$248,$D56,Calculation!$C$104:$C$248,$C56)+SUMIFS(Calculation!H$38:H$64,Calculation!$B$38:$B$64,$D56,Calculation!$A$38:$A$64,$C56)*10000</f>
        <v>3.7958502566040111</v>
      </c>
      <c r="F56" s="113">
        <f>SUMIFS(Calculation!I$104:I$248,Calculation!$D$104:$D$248,$D56,Calculation!$C$104:$C$248,$C56)+SUMIFS(Calculation!I$38:I$64,Calculation!$B$38:$B$64,$D56,Calculation!$A$38:$A$64,$C56)*10000</f>
        <v>0.57538856822335205</v>
      </c>
      <c r="G56" s="112">
        <f>SUMIFS(Calculation!J$104:J$248,Calculation!$D$104:$D$248,$D56,Calculation!$C$104:$C$248,$C56)+SUMIFS(Calculation!J$38:J$64,Calculation!$B$38:$B$64,$D56,Calculation!$A$38:$A$64,$C56)*10000</f>
        <v>6.409084180185828</v>
      </c>
      <c r="H56" s="113">
        <f>SUMIFS(Calculation!K$104:K$248,Calculation!$D$104:$D$248,$D56,Calculation!$C$104:$C$248,$C56)+SUMIFS(Calculation!K$38:K$64,Calculation!$B$38:$B$64,$D56,Calculation!$A$38:$A$64,$C56)*10000</f>
        <v>3.0364944151787259</v>
      </c>
      <c r="I56" s="112">
        <f>SUMIFS(Calculation!L$104:L$248,Calculation!$D$104:$D$248,$D56,Calculation!$C$104:$C$248,$C56)+SUMIFS(Calculation!L$38:L$64,Calculation!$B$38:$B$64,$D56,Calculation!$A$38:$A$64,$C56)*10000</f>
        <v>0.12182575419759671</v>
      </c>
      <c r="J56" s="147">
        <f>SUMIFS(Calculation!M$104:M$248,Calculation!$D$104:$D$248,$D56,Calculation!$C$104:$C$248,$C56)+SUMIFS(Calculation!M$38:M$64,Calculation!$B$38:$B$64,$D56,Calculation!$A$38:$A$64,$C56)*10000</f>
        <v>0.69234013875892686</v>
      </c>
      <c r="K56" s="152">
        <f>SUMIFS(Calculation!N$104:N$248,Calculation!$D$104:$D$248,$D56,Calculation!$C$104:$C$248,$C56)+SUMIFS(Calculation!N$38:N$64,Calculation!$B$38:$B$64,$D56,Calculation!$A$38:$A$64,$C56)*10000</f>
        <v>29.064576052391299</v>
      </c>
      <c r="L56" s="115">
        <f>SUMIFS(Calculation!O$104:O$248,Calculation!$D$104:$D$248,$D56,Calculation!$C$104:$C$248,$C56)+SUMIFS(Calculation!O$38:O$64,Calculation!$B$38:$B$64,$D56,Calculation!$A$38:$A$64,$C56)*10000</f>
        <v>6.155572041181899</v>
      </c>
      <c r="M56" s="114">
        <f>SUMIFS(Calculation!P$104:P$248,Calculation!$D$104:$D$248,$D56,Calculation!$C$104:$C$248,$C56)+SUMIFS(Calculation!P$38:P$64,Calculation!$B$38:$B$64,$D56,Calculation!$A$38:$A$64,$C56)*10000</f>
        <v>76.708726281599127</v>
      </c>
      <c r="N56" s="115">
        <f>SUMIFS(Calculation!Q$104:Q$248,Calculation!$D$104:$D$248,$D56,Calculation!$C$104:$C$248,$C56)+SUMIFS(Calculation!Q$38:Q$64,Calculation!$B$38:$B$64,$D56,Calculation!$A$38:$A$64,$C56)*10000</f>
        <v>25.910631332634029</v>
      </c>
      <c r="O56" s="114">
        <f>SUMIFS(Calculation!R$104:R$248,Calculation!$D$104:$D$248,$D56,Calculation!$C$104:$C$248,$C56)+SUMIFS(Calculation!R$38:R$64,Calculation!$B$38:$B$64,$D56,Calculation!$A$38:$A$64,$C56)*10000</f>
        <v>1.2252523221212837</v>
      </c>
      <c r="P56" s="153">
        <f>SUMIFS(Calculation!S$104:S$248,Calculation!$D$104:$D$248,$D56,Calculation!$C$104:$C$248,$C56)+SUMIFS(Calculation!S$38:S$64,Calculation!$B$38:$B$64,$D56,Calculation!$A$38:$A$64,$C56)*10000</f>
        <v>7.5924695889109213</v>
      </c>
      <c r="Q56" s="158">
        <f>SUMIFS(Calculation!T$104:T$248,Calculation!$D$104:$D$248,$D56,Calculation!$C$104:$C$248,$C56)+SUMIFS(Calculation!T$38:T$64,Calculation!$B$38:$B$64,$D56,Calculation!$A$38:$A$64,$C56)*10000</f>
        <v>2.1472875539183276</v>
      </c>
      <c r="R56" s="117">
        <f>SUMIFS(Calculation!U$104:U$248,Calculation!$D$104:$D$248,$D56,Calculation!$C$104:$C$248,$C56)+SUMIFS(Calculation!U$38:U$64,Calculation!$B$38:$B$64,$D56,Calculation!$A$38:$A$64,$C56)*10000</f>
        <v>0.40982865000814228</v>
      </c>
      <c r="S56" s="116">
        <f>SUMIFS(Calculation!V$104:V$248,Calculation!$D$104:$D$248,$D56,Calculation!$C$104:$C$248,$C56)+SUMIFS(Calculation!V$38:V$64,Calculation!$B$38:$B$64,$D56,Calculation!$A$38:$A$64,$C56)*10000</f>
        <v>5.1406196028573827</v>
      </c>
      <c r="T56" s="117">
        <f>SUMIFS(Calculation!W$104:W$248,Calculation!$D$104:$D$248,$D56,Calculation!$C$104:$C$248,$C56)+SUMIFS(Calculation!W$38:W$64,Calculation!$B$38:$B$64,$D56,Calculation!$A$38:$A$64,$C56)*10000</f>
        <v>1.7391905755420562</v>
      </c>
      <c r="U56" s="116">
        <f>SUMIFS(Calculation!X$104:X$248,Calculation!$D$104:$D$248,$D56,Calculation!$C$104:$C$248,$C56)+SUMIFS(Calculation!X$38:X$64,Calculation!$B$38:$B$64,$D56,Calculation!$A$38:$A$64,$C56)*10000</f>
        <v>9.3263735270887424E-2</v>
      </c>
      <c r="V56" s="159">
        <f>SUMIFS(Calculation!Y$104:Y$248,Calculation!$D$104:$D$248,$D56,Calculation!$C$104:$C$248,$C56)+SUMIFS(Calculation!Y$38:Y$64,Calculation!$B$38:$B$64,$D56,Calculation!$A$38:$A$64,$C56)*10000</f>
        <v>0.68652215439960818</v>
      </c>
      <c r="W56" s="164">
        <f>SUMIFS(Calculation!Z$104:Z$248,Calculation!$D$104:$D$248,$D56,Calculation!$C$104:$C$248,$C56)+SUMIFS(Calculation!Z$38:Z$64,Calculation!$B$38:$B$64,$D56,Calculation!$A$38:$A$64,$C56)*10000</f>
        <v>0</v>
      </c>
      <c r="X56" s="119">
        <f>SUMIFS(Calculation!AA$104:AA$248,Calculation!$D$104:$D$248,$D56,Calculation!$C$104:$C$248,$C56)+SUMIFS(Calculation!AA$38:AA$64,Calculation!$B$38:$B$64,$D56,Calculation!$A$38:$A$64,$C56)*10000</f>
        <v>5.428194039842944E-5</v>
      </c>
      <c r="Y56" s="118">
        <f>SUMIFS(Calculation!AB$104:AB$248,Calculation!$D$104:$D$248,$D56,Calculation!$C$104:$C$248,$C56)+SUMIFS(Calculation!AB$38:AB$64,Calculation!$B$38:$B$64,$D56,Calculation!$A$38:$A$64,$C56)*10000</f>
        <v>3.3380646771801191E-4</v>
      </c>
      <c r="Z56" s="119">
        <f>SUMIFS(Calculation!AC$104:AC$248,Calculation!$D$104:$D$248,$D56,Calculation!$C$104:$C$248,$C56)+SUMIFS(Calculation!AC$38:AC$64,Calculation!$B$38:$B$64,$D56,Calculation!$A$38:$A$64,$C56)*10000</f>
        <v>2.3630306732908376E-4</v>
      </c>
      <c r="AA56" s="118">
        <f>SUMIFS(Calculation!AD$104:AD$248,Calculation!$D$104:$D$248,$D56,Calculation!$C$104:$C$248,$C56)+SUMIFS(Calculation!AD$38:AD$64,Calculation!$B$38:$B$64,$D56,Calculation!$A$38:$A$64,$C56)*10000</f>
        <v>1.7486950363291391E-5</v>
      </c>
      <c r="AB56" s="165">
        <f>SUMIFS(Calculation!AE$104:AE$248,Calculation!$D$104:$D$248,$D56,Calculation!$C$104:$C$248,$C56)+SUMIFS(Calculation!AE$38:AE$64,Calculation!$B$38:$B$64,$D56,Calculation!$A$38:$A$64,$C56)*10000</f>
        <v>1.1635968718637427E-4</v>
      </c>
      <c r="AC56" s="170">
        <f>SUMIFS(Calculation!AF$104:AF$248,Calculation!$D$104:$D$248,$D56,Calculation!$C$104:$C$248,$C56)+SUMIFS(Calculation!AF$38:AF$64,Calculation!$B$38:$B$64,$D56,Calculation!$A$38:$A$64,$C56)*10000</f>
        <v>1.5654418941469097</v>
      </c>
      <c r="AD56" s="121">
        <f>SUMIFS(Calculation!AG$104:AG$248,Calculation!$D$104:$D$248,$D56,Calculation!$C$104:$C$248,$C56)+SUMIFS(Calculation!AG$38:AG$64,Calculation!$B$38:$B$64,$D56,Calculation!$A$38:$A$64,$C56)*10000</f>
        <v>0.33654803047026255</v>
      </c>
      <c r="AE56" s="120">
        <f>SUMIFS(Calculation!AH$104:AH$248,Calculation!$D$104:$D$248,$D56,Calculation!$C$104:$C$248,$C56)+SUMIFS(Calculation!AH$38:AH$64,Calculation!$B$38:$B$64,$D56,Calculation!$A$38:$A$64,$C56)*10000</f>
        <v>4.8735744286829741</v>
      </c>
      <c r="AF56" s="121">
        <f>SUMIFS(Calculation!AI$104:AI$248,Calculation!$D$104:$D$248,$D56,Calculation!$C$104:$C$248,$C56)+SUMIFS(Calculation!AI$38:AI$64,Calculation!$B$38:$B$64,$D56,Calculation!$A$38:$A$64,$C56)*10000</f>
        <v>1.9707675815245584</v>
      </c>
      <c r="AG56" s="120">
        <f>SUMIFS(Calculation!AJ$104:AJ$248,Calculation!$D$104:$D$248,$D56,Calculation!$C$104:$C$248,$C56)+SUMIFS(Calculation!AJ$38:AJ$64,Calculation!$B$38:$B$64,$D56,Calculation!$A$38:$A$64,$C56)*10000</f>
        <v>9.8509820379874852E-2</v>
      </c>
      <c r="AH56" s="171">
        <f>SUMIFS(Calculation!AK$104:AK$248,Calculation!$D$104:$D$248,$D56,Calculation!$C$104:$C$248,$C56)+SUMIFS(Calculation!AK$38:AK$64,Calculation!$B$38:$B$64,$D56,Calculation!$A$38:$A$64,$C56)*10000</f>
        <v>0.60216138118948681</v>
      </c>
      <c r="AI56" s="176">
        <f>SUMIFS(Calculation!AL$104:AL$248,Calculation!$D$104:$D$248,$D56,Calculation!$C$104:$C$248,$C56)+SUMIFS(Calculation!AL$38:AL$64,Calculation!$B$38:$B$64,$D56,Calculation!$A$38:$A$64,$C56)*10000</f>
        <v>7.4268442429394543</v>
      </c>
      <c r="AJ56" s="123">
        <f>SUMIFS(Calculation!AM$104:AM$248,Calculation!$D$104:$D$248,$D56,Calculation!$C$104:$C$248,$C56)+SUMIFS(Calculation!AM$38:AM$64,Calculation!$B$38:$B$64,$D56,Calculation!$A$38:$A$64,$C56)*10000</f>
        <v>1.5226084281759458</v>
      </c>
      <c r="AK56" s="122">
        <f>SUMIFS(Calculation!AN$104:AN$248,Calculation!$D$104:$D$248,$D56,Calculation!$C$104:$C$248,$C56)+SUMIFS(Calculation!AN$38:AN$64,Calculation!$B$38:$B$64,$D56,Calculation!$A$38:$A$64,$C56)*10000</f>
        <v>21.867661700206959</v>
      </c>
      <c r="AL56" s="123">
        <f>SUMIFS(Calculation!AO$104:AO$248,Calculation!$D$104:$D$248,$D56,Calculation!$C$104:$C$248,$C56)+SUMIFS(Calculation!AO$38:AO$64,Calculation!$B$38:$B$64,$D56,Calculation!$A$38:$A$64,$C56)*10000</f>
        <v>8.3426797920533016</v>
      </c>
      <c r="AM56" s="122">
        <f>SUMIFS(Calculation!AP$104:AP$248,Calculation!$D$104:$D$248,$D56,Calculation!$C$104:$C$248,$C56)+SUMIFS(Calculation!AP$38:AP$64,Calculation!$B$38:$B$64,$D56,Calculation!$A$38:$A$64,$C56)*10000</f>
        <v>0.46113088107999406</v>
      </c>
      <c r="AN56" s="177">
        <f>SUMIFS(Calculation!AQ$104:AQ$248,Calculation!$D$104:$D$248,$D56,Calculation!$C$104:$C$248,$C56)+SUMIFS(Calculation!AQ$38:AQ$64,Calculation!$B$38:$B$64,$D56,Calculation!$A$38:$A$64,$C56)*10000</f>
        <v>2.4263903770538695</v>
      </c>
    </row>
    <row r="57" spans="1:40">
      <c r="A57" s="136" t="s">
        <v>116</v>
      </c>
      <c r="B57" s="131" t="s">
        <v>116</v>
      </c>
      <c r="C57" s="142" t="s">
        <v>222</v>
      </c>
      <c r="D57" s="143" t="s">
        <v>144</v>
      </c>
      <c r="E57" s="146">
        <f>SUMIFS(Calculation!H$104:H$248,Calculation!$D$104:$D$248,$D57,Calculation!$C$104:$C$248,$C57)+SUMIFS(Calculation!H$38:H$64,Calculation!$B$38:$B$64,$D57,Calculation!$A$38:$A$64,$C57)*10000</f>
        <v>11357.87081616146</v>
      </c>
      <c r="F57" s="113">
        <f>SUMIFS(Calculation!I$104:I$248,Calculation!$D$104:$D$248,$D57,Calculation!$C$104:$C$248,$C57)+SUMIFS(Calculation!I$38:I$64,Calculation!$B$38:$B$64,$D57,Calculation!$A$38:$A$64,$C57)*10000</f>
        <v>8732.1719792438835</v>
      </c>
      <c r="G57" s="112">
        <f>SUMIFS(Calculation!J$104:J$248,Calculation!$D$104:$D$248,$D57,Calculation!$C$104:$C$248,$C57)+SUMIFS(Calculation!J$38:J$64,Calculation!$B$38:$B$64,$D57,Calculation!$A$38:$A$64,$C57)*10000</f>
        <v>9939.1761112996264</v>
      </c>
      <c r="H57" s="113">
        <f>SUMIFS(Calculation!K$104:K$248,Calculation!$D$104:$D$248,$D57,Calculation!$C$104:$C$248,$C57)+SUMIFS(Calculation!K$38:K$64,Calculation!$B$38:$B$64,$D57,Calculation!$A$38:$A$64,$C57)*10000</f>
        <v>7132.1418286537073</v>
      </c>
      <c r="I57" s="112">
        <f>SUMIFS(Calculation!L$104:L$248,Calculation!$D$104:$D$248,$D57,Calculation!$C$104:$C$248,$C57)+SUMIFS(Calculation!L$38:L$64,Calculation!$B$38:$B$64,$D57,Calculation!$A$38:$A$64,$C57)*10000</f>
        <v>9550.9409190371989</v>
      </c>
      <c r="J57" s="147">
        <f>SUMIFS(Calculation!M$104:M$248,Calculation!$D$104:$D$248,$D57,Calculation!$C$104:$C$248,$C57)+SUMIFS(Calculation!M$38:M$64,Calculation!$B$38:$B$64,$D57,Calculation!$A$38:$A$64,$C57)*10000</f>
        <v>21129.574527641707</v>
      </c>
      <c r="K57" s="152">
        <f>SUMIFS(Calculation!N$104:N$248,Calculation!$D$104:$D$248,$D57,Calculation!$C$104:$C$248,$C57)+SUMIFS(Calculation!N$38:N$64,Calculation!$B$38:$B$64,$D57,Calculation!$A$38:$A$64,$C57)*10000</f>
        <v>293472.72657242999</v>
      </c>
      <c r="L57" s="115">
        <f>SUMIFS(Calculation!O$104:O$248,Calculation!$D$104:$D$248,$D57,Calculation!$C$104:$C$248,$C57)+SUMIFS(Calculation!O$38:O$64,Calculation!$B$38:$B$64,$D57,Calculation!$A$38:$A$64,$C57)*10000</f>
        <v>214549.46553002225</v>
      </c>
      <c r="M57" s="114">
        <f>SUMIFS(Calculation!P$104:P$248,Calculation!$D$104:$D$248,$D57,Calculation!$C$104:$C$248,$C57)+SUMIFS(Calculation!P$38:P$64,Calculation!$B$38:$B$64,$D57,Calculation!$A$38:$A$64,$C57)*10000</f>
        <v>179526.36851034951</v>
      </c>
      <c r="N57" s="115">
        <f>SUMIFS(Calculation!Q$104:Q$248,Calculation!$D$104:$D$248,$D57,Calculation!$C$104:$C$248,$C57)+SUMIFS(Calculation!Q$38:Q$64,Calculation!$B$38:$B$64,$D57,Calculation!$A$38:$A$64,$C57)*10000</f>
        <v>118049.24406047516</v>
      </c>
      <c r="O57" s="114">
        <f>SUMIFS(Calculation!R$104:R$248,Calculation!$D$104:$D$248,$D57,Calculation!$C$104:$C$248,$C57)+SUMIFS(Calculation!R$38:R$64,Calculation!$B$38:$B$64,$D57,Calculation!$A$38:$A$64,$C57)*10000</f>
        <v>156908.31509846827</v>
      </c>
      <c r="P57" s="153">
        <f>SUMIFS(Calculation!S$104:S$248,Calculation!$D$104:$D$248,$D57,Calculation!$C$104:$C$248,$C57)+SUMIFS(Calculation!S$38:S$64,Calculation!$B$38:$B$64,$D57,Calculation!$A$38:$A$64,$C57)*10000</f>
        <v>408201.52169349196</v>
      </c>
      <c r="Q57" s="158">
        <f>SUMIFS(Calculation!T$104:T$248,Calculation!$D$104:$D$248,$D57,Calculation!$C$104:$C$248,$C57)+SUMIFS(Calculation!T$38:T$64,Calculation!$B$38:$B$64,$D57,Calculation!$A$38:$A$64,$C57)*10000</f>
        <v>4152.3398682740817</v>
      </c>
      <c r="R57" s="117">
        <f>SUMIFS(Calculation!U$104:U$248,Calculation!$D$104:$D$248,$D57,Calculation!$C$104:$C$248,$C57)+SUMIFS(Calculation!U$38:U$64,Calculation!$B$38:$B$64,$D57,Calculation!$A$38:$A$64,$C57)*10000</f>
        <v>2689.5089696071163</v>
      </c>
      <c r="S57" s="116">
        <f>SUMIFS(Calculation!V$104:V$248,Calculation!$D$104:$D$248,$D57,Calculation!$C$104:$C$248,$C57)+SUMIFS(Calculation!V$38:V$64,Calculation!$B$38:$B$64,$D57,Calculation!$A$38:$A$64,$C57)*10000</f>
        <v>2691.8601968103158</v>
      </c>
      <c r="T57" s="117">
        <f>SUMIFS(Calculation!W$104:W$248,Calculation!$D$104:$D$248,$D57,Calculation!$C$104:$C$248,$C57)+SUMIFS(Calculation!W$38:W$64,Calculation!$B$38:$B$64,$D57,Calculation!$A$38:$A$64,$C57)*10000</f>
        <v>1180.4924406047517</v>
      </c>
      <c r="U57" s="116">
        <f>SUMIFS(Calculation!X$104:X$248,Calculation!$D$104:$D$248,$D57,Calculation!$C$104:$C$248,$C57)+SUMIFS(Calculation!X$38:X$64,Calculation!$B$38:$B$64,$D57,Calculation!$A$38:$A$64,$C57)*10000</f>
        <v>1841.9671772428885</v>
      </c>
      <c r="V57" s="159">
        <f>SUMIFS(Calculation!Y$104:Y$248,Calculation!$D$104:$D$248,$D57,Calculation!$C$104:$C$248,$C57)+SUMIFS(Calculation!Y$38:Y$64,Calculation!$B$38:$B$64,$D57,Calculation!$A$38:$A$64,$C57)*10000</f>
        <v>1639.3635409377187</v>
      </c>
      <c r="W57" s="164">
        <f>SUMIFS(Calculation!Z$104:Z$248,Calculation!$D$104:$D$248,$D57,Calculation!$C$104:$C$248,$C57)+SUMIFS(Calculation!Z$38:Z$64,Calculation!$B$38:$B$64,$D57,Calculation!$A$38:$A$64,$C57)*10000</f>
        <v>0</v>
      </c>
      <c r="X57" s="119">
        <f>SUMIFS(Calculation!AA$104:AA$248,Calculation!$D$104:$D$248,$D57,Calculation!$C$104:$C$248,$C57)+SUMIFS(Calculation!AA$38:AA$64,Calculation!$B$38:$B$64,$D57,Calculation!$A$38:$A$64,$C57)*10000</f>
        <v>0</v>
      </c>
      <c r="Y57" s="118">
        <f>SUMIFS(Calculation!AB$104:AB$248,Calculation!$D$104:$D$248,$D57,Calculation!$C$104:$C$248,$C57)+SUMIFS(Calculation!AB$38:AB$64,Calculation!$B$38:$B$64,$D57,Calculation!$A$38:$A$64,$C57)*10000</f>
        <v>0</v>
      </c>
      <c r="Z57" s="119">
        <f>SUMIFS(Calculation!AC$104:AC$248,Calculation!$D$104:$D$248,$D57,Calculation!$C$104:$C$248,$C57)+SUMIFS(Calculation!AC$38:AC$64,Calculation!$B$38:$B$64,$D57,Calculation!$A$38:$A$64,$C57)*10000</f>
        <v>0</v>
      </c>
      <c r="AA57" s="118">
        <f>SUMIFS(Calculation!AD$104:AD$248,Calculation!$D$104:$D$248,$D57,Calculation!$C$104:$C$248,$C57)+SUMIFS(Calculation!AD$38:AD$64,Calculation!$B$38:$B$64,$D57,Calculation!$A$38:$A$64,$C57)*10000</f>
        <v>0</v>
      </c>
      <c r="AB57" s="165">
        <f>SUMIFS(Calculation!AE$104:AE$248,Calculation!$D$104:$D$248,$D57,Calculation!$C$104:$C$248,$C57)+SUMIFS(Calculation!AE$38:AE$64,Calculation!$B$38:$B$64,$D57,Calculation!$A$38:$A$64,$C57)*10000</f>
        <v>0</v>
      </c>
      <c r="AC57" s="170">
        <f>SUMIFS(Calculation!AF$104:AF$248,Calculation!$D$104:$D$248,$D57,Calculation!$C$104:$C$248,$C57)+SUMIFS(Calculation!AF$38:AF$64,Calculation!$B$38:$B$64,$D57,Calculation!$A$38:$A$64,$C57)*10000</f>
        <v>4518.7227978276778</v>
      </c>
      <c r="AD57" s="121">
        <f>SUMIFS(Calculation!AG$104:AG$248,Calculation!$D$104:$D$248,$D57,Calculation!$C$104:$C$248,$C57)+SUMIFS(Calculation!AG$38:AG$64,Calculation!$B$38:$B$64,$D57,Calculation!$A$38:$A$64,$C57)*10000</f>
        <v>3510.3331356560416</v>
      </c>
      <c r="AE57" s="120">
        <f>SUMIFS(Calculation!AH$104:AH$248,Calculation!$D$104:$D$248,$D57,Calculation!$C$104:$C$248,$C57)+SUMIFS(Calculation!AH$38:AH$64,Calculation!$B$38:$B$64,$D57,Calculation!$A$38:$A$64,$C57)*10000</f>
        <v>3382.080760095012</v>
      </c>
      <c r="AF57" s="121">
        <f>SUMIFS(Calculation!AI$104:AI$248,Calculation!$D$104:$D$248,$D57,Calculation!$C$104:$C$248,$C57)+SUMIFS(Calculation!AI$38:AI$64,Calculation!$B$38:$B$64,$D57,Calculation!$A$38:$A$64,$C57)*10000</f>
        <v>2803.6695464362851</v>
      </c>
      <c r="AG57" s="120">
        <f>SUMIFS(Calculation!AJ$104:AJ$248,Calculation!$D$104:$D$248,$D57,Calculation!$C$104:$C$248,$C57)+SUMIFS(Calculation!AJ$38:AJ$64,Calculation!$B$38:$B$64,$D57,Calculation!$A$38:$A$64,$C57)*10000</f>
        <v>4980.1334792122534</v>
      </c>
      <c r="AH57" s="171">
        <f>SUMIFS(Calculation!AK$104:AK$248,Calculation!$D$104:$D$248,$D57,Calculation!$C$104:$C$248,$C57)+SUMIFS(Calculation!AK$38:AK$64,Calculation!$B$38:$B$64,$D57,Calculation!$A$38:$A$64,$C57)*10000</f>
        <v>18215.150454863542</v>
      </c>
      <c r="AI57" s="176">
        <f>SUMIFS(Calculation!AL$104:AL$248,Calculation!$D$104:$D$248,$D57,Calculation!$C$104:$C$248,$C57)+SUMIFS(Calculation!AL$38:AL$64,Calculation!$B$38:$B$64,$D57,Calculation!$A$38:$A$64,$C57)*10000</f>
        <v>3578.3399453067823</v>
      </c>
      <c r="AJ57" s="123">
        <f>SUMIFS(Calculation!AM$104:AM$248,Calculation!$D$104:$D$248,$D57,Calculation!$C$104:$C$248,$C57)+SUMIFS(Calculation!AM$38:AM$64,Calculation!$B$38:$B$64,$D57,Calculation!$A$38:$A$64,$C57)*10000</f>
        <v>6112.5203854707188</v>
      </c>
      <c r="AK57" s="122">
        <f>SUMIFS(Calculation!AN$104:AN$248,Calculation!$D$104:$D$248,$D57,Calculation!$C$104:$C$248,$C57)+SUMIFS(Calculation!AN$38:AN$64,Calculation!$B$38:$B$64,$D57,Calculation!$A$38:$A$64,$C57)*10000</f>
        <v>7868.5144214455377</v>
      </c>
      <c r="AL57" s="123">
        <f>SUMIFS(Calculation!AO$104:AO$248,Calculation!$D$104:$D$248,$D57,Calculation!$C$104:$C$248,$C57)+SUMIFS(Calculation!AO$38:AO$64,Calculation!$B$38:$B$64,$D57,Calculation!$A$38:$A$64,$C57)*10000</f>
        <v>7476.452123830094</v>
      </c>
      <c r="AM57" s="122">
        <f>SUMIFS(Calculation!AP$104:AP$248,Calculation!$D$104:$D$248,$D57,Calculation!$C$104:$C$248,$C57)+SUMIFS(Calculation!AP$38:AP$64,Calculation!$B$38:$B$64,$D57,Calculation!$A$38:$A$64,$C57)*10000</f>
        <v>13780.643326039388</v>
      </c>
      <c r="AN57" s="177">
        <f>SUMIFS(Calculation!AQ$104:AQ$248,Calculation!$D$104:$D$248,$D57,Calculation!$C$104:$C$248,$C57)+SUMIFS(Calculation!AQ$38:AQ$64,Calculation!$B$38:$B$64,$D57,Calculation!$A$38:$A$64,$C57)*10000</f>
        <v>71403.389783065082</v>
      </c>
    </row>
    <row r="58" spans="1:40">
      <c r="A58" s="136" t="s">
        <v>116</v>
      </c>
      <c r="B58" s="131" t="s">
        <v>399</v>
      </c>
      <c r="C58" s="142" t="s">
        <v>222</v>
      </c>
      <c r="D58" s="143" t="s">
        <v>431</v>
      </c>
      <c r="E58" s="146">
        <f>SUMIFS(Calculation!H$104:H$248,Calculation!$D$104:$D$248,$D58,Calculation!$C$104:$C$248,$C58)+SUMIFS(Calculation!H$38:H$64,Calculation!$B$38:$B$64,$D58,Calculation!$A$38:$A$64,$C58)*10000</f>
        <v>3797.9805877595036</v>
      </c>
      <c r="F58" s="113">
        <f>SUMIFS(Calculation!I$104:I$248,Calculation!$D$104:$D$248,$D58,Calculation!$C$104:$C$248,$C58)+SUMIFS(Calculation!I$38:I$64,Calculation!$B$38:$B$64,$D58,Calculation!$A$38:$A$64,$C58)*10000</f>
        <v>2779.5774647887324</v>
      </c>
      <c r="G58" s="112">
        <f>SUMIFS(Calculation!J$104:J$248,Calculation!$D$104:$D$248,$D58,Calculation!$C$104:$C$248,$C58)+SUMIFS(Calculation!J$38:J$64,Calculation!$B$38:$B$64,$D58,Calculation!$A$38:$A$64,$C58)*10000</f>
        <v>1557.6138445877164</v>
      </c>
      <c r="H58" s="113">
        <f>SUMIFS(Calculation!K$104:K$248,Calculation!$D$104:$D$248,$D58,Calculation!$C$104:$C$248,$C58)+SUMIFS(Calculation!K$38:K$64,Calculation!$B$38:$B$64,$D58,Calculation!$A$38:$A$64,$C58)*10000</f>
        <v>2358.8336933045357</v>
      </c>
      <c r="I58" s="112">
        <f>SUMIFS(Calculation!L$104:L$248,Calculation!$D$104:$D$248,$D58,Calculation!$C$104:$C$248,$C58)+SUMIFS(Calculation!L$38:L$64,Calculation!$B$38:$B$64,$D58,Calculation!$A$38:$A$64,$C58)*10000</f>
        <v>2412.4215900802333</v>
      </c>
      <c r="J58" s="147">
        <f>SUMIFS(Calculation!M$104:M$248,Calculation!$D$104:$D$248,$D58,Calculation!$C$104:$C$248,$C58)+SUMIFS(Calculation!M$38:M$64,Calculation!$B$38:$B$64,$D58,Calculation!$A$38:$A$64,$C58)*10000</f>
        <v>6097.2652204338701</v>
      </c>
      <c r="K58" s="152">
        <f>SUMIFS(Calculation!N$104:N$248,Calculation!$D$104:$D$248,$D58,Calculation!$C$104:$C$248,$C58)+SUMIFS(Calculation!N$38:N$64,Calculation!$B$38:$B$64,$D58,Calculation!$A$38:$A$64,$C58)*10000</f>
        <v>98134.917767592342</v>
      </c>
      <c r="L58" s="115">
        <f>SUMIFS(Calculation!O$104:O$248,Calculation!$D$104:$D$248,$D58,Calculation!$C$104:$C$248,$C58)+SUMIFS(Calculation!O$38:O$64,Calculation!$B$38:$B$64,$D58,Calculation!$A$38:$A$64,$C58)*10000</f>
        <v>68294.218309859149</v>
      </c>
      <c r="M58" s="114">
        <f>SUMIFS(Calculation!P$104:P$248,Calculation!$D$104:$D$248,$D58,Calculation!$C$104:$C$248,$C58)+SUMIFS(Calculation!P$38:P$64,Calculation!$B$38:$B$64,$D58,Calculation!$A$38:$A$64,$C58)*10000</f>
        <v>28134.400067865627</v>
      </c>
      <c r="N58" s="115">
        <f>SUMIFS(Calculation!Q$104:Q$248,Calculation!$D$104:$D$248,$D58,Calculation!$C$104:$C$248,$C58)+SUMIFS(Calculation!Q$38:Q$64,Calculation!$B$38:$B$64,$D58,Calculation!$A$38:$A$64,$C58)*10000</f>
        <v>39042.764578833696</v>
      </c>
      <c r="O58" s="114">
        <f>SUMIFS(Calculation!R$104:R$248,Calculation!$D$104:$D$248,$D58,Calculation!$C$104:$C$248,$C58)+SUMIFS(Calculation!R$38:R$64,Calculation!$B$38:$B$64,$D58,Calculation!$A$38:$A$64,$C58)*10000</f>
        <v>39632.640408460975</v>
      </c>
      <c r="P58" s="153">
        <f>SUMIFS(Calculation!S$104:S$248,Calculation!$D$104:$D$248,$D58,Calculation!$C$104:$C$248,$C58)+SUMIFS(Calculation!S$38:S$64,Calculation!$B$38:$B$64,$D58,Calculation!$A$38:$A$64,$C58)*10000</f>
        <v>117792.85654303709</v>
      </c>
      <c r="Q58" s="158">
        <f>SUMIFS(Calculation!T$104:T$248,Calculation!$D$104:$D$248,$D58,Calculation!$C$104:$C$248,$C58)+SUMIFS(Calculation!T$38:T$64,Calculation!$B$38:$B$64,$D58,Calculation!$A$38:$A$64,$C58)*10000</f>
        <v>1388.5090320841196</v>
      </c>
      <c r="R58" s="117">
        <f>SUMIFS(Calculation!U$104:U$248,Calculation!$D$104:$D$248,$D58,Calculation!$C$104:$C$248,$C58)+SUMIFS(Calculation!U$38:U$64,Calculation!$B$38:$B$64,$D58,Calculation!$A$38:$A$64,$C58)*10000</f>
        <v>856.1098591549295</v>
      </c>
      <c r="S58" s="116">
        <f>SUMIFS(Calculation!V$104:V$248,Calculation!$D$104:$D$248,$D58,Calculation!$C$104:$C$248,$C58)+SUMIFS(Calculation!V$38:V$64,Calculation!$B$38:$B$64,$D58,Calculation!$A$38:$A$64,$C58)*10000</f>
        <v>421.85374957583986</v>
      </c>
      <c r="T58" s="117">
        <f>SUMIFS(Calculation!W$104:W$248,Calculation!$D$104:$D$248,$D58,Calculation!$C$104:$C$248,$C58)+SUMIFS(Calculation!W$38:W$64,Calculation!$B$38:$B$64,$D58,Calculation!$A$38:$A$64,$C58)*10000</f>
        <v>390.42764578833692</v>
      </c>
      <c r="U58" s="116">
        <f>SUMIFS(Calculation!X$104:X$248,Calculation!$D$104:$D$248,$D58,Calculation!$C$104:$C$248,$C58)+SUMIFS(Calculation!X$38:X$64,Calculation!$B$38:$B$64,$D58,Calculation!$A$38:$A$64,$C58)*10000</f>
        <v>465.25273522975931</v>
      </c>
      <c r="V58" s="159">
        <f>SUMIFS(Calculation!Y$104:Y$248,Calculation!$D$104:$D$248,$D58,Calculation!$C$104:$C$248,$C58)+SUMIFS(Calculation!Y$38:Y$64,Calculation!$B$38:$B$64,$D58,Calculation!$A$38:$A$64,$C58)*10000</f>
        <v>473.0636808957313</v>
      </c>
      <c r="W58" s="164">
        <f>SUMIFS(Calculation!Z$104:Z$248,Calculation!$D$104:$D$248,$D58,Calculation!$C$104:$C$248,$C58)+SUMIFS(Calculation!Z$38:Z$64,Calculation!$B$38:$B$64,$D58,Calculation!$A$38:$A$64,$C58)*10000</f>
        <v>0</v>
      </c>
      <c r="X58" s="119">
        <f>SUMIFS(Calculation!AA$104:AA$248,Calculation!$D$104:$D$248,$D58,Calculation!$C$104:$C$248,$C58)+SUMIFS(Calculation!AA$38:AA$64,Calculation!$B$38:$B$64,$D58,Calculation!$A$38:$A$64,$C58)*10000</f>
        <v>0</v>
      </c>
      <c r="Y58" s="118">
        <f>SUMIFS(Calculation!AB$104:AB$248,Calculation!$D$104:$D$248,$D58,Calculation!$C$104:$C$248,$C58)+SUMIFS(Calculation!AB$38:AB$64,Calculation!$B$38:$B$64,$D58,Calculation!$A$38:$A$64,$C58)*10000</f>
        <v>0</v>
      </c>
      <c r="Z58" s="119">
        <f>SUMIFS(Calculation!AC$104:AC$248,Calculation!$D$104:$D$248,$D58,Calculation!$C$104:$C$248,$C58)+SUMIFS(Calculation!AC$38:AC$64,Calculation!$B$38:$B$64,$D58,Calculation!$A$38:$A$64,$C58)*10000</f>
        <v>0</v>
      </c>
      <c r="AA58" s="118">
        <f>SUMIFS(Calculation!AD$104:AD$248,Calculation!$D$104:$D$248,$D58,Calculation!$C$104:$C$248,$C58)+SUMIFS(Calculation!AD$38:AD$64,Calculation!$B$38:$B$64,$D58,Calculation!$A$38:$A$64,$C58)*10000</f>
        <v>0</v>
      </c>
      <c r="AB58" s="165">
        <f>SUMIFS(Calculation!AE$104:AE$248,Calculation!$D$104:$D$248,$D58,Calculation!$C$104:$C$248,$C58)+SUMIFS(Calculation!AE$38:AE$64,Calculation!$B$38:$B$64,$D58,Calculation!$A$38:$A$64,$C58)*10000</f>
        <v>0</v>
      </c>
      <c r="AC58" s="170">
        <f>SUMIFS(Calculation!AF$104:AF$248,Calculation!$D$104:$D$248,$D58,Calculation!$C$104:$C$248,$C58)+SUMIFS(Calculation!AF$38:AF$64,Calculation!$B$38:$B$64,$D58,Calculation!$A$38:$A$64,$C58)*10000</f>
        <v>1511.0245349150714</v>
      </c>
      <c r="AD58" s="121">
        <f>SUMIFS(Calculation!AG$104:AG$248,Calculation!$D$104:$D$248,$D58,Calculation!$C$104:$C$248,$C58)+SUMIFS(Calculation!AG$38:AG$64,Calculation!$B$38:$B$64,$D58,Calculation!$A$38:$A$64,$C58)*10000</f>
        <v>1117.3901408450704</v>
      </c>
      <c r="AE58" s="120">
        <f>SUMIFS(Calculation!AH$104:AH$248,Calculation!$D$104:$D$248,$D58,Calculation!$C$104:$C$248,$C58)+SUMIFS(Calculation!AH$38:AH$64,Calculation!$B$38:$B$64,$D58,Calculation!$A$38:$A$64,$C58)*10000</f>
        <v>530.02137767220904</v>
      </c>
      <c r="AF58" s="121">
        <f>SUMIFS(Calculation!AI$104:AI$248,Calculation!$D$104:$D$248,$D58,Calculation!$C$104:$C$248,$C58)+SUMIFS(Calculation!AI$38:AI$64,Calculation!$B$38:$B$64,$D58,Calculation!$A$38:$A$64,$C58)*10000</f>
        <v>927.26565874730022</v>
      </c>
      <c r="AG58" s="120">
        <f>SUMIFS(Calculation!AJ$104:AJ$248,Calculation!$D$104:$D$248,$D58,Calculation!$C$104:$C$248,$C58)+SUMIFS(Calculation!AJ$38:AJ$64,Calculation!$B$38:$B$64,$D58,Calculation!$A$38:$A$64,$C58)*10000</f>
        <v>1257.9055433989788</v>
      </c>
      <c r="AH58" s="171">
        <f>SUMIFS(Calculation!AK$104:AK$248,Calculation!$D$104:$D$248,$D58,Calculation!$C$104:$C$248,$C58)+SUMIFS(Calculation!AK$38:AK$64,Calculation!$B$38:$B$64,$D58,Calculation!$A$38:$A$64,$C58)*10000</f>
        <v>5256.263121063681</v>
      </c>
      <c r="AI58" s="176">
        <f>SUMIFS(Calculation!AL$104:AL$248,Calculation!$D$104:$D$248,$D58,Calculation!$C$104:$C$248,$C58)+SUMIFS(Calculation!AL$38:AL$64,Calculation!$B$38:$B$64,$D58,Calculation!$A$38:$A$64,$C58)*10000</f>
        <v>1196.5680776489619</v>
      </c>
      <c r="AJ58" s="123">
        <f>SUMIFS(Calculation!AM$104:AM$248,Calculation!$D$104:$D$248,$D58,Calculation!$C$104:$C$248,$C58)+SUMIFS(Calculation!AM$38:AM$64,Calculation!$B$38:$B$64,$D58,Calculation!$A$38:$A$64,$C58)*10000</f>
        <v>1945.7042253521126</v>
      </c>
      <c r="AK58" s="122">
        <f>SUMIFS(Calculation!AN$104:AN$248,Calculation!$D$104:$D$248,$D58,Calculation!$C$104:$C$248,$C58)+SUMIFS(Calculation!AN$38:AN$64,Calculation!$B$38:$B$64,$D58,Calculation!$A$38:$A$64,$C58)*10000</f>
        <v>1233.1109602986087</v>
      </c>
      <c r="AL58" s="123">
        <f>SUMIFS(Calculation!AO$104:AO$248,Calculation!$D$104:$D$248,$D58,Calculation!$C$104:$C$248,$C58)+SUMIFS(Calculation!AO$38:AO$64,Calculation!$B$38:$B$64,$D58,Calculation!$A$38:$A$64,$C58)*10000</f>
        <v>2472.7084233261339</v>
      </c>
      <c r="AM58" s="122">
        <f>SUMIFS(Calculation!AP$104:AP$248,Calculation!$D$104:$D$248,$D58,Calculation!$C$104:$C$248,$C58)+SUMIFS(Calculation!AP$38:AP$64,Calculation!$B$38:$B$64,$D58,Calculation!$A$38:$A$64,$C58)*10000</f>
        <v>3480.779722830051</v>
      </c>
      <c r="AN58" s="177">
        <f>SUMIFS(Calculation!AQ$104:AQ$248,Calculation!$D$104:$D$248,$D58,Calculation!$C$104:$C$248,$C58)+SUMIFS(Calculation!AQ$38:AQ$64,Calculation!$B$38:$B$64,$D58,Calculation!$A$38:$A$64,$C58)*10000</f>
        <v>20604.551434569628</v>
      </c>
    </row>
    <row r="59" spans="1:40">
      <c r="A59" s="136" t="s">
        <v>116</v>
      </c>
      <c r="B59" s="130" t="s">
        <v>191</v>
      </c>
      <c r="C59" s="142" t="s">
        <v>222</v>
      </c>
      <c r="D59" s="143" t="s">
        <v>146</v>
      </c>
      <c r="E59" s="146">
        <f>SUMIFS(Calculation!H$104:H$248,Calculation!$D$104:$D$248,$D59,Calculation!$C$104:$C$248,$C59)+SUMIFS(Calculation!H$38:H$64,Calculation!$B$38:$B$64,$D59,Calculation!$A$38:$A$64,$C59)*10000</f>
        <v>0</v>
      </c>
      <c r="F59" s="113">
        <f>SUMIFS(Calculation!I$104:I$248,Calculation!$D$104:$D$248,$D59,Calculation!$C$104:$C$248,$C59)+SUMIFS(Calculation!I$38:I$64,Calculation!$B$38:$B$64,$D59,Calculation!$A$38:$A$64,$C59)*10000</f>
        <v>0</v>
      </c>
      <c r="G59" s="112">
        <f>SUMIFS(Calculation!J$104:J$248,Calculation!$D$104:$D$248,$D59,Calculation!$C$104:$C$248,$C59)+SUMIFS(Calculation!J$38:J$64,Calculation!$B$38:$B$64,$D59,Calculation!$A$38:$A$64,$C59)*10000</f>
        <v>0</v>
      </c>
      <c r="H59" s="113">
        <f>SUMIFS(Calculation!K$104:K$248,Calculation!$D$104:$D$248,$D59,Calculation!$C$104:$C$248,$C59)+SUMIFS(Calculation!K$38:K$64,Calculation!$B$38:$B$64,$D59,Calculation!$A$38:$A$64,$C59)*10000</f>
        <v>0</v>
      </c>
      <c r="I59" s="112">
        <f>SUMIFS(Calculation!L$104:L$248,Calculation!$D$104:$D$248,$D59,Calculation!$C$104:$C$248,$C59)+SUMIFS(Calculation!L$38:L$64,Calculation!$B$38:$B$64,$D59,Calculation!$A$38:$A$64,$C59)*10000</f>
        <v>3.4208606856309265</v>
      </c>
      <c r="J59" s="147">
        <f>SUMIFS(Calculation!M$104:M$248,Calculation!$D$104:$D$248,$D59,Calculation!$C$104:$C$248,$C59)+SUMIFS(Calculation!M$38:M$64,Calculation!$B$38:$B$64,$D59,Calculation!$A$38:$A$64,$C59)*10000</f>
        <v>6.9405178446466058</v>
      </c>
      <c r="K59" s="152">
        <f>SUMIFS(Calculation!N$104:N$248,Calculation!$D$104:$D$248,$D59,Calculation!$C$104:$C$248,$C59)+SUMIFS(Calculation!N$38:N$64,Calculation!$B$38:$B$64,$D59,Calculation!$A$38:$A$64,$C59)*10000</f>
        <v>0</v>
      </c>
      <c r="L59" s="115">
        <f>SUMIFS(Calculation!O$104:O$248,Calculation!$D$104:$D$248,$D59,Calculation!$C$104:$C$248,$C59)+SUMIFS(Calculation!O$38:O$64,Calculation!$B$38:$B$64,$D59,Calculation!$A$38:$A$64,$C59)*10000</f>
        <v>0</v>
      </c>
      <c r="M59" s="114">
        <f>SUMIFS(Calculation!P$104:P$248,Calculation!$D$104:$D$248,$D59,Calculation!$C$104:$C$248,$C59)+SUMIFS(Calculation!P$38:P$64,Calculation!$B$38:$B$64,$D59,Calculation!$A$38:$A$64,$C59)*10000</f>
        <v>0</v>
      </c>
      <c r="N59" s="115">
        <f>SUMIFS(Calculation!Q$104:Q$248,Calculation!$D$104:$D$248,$D59,Calculation!$C$104:$C$248,$C59)+SUMIFS(Calculation!Q$38:Q$64,Calculation!$B$38:$B$64,$D59,Calculation!$A$38:$A$64,$C59)*10000</f>
        <v>0</v>
      </c>
      <c r="O59" s="114">
        <f>SUMIFS(Calculation!R$104:R$248,Calculation!$D$104:$D$248,$D59,Calculation!$C$104:$C$248,$C59)+SUMIFS(Calculation!R$38:R$64,Calculation!$B$38:$B$64,$D59,Calculation!$A$38:$A$64,$C59)*10000</f>
        <v>56.199854121079504</v>
      </c>
      <c r="P59" s="153">
        <f>SUMIFS(Calculation!S$104:S$248,Calculation!$D$104:$D$248,$D59,Calculation!$C$104:$C$248,$C59)+SUMIFS(Calculation!S$38:S$64,Calculation!$B$38:$B$64,$D59,Calculation!$A$38:$A$64,$C59)*10000</f>
        <v>134.08362491252623</v>
      </c>
      <c r="Q59" s="158">
        <f>SUMIFS(Calculation!T$104:T$248,Calculation!$D$104:$D$248,$D59,Calculation!$C$104:$C$248,$C59)+SUMIFS(Calculation!T$38:T$64,Calculation!$B$38:$B$64,$D59,Calculation!$A$38:$A$64,$C59)*10000</f>
        <v>0</v>
      </c>
      <c r="R59" s="117">
        <f>SUMIFS(Calculation!U$104:U$248,Calculation!$D$104:$D$248,$D59,Calculation!$C$104:$C$248,$C59)+SUMIFS(Calculation!U$38:U$64,Calculation!$B$38:$B$64,$D59,Calculation!$A$38:$A$64,$C59)*10000</f>
        <v>0</v>
      </c>
      <c r="S59" s="116">
        <f>SUMIFS(Calculation!V$104:V$248,Calculation!$D$104:$D$248,$D59,Calculation!$C$104:$C$248,$C59)+SUMIFS(Calculation!V$38:V$64,Calculation!$B$38:$B$64,$D59,Calculation!$A$38:$A$64,$C59)*10000</f>
        <v>0</v>
      </c>
      <c r="T59" s="117">
        <f>SUMIFS(Calculation!W$104:W$248,Calculation!$D$104:$D$248,$D59,Calculation!$C$104:$C$248,$C59)+SUMIFS(Calculation!W$38:W$64,Calculation!$B$38:$B$64,$D59,Calculation!$A$38:$A$64,$C59)*10000</f>
        <v>0</v>
      </c>
      <c r="U59" s="116">
        <f>SUMIFS(Calculation!X$104:X$248,Calculation!$D$104:$D$248,$D59,Calculation!$C$104:$C$248,$C59)+SUMIFS(Calculation!X$38:X$64,Calculation!$B$38:$B$64,$D59,Calculation!$A$38:$A$64,$C59)*10000</f>
        <v>0.65973741794310725</v>
      </c>
      <c r="V59" s="159">
        <f>SUMIFS(Calculation!Y$104:Y$248,Calculation!$D$104:$D$248,$D59,Calculation!$C$104:$C$248,$C59)+SUMIFS(Calculation!Y$38:Y$64,Calculation!$B$38:$B$64,$D59,Calculation!$A$38:$A$64,$C59)*10000</f>
        <v>0.53848845346396079</v>
      </c>
      <c r="W59" s="164">
        <f>SUMIFS(Calculation!Z$104:Z$248,Calculation!$D$104:$D$248,$D59,Calculation!$C$104:$C$248,$C59)+SUMIFS(Calculation!Z$38:Z$64,Calculation!$B$38:$B$64,$D59,Calculation!$A$38:$A$64,$C59)*10000</f>
        <v>0</v>
      </c>
      <c r="X59" s="119">
        <f>SUMIFS(Calculation!AA$104:AA$248,Calculation!$D$104:$D$248,$D59,Calculation!$C$104:$C$248,$C59)+SUMIFS(Calculation!AA$38:AA$64,Calculation!$B$38:$B$64,$D59,Calculation!$A$38:$A$64,$C59)*10000</f>
        <v>0</v>
      </c>
      <c r="Y59" s="118">
        <f>SUMIFS(Calculation!AB$104:AB$248,Calculation!$D$104:$D$248,$D59,Calculation!$C$104:$C$248,$C59)+SUMIFS(Calculation!AB$38:AB$64,Calculation!$B$38:$B$64,$D59,Calculation!$A$38:$A$64,$C59)*10000</f>
        <v>0</v>
      </c>
      <c r="Z59" s="119">
        <f>SUMIFS(Calculation!AC$104:AC$248,Calculation!$D$104:$D$248,$D59,Calculation!$C$104:$C$248,$C59)+SUMIFS(Calculation!AC$38:AC$64,Calculation!$B$38:$B$64,$D59,Calculation!$A$38:$A$64,$C59)*10000</f>
        <v>0</v>
      </c>
      <c r="AA59" s="118">
        <f>SUMIFS(Calculation!AD$104:AD$248,Calculation!$D$104:$D$248,$D59,Calculation!$C$104:$C$248,$C59)+SUMIFS(Calculation!AD$38:AD$64,Calculation!$B$38:$B$64,$D59,Calculation!$A$38:$A$64,$C59)*10000</f>
        <v>0</v>
      </c>
      <c r="AB59" s="165">
        <f>SUMIFS(Calculation!AE$104:AE$248,Calculation!$D$104:$D$248,$D59,Calculation!$C$104:$C$248,$C59)+SUMIFS(Calculation!AE$38:AE$64,Calculation!$B$38:$B$64,$D59,Calculation!$A$38:$A$64,$C59)*10000</f>
        <v>0</v>
      </c>
      <c r="AC59" s="170">
        <f>SUMIFS(Calculation!AF$104:AF$248,Calculation!$D$104:$D$248,$D59,Calculation!$C$104:$C$248,$C59)+SUMIFS(Calculation!AF$38:AF$64,Calculation!$B$38:$B$64,$D59,Calculation!$A$38:$A$64,$C59)*10000</f>
        <v>0</v>
      </c>
      <c r="AD59" s="121">
        <f>SUMIFS(Calculation!AG$104:AG$248,Calculation!$D$104:$D$248,$D59,Calculation!$C$104:$C$248,$C59)+SUMIFS(Calculation!AG$38:AG$64,Calculation!$B$38:$B$64,$D59,Calculation!$A$38:$A$64,$C59)*10000</f>
        <v>0</v>
      </c>
      <c r="AE59" s="120">
        <f>SUMIFS(Calculation!AH$104:AH$248,Calculation!$D$104:$D$248,$D59,Calculation!$C$104:$C$248,$C59)+SUMIFS(Calculation!AH$38:AH$64,Calculation!$B$38:$B$64,$D59,Calculation!$A$38:$A$64,$C59)*10000</f>
        <v>0</v>
      </c>
      <c r="AF59" s="121">
        <f>SUMIFS(Calculation!AI$104:AI$248,Calculation!$D$104:$D$248,$D59,Calculation!$C$104:$C$248,$C59)+SUMIFS(Calculation!AI$38:AI$64,Calculation!$B$38:$B$64,$D59,Calculation!$A$38:$A$64,$C59)*10000</f>
        <v>0</v>
      </c>
      <c r="AG59" s="120">
        <f>SUMIFS(Calculation!AJ$104:AJ$248,Calculation!$D$104:$D$248,$D59,Calculation!$C$104:$C$248,$C59)+SUMIFS(Calculation!AJ$38:AJ$64,Calculation!$B$38:$B$64,$D59,Calculation!$A$38:$A$64,$C59)*10000</f>
        <v>1.7837345003646974</v>
      </c>
      <c r="AH59" s="171">
        <f>SUMIFS(Calculation!AK$104:AK$248,Calculation!$D$104:$D$248,$D59,Calculation!$C$104:$C$248,$C59)+SUMIFS(Calculation!AK$38:AK$64,Calculation!$B$38:$B$64,$D59,Calculation!$A$38:$A$64,$C59)*10000</f>
        <v>5.9832050384884532</v>
      </c>
      <c r="AI59" s="176">
        <f>SUMIFS(Calculation!AL$104:AL$248,Calculation!$D$104:$D$248,$D59,Calculation!$C$104:$C$248,$C59)+SUMIFS(Calculation!AL$38:AL$64,Calculation!$B$38:$B$64,$D59,Calculation!$A$38:$A$64,$C59)*10000</f>
        <v>0</v>
      </c>
      <c r="AJ59" s="123">
        <f>SUMIFS(Calculation!AM$104:AM$248,Calculation!$D$104:$D$248,$D59,Calculation!$C$104:$C$248,$C59)+SUMIFS(Calculation!AM$38:AM$64,Calculation!$B$38:$B$64,$D59,Calculation!$A$38:$A$64,$C59)*10000</f>
        <v>0</v>
      </c>
      <c r="AK59" s="122">
        <f>SUMIFS(Calculation!AN$104:AN$248,Calculation!$D$104:$D$248,$D59,Calculation!$C$104:$C$248,$C59)+SUMIFS(Calculation!AN$38:AN$64,Calculation!$B$38:$B$64,$D59,Calculation!$A$38:$A$64,$C59)*10000</f>
        <v>0</v>
      </c>
      <c r="AL59" s="123">
        <f>SUMIFS(Calculation!AO$104:AO$248,Calculation!$D$104:$D$248,$D59,Calculation!$C$104:$C$248,$C59)+SUMIFS(Calculation!AO$38:AO$64,Calculation!$B$38:$B$64,$D59,Calculation!$A$38:$A$64,$C59)*10000</f>
        <v>0</v>
      </c>
      <c r="AM59" s="122">
        <f>SUMIFS(Calculation!AP$104:AP$248,Calculation!$D$104:$D$248,$D59,Calculation!$C$104:$C$248,$C59)+SUMIFS(Calculation!AP$38:AP$64,Calculation!$B$38:$B$64,$D59,Calculation!$A$38:$A$64,$C59)*10000</f>
        <v>4.9358132749817649</v>
      </c>
      <c r="AN59" s="177">
        <f>SUMIFS(Calculation!AQ$104:AQ$248,Calculation!$D$104:$D$248,$D59,Calculation!$C$104:$C$248,$C59)+SUMIFS(Calculation!AQ$38:AQ$64,Calculation!$B$38:$B$64,$D59,Calculation!$A$38:$A$64,$C59)*10000</f>
        <v>23.454163750874738</v>
      </c>
    </row>
    <row r="60" spans="1:40">
      <c r="A60" s="136" t="s">
        <v>116</v>
      </c>
      <c r="B60" s="130" t="s">
        <v>191</v>
      </c>
      <c r="C60" s="142" t="s">
        <v>222</v>
      </c>
      <c r="D60" s="143" t="s">
        <v>224</v>
      </c>
      <c r="E60" s="146">
        <f>SUMIFS(Calculation!H$104:H$248,Calculation!$D$104:$D$248,$D60,Calculation!$C$104:$C$248,$C60)+SUMIFS(Calculation!H$38:H$64,Calculation!$B$38:$B$64,$D60,Calculation!$A$38:$A$64,$C60)*10000</f>
        <v>1.0746061703193003E-2</v>
      </c>
      <c r="F60" s="113">
        <f>SUMIFS(Calculation!I$104:I$248,Calculation!$D$104:$D$248,$D60,Calculation!$C$104:$C$248,$C60)+SUMIFS(Calculation!I$38:I$64,Calculation!$B$38:$B$64,$D60,Calculation!$A$38:$A$64,$C60)*10000</f>
        <v>7.4128984432913266E-3</v>
      </c>
      <c r="G60" s="112">
        <f>SUMIFS(Calculation!J$104:J$248,Calculation!$D$104:$D$248,$D60,Calculation!$C$104:$C$248,$C60)+SUMIFS(Calculation!J$38:J$64,Calculation!$B$38:$B$64,$D60,Calculation!$A$38:$A$64,$C60)*10000</f>
        <v>9.7726501526976581E-2</v>
      </c>
      <c r="H60" s="113">
        <f>SUMIFS(Calculation!K$104:K$248,Calculation!$D$104:$D$248,$D60,Calculation!$C$104:$C$248,$C60)+SUMIFS(Calculation!K$38:K$64,Calculation!$B$38:$B$64,$D60,Calculation!$A$38:$A$64,$C60)*10000</f>
        <v>2.0878329733621311E-2</v>
      </c>
      <c r="I60" s="112">
        <f>SUMIFS(Calculation!L$104:L$248,Calculation!$D$104:$D$248,$D60,Calculation!$C$104:$C$248,$C60)+SUMIFS(Calculation!L$38:L$64,Calculation!$B$38:$B$64,$D60,Calculation!$A$38:$A$64,$C60)*10000</f>
        <v>1.0211524434719184E-2</v>
      </c>
      <c r="J60" s="147">
        <f>SUMIFS(Calculation!M$104:M$248,Calculation!$D$104:$D$248,$D60,Calculation!$C$104:$C$248,$C60)+SUMIFS(Calculation!M$38:M$64,Calculation!$B$38:$B$64,$D60,Calculation!$A$38:$A$64,$C60)*10000</f>
        <v>0</v>
      </c>
      <c r="K60" s="152">
        <f>SUMIFS(Calculation!N$104:N$248,Calculation!$D$104:$D$248,$D60,Calculation!$C$104:$C$248,$C60)+SUMIFS(Calculation!N$38:N$64,Calculation!$B$38:$B$64,$D60,Calculation!$A$38:$A$64,$C60)*10000</f>
        <v>0.2776643685244386</v>
      </c>
      <c r="L60" s="115">
        <f>SUMIFS(Calculation!O$104:O$248,Calculation!$D$104:$D$248,$D60,Calculation!$C$104:$C$248,$C60)+SUMIFS(Calculation!O$38:O$64,Calculation!$B$38:$B$64,$D60,Calculation!$A$38:$A$64,$C60)*10000</f>
        <v>0.1821349147516679</v>
      </c>
      <c r="M60" s="114">
        <f>SUMIFS(Calculation!P$104:P$248,Calculation!$D$104:$D$248,$D60,Calculation!$C$104:$C$248,$C60)+SUMIFS(Calculation!P$38:P$64,Calculation!$B$38:$B$64,$D60,Calculation!$A$38:$A$64,$C60)*10000</f>
        <v>1.7651849338310146</v>
      </c>
      <c r="N60" s="115">
        <f>SUMIFS(Calculation!Q$104:Q$248,Calculation!$D$104:$D$248,$D60,Calculation!$C$104:$C$248,$C60)+SUMIFS(Calculation!Q$38:Q$64,Calculation!$B$38:$B$64,$D60,Calculation!$A$38:$A$64,$C60)*10000</f>
        <v>0.34557235421166305</v>
      </c>
      <c r="O60" s="114">
        <f>SUMIFS(Calculation!R$104:R$248,Calculation!$D$104:$D$248,$D60,Calculation!$C$104:$C$248,$C60)+SUMIFS(Calculation!R$38:R$64,Calculation!$B$38:$B$64,$D60,Calculation!$A$38:$A$64,$C60)*10000</f>
        <v>0.16776075857038658</v>
      </c>
      <c r="P60" s="153">
        <f>SUMIFS(Calculation!S$104:S$248,Calculation!$D$104:$D$248,$D60,Calculation!$C$104:$C$248,$C60)+SUMIFS(Calculation!S$38:S$64,Calculation!$B$38:$B$64,$D60,Calculation!$A$38:$A$64,$C60)*10000</f>
        <v>0</v>
      </c>
      <c r="Q60" s="158">
        <f>SUMIFS(Calculation!T$104:T$248,Calculation!$D$104:$D$248,$D60,Calculation!$C$104:$C$248,$C60)+SUMIFS(Calculation!T$38:T$64,Calculation!$B$38:$B$64,$D60,Calculation!$A$38:$A$64,$C60)*10000</f>
        <v>3.9286677194469042E-3</v>
      </c>
      <c r="R60" s="117">
        <f>SUMIFS(Calculation!U$104:U$248,Calculation!$D$104:$D$248,$D60,Calculation!$C$104:$C$248,$C60)+SUMIFS(Calculation!U$38:U$64,Calculation!$B$38:$B$64,$D60,Calculation!$A$38:$A$64,$C60)*10000</f>
        <v>2.2831727205337286E-3</v>
      </c>
      <c r="S60" s="116">
        <f>SUMIFS(Calculation!V$104:V$248,Calculation!$D$104:$D$248,$D60,Calculation!$C$104:$C$248,$C60)+SUMIFS(Calculation!V$38:V$64,Calculation!$B$38:$B$64,$D60,Calculation!$A$38:$A$64,$C60)*10000</f>
        <v>2.6467594163556159E-2</v>
      </c>
      <c r="T60" s="117">
        <f>SUMIFS(Calculation!W$104:W$248,Calculation!$D$104:$D$248,$D60,Calculation!$C$104:$C$248,$C60)+SUMIFS(Calculation!W$38:W$64,Calculation!$B$38:$B$64,$D60,Calculation!$A$38:$A$64,$C60)*10000</f>
        <v>3.4557235421166311E-3</v>
      </c>
      <c r="U60" s="116">
        <f>SUMIFS(Calculation!X$104:X$248,Calculation!$D$104:$D$248,$D60,Calculation!$C$104:$C$248,$C60)+SUMIFS(Calculation!X$38:X$64,Calculation!$B$38:$B$64,$D60,Calculation!$A$38:$A$64,$C60)*10000</f>
        <v>1.9693654266958426E-3</v>
      </c>
      <c r="V60" s="159">
        <f>SUMIFS(Calculation!Y$104:Y$248,Calculation!$D$104:$D$248,$D60,Calculation!$C$104:$C$248,$C60)+SUMIFS(Calculation!Y$38:Y$64,Calculation!$B$38:$B$64,$D60,Calculation!$A$38:$A$64,$C60)*10000</f>
        <v>0</v>
      </c>
      <c r="W60" s="164">
        <f>SUMIFS(Calculation!Z$104:Z$248,Calculation!$D$104:$D$248,$D60,Calculation!$C$104:$C$248,$C60)+SUMIFS(Calculation!Z$38:Z$64,Calculation!$B$38:$B$64,$D60,Calculation!$A$38:$A$64,$C60)*10000</f>
        <v>0</v>
      </c>
      <c r="X60" s="119">
        <f>SUMIFS(Calculation!AA$104:AA$248,Calculation!$D$104:$D$248,$D60,Calculation!$C$104:$C$248,$C60)+SUMIFS(Calculation!AA$38:AA$64,Calculation!$B$38:$B$64,$D60,Calculation!$A$38:$A$64,$C60)*10000</f>
        <v>0</v>
      </c>
      <c r="Y60" s="118">
        <f>SUMIFS(Calculation!AB$104:AB$248,Calculation!$D$104:$D$248,$D60,Calculation!$C$104:$C$248,$C60)+SUMIFS(Calculation!AB$38:AB$64,Calculation!$B$38:$B$64,$D60,Calculation!$A$38:$A$64,$C60)*10000</f>
        <v>0</v>
      </c>
      <c r="Z60" s="119">
        <f>SUMIFS(Calculation!AC$104:AC$248,Calculation!$D$104:$D$248,$D60,Calculation!$C$104:$C$248,$C60)+SUMIFS(Calculation!AC$38:AC$64,Calculation!$B$38:$B$64,$D60,Calculation!$A$38:$A$64,$C60)*10000</f>
        <v>0</v>
      </c>
      <c r="AA60" s="118">
        <f>SUMIFS(Calculation!AD$104:AD$248,Calculation!$D$104:$D$248,$D60,Calculation!$C$104:$C$248,$C60)+SUMIFS(Calculation!AD$38:AD$64,Calculation!$B$38:$B$64,$D60,Calculation!$A$38:$A$64,$C60)*10000</f>
        <v>0</v>
      </c>
      <c r="AB60" s="165">
        <f>SUMIFS(Calculation!AE$104:AE$248,Calculation!$D$104:$D$248,$D60,Calculation!$C$104:$C$248,$C60)+SUMIFS(Calculation!AE$38:AE$64,Calculation!$B$38:$B$64,$D60,Calculation!$A$38:$A$64,$C60)*10000</f>
        <v>0</v>
      </c>
      <c r="AC60" s="170">
        <f>SUMIFS(Calculation!AF$104:AF$248,Calculation!$D$104:$D$248,$D60,Calculation!$C$104:$C$248,$C60)+SUMIFS(Calculation!AF$38:AF$64,Calculation!$B$38:$B$64,$D60,Calculation!$A$38:$A$64,$C60)*10000</f>
        <v>4.2753148711628082E-3</v>
      </c>
      <c r="AD60" s="121">
        <f>SUMIFS(Calculation!AG$104:AG$248,Calculation!$D$104:$D$248,$D60,Calculation!$C$104:$C$248,$C60)+SUMIFS(Calculation!AG$38:AG$64,Calculation!$B$38:$B$64,$D60,Calculation!$A$38:$A$64,$C60)*10000</f>
        <v>2.9799851742031138E-3</v>
      </c>
      <c r="AE60" s="120">
        <f>SUMIFS(Calculation!AH$104:AH$248,Calculation!$D$104:$D$248,$D60,Calculation!$C$104:$C$248,$C60)+SUMIFS(Calculation!AH$38:AH$64,Calculation!$B$38:$B$64,$D60,Calculation!$A$38:$A$64,$C60)*10000</f>
        <v>3.3254156769596199E-2</v>
      </c>
      <c r="AF60" s="121">
        <f>SUMIFS(Calculation!AI$104:AI$248,Calculation!$D$104:$D$248,$D60,Calculation!$C$104:$C$248,$C60)+SUMIFS(Calculation!AI$38:AI$64,Calculation!$B$38:$B$64,$D60,Calculation!$A$38:$A$64,$C60)*10000</f>
        <v>8.2073434125269976E-3</v>
      </c>
      <c r="AG60" s="120">
        <f>SUMIFS(Calculation!AJ$104:AJ$248,Calculation!$D$104:$D$248,$D60,Calculation!$C$104:$C$248,$C60)+SUMIFS(Calculation!AJ$38:AJ$64,Calculation!$B$38:$B$64,$D60,Calculation!$A$38:$A$64,$C60)*10000</f>
        <v>5.3245805981035742E-3</v>
      </c>
      <c r="AH60" s="171">
        <f>SUMIFS(Calculation!AK$104:AK$248,Calculation!$D$104:$D$248,$D60,Calculation!$C$104:$C$248,$C60)+SUMIFS(Calculation!AK$38:AK$64,Calculation!$B$38:$B$64,$D60,Calculation!$A$38:$A$64,$C60)*10000</f>
        <v>0</v>
      </c>
      <c r="AI60" s="176">
        <f>SUMIFS(Calculation!AL$104:AL$248,Calculation!$D$104:$D$248,$D60,Calculation!$C$104:$C$248,$C60)+SUMIFS(Calculation!AL$38:AL$64,Calculation!$B$38:$B$64,$D60,Calculation!$A$38:$A$64,$C60)*10000</f>
        <v>3.3855871817586561E-3</v>
      </c>
      <c r="AJ60" s="123">
        <f>SUMIFS(Calculation!AM$104:AM$248,Calculation!$D$104:$D$248,$D60,Calculation!$C$104:$C$248,$C60)+SUMIFS(Calculation!AM$38:AM$64,Calculation!$B$38:$B$64,$D60,Calculation!$A$38:$A$64,$C60)*10000</f>
        <v>5.1890289103039286E-3</v>
      </c>
      <c r="AK60" s="122">
        <f>SUMIFS(Calculation!AN$104:AN$248,Calculation!$D$104:$D$248,$D60,Calculation!$C$104:$C$248,$C60)+SUMIFS(Calculation!AN$38:AN$64,Calculation!$B$38:$B$64,$D60,Calculation!$A$38:$A$64,$C60)*10000</f>
        <v>7.7366813708856466E-2</v>
      </c>
      <c r="AL60" s="123">
        <f>SUMIFS(Calculation!AO$104:AO$248,Calculation!$D$104:$D$248,$D60,Calculation!$C$104:$C$248,$C60)+SUMIFS(Calculation!AO$38:AO$64,Calculation!$B$38:$B$64,$D60,Calculation!$A$38:$A$64,$C60)*10000</f>
        <v>2.1886249100071996E-2</v>
      </c>
      <c r="AM60" s="122">
        <f>SUMIFS(Calculation!AP$104:AP$248,Calculation!$D$104:$D$248,$D60,Calculation!$C$104:$C$248,$C60)+SUMIFS(Calculation!AP$38:AP$64,Calculation!$B$38:$B$64,$D60,Calculation!$A$38:$A$64,$C60)*10000</f>
        <v>1.4733770970094824E-2</v>
      </c>
      <c r="AN60" s="177">
        <f>SUMIFS(Calculation!AQ$104:AQ$248,Calculation!$D$104:$D$248,$D60,Calculation!$C$104:$C$248,$C60)+SUMIFS(Calculation!AQ$38:AQ$64,Calculation!$B$38:$B$64,$D60,Calculation!$A$38:$A$64,$C60)*10000</f>
        <v>0</v>
      </c>
    </row>
    <row r="61" spans="1:40">
      <c r="A61" s="136" t="s">
        <v>116</v>
      </c>
      <c r="B61" s="129" t="s">
        <v>460</v>
      </c>
      <c r="C61" s="142" t="s">
        <v>144</v>
      </c>
      <c r="D61" s="143" t="s">
        <v>219</v>
      </c>
      <c r="E61" s="146">
        <f>SUMIFS(Calculation!H$104:H$248,Calculation!$D$104:$D$248,$D61,Calculation!$C$104:$C$248,$C61)+SUMIFS(Calculation!H$38:H$64,Calculation!$B$38:$B$64,$D61,Calculation!$A$38:$A$64,$C61)*10000</f>
        <v>996697.00000000012</v>
      </c>
      <c r="F61" s="113">
        <f>SUMIFS(Calculation!I$104:I$248,Calculation!$D$104:$D$248,$D61,Calculation!$C$104:$C$248,$C61)+SUMIFS(Calculation!I$38:I$64,Calculation!$B$38:$B$64,$D61,Calculation!$A$38:$A$64,$C61)*10000</f>
        <v>1062140</v>
      </c>
      <c r="G61" s="112">
        <f>SUMIFS(Calculation!J$104:J$248,Calculation!$D$104:$D$248,$D61,Calculation!$C$104:$C$248,$C61)+SUMIFS(Calculation!J$38:J$64,Calculation!$B$38:$B$64,$D61,Calculation!$A$38:$A$64,$C61)*10000</f>
        <v>798522</v>
      </c>
      <c r="H61" s="113">
        <f>SUMIFS(Calculation!K$104:K$248,Calculation!$D$104:$D$248,$D61,Calculation!$C$104:$C$248,$C61)+SUMIFS(Calculation!K$38:K$64,Calculation!$B$38:$B$64,$D61,Calculation!$A$38:$A$64,$C61)*10000</f>
        <v>1086148</v>
      </c>
      <c r="I61" s="112">
        <f>SUMIFS(Calculation!L$104:L$248,Calculation!$D$104:$D$248,$D61,Calculation!$C$104:$C$248,$C61)+SUMIFS(Calculation!L$38:L$64,Calculation!$B$38:$B$64,$D61,Calculation!$A$38:$A$64,$C61)*10000</f>
        <v>1098276</v>
      </c>
      <c r="J61" s="147">
        <f>SUMIFS(Calculation!M$104:M$248,Calculation!$D$104:$D$248,$D61,Calculation!$C$104:$C$248,$C61)+SUMIFS(Calculation!M$38:M$64,Calculation!$B$38:$B$64,$D61,Calculation!$A$38:$A$64,$C61)*10000</f>
        <v>1216353</v>
      </c>
      <c r="K61" s="152">
        <f>SUMIFS(Calculation!N$104:N$248,Calculation!$D$104:$D$248,$D61,Calculation!$C$104:$C$248,$C61)+SUMIFS(Calculation!N$38:N$64,Calculation!$B$38:$B$64,$D61,Calculation!$A$38:$A$64,$C61)*10000</f>
        <v>0</v>
      </c>
      <c r="L61" s="115">
        <f>SUMIFS(Calculation!O$104:O$248,Calculation!$D$104:$D$248,$D61,Calculation!$C$104:$C$248,$C61)+SUMIFS(Calculation!O$38:O$64,Calculation!$B$38:$B$64,$D61,Calculation!$A$38:$A$64,$C61)*10000</f>
        <v>0</v>
      </c>
      <c r="M61" s="114">
        <f>SUMIFS(Calculation!P$104:P$248,Calculation!$D$104:$D$248,$D61,Calculation!$C$104:$C$248,$C61)+SUMIFS(Calculation!P$38:P$64,Calculation!$B$38:$B$64,$D61,Calculation!$A$38:$A$64,$C61)*10000</f>
        <v>0</v>
      </c>
      <c r="N61" s="115">
        <f>SUMIFS(Calculation!Q$104:Q$248,Calculation!$D$104:$D$248,$D61,Calculation!$C$104:$C$248,$C61)+SUMIFS(Calculation!Q$38:Q$64,Calculation!$B$38:$B$64,$D61,Calculation!$A$38:$A$64,$C61)*10000</f>
        <v>0</v>
      </c>
      <c r="O61" s="114">
        <f>SUMIFS(Calculation!R$104:R$248,Calculation!$D$104:$D$248,$D61,Calculation!$C$104:$C$248,$C61)+SUMIFS(Calculation!R$38:R$64,Calculation!$B$38:$B$64,$D61,Calculation!$A$38:$A$64,$C61)*10000</f>
        <v>0</v>
      </c>
      <c r="P61" s="153">
        <f>SUMIFS(Calculation!S$104:S$248,Calculation!$D$104:$D$248,$D61,Calculation!$C$104:$C$248,$C61)+SUMIFS(Calculation!S$38:S$64,Calculation!$B$38:$B$64,$D61,Calculation!$A$38:$A$64,$C61)*10000</f>
        <v>0</v>
      </c>
      <c r="Q61" s="158">
        <f>SUMIFS(Calculation!T$104:T$248,Calculation!$D$104:$D$248,$D61,Calculation!$C$104:$C$248,$C61)+SUMIFS(Calculation!T$38:T$64,Calculation!$B$38:$B$64,$D61,Calculation!$A$38:$A$64,$C61)*10000</f>
        <v>0</v>
      </c>
      <c r="R61" s="117">
        <f>SUMIFS(Calculation!U$104:U$248,Calculation!$D$104:$D$248,$D61,Calculation!$C$104:$C$248,$C61)+SUMIFS(Calculation!U$38:U$64,Calculation!$B$38:$B$64,$D61,Calculation!$A$38:$A$64,$C61)*10000</f>
        <v>0</v>
      </c>
      <c r="S61" s="116">
        <f>SUMIFS(Calculation!V$104:V$248,Calculation!$D$104:$D$248,$D61,Calculation!$C$104:$C$248,$C61)+SUMIFS(Calculation!V$38:V$64,Calculation!$B$38:$B$64,$D61,Calculation!$A$38:$A$64,$C61)*10000</f>
        <v>0</v>
      </c>
      <c r="T61" s="117">
        <f>SUMIFS(Calculation!W$104:W$248,Calculation!$D$104:$D$248,$D61,Calculation!$C$104:$C$248,$C61)+SUMIFS(Calculation!W$38:W$64,Calculation!$B$38:$B$64,$D61,Calculation!$A$38:$A$64,$C61)*10000</f>
        <v>0</v>
      </c>
      <c r="U61" s="116">
        <f>SUMIFS(Calculation!X$104:X$248,Calculation!$D$104:$D$248,$D61,Calculation!$C$104:$C$248,$C61)+SUMIFS(Calculation!X$38:X$64,Calculation!$B$38:$B$64,$D61,Calculation!$A$38:$A$64,$C61)*10000</f>
        <v>0</v>
      </c>
      <c r="V61" s="159">
        <f>SUMIFS(Calculation!Y$104:Y$248,Calculation!$D$104:$D$248,$D61,Calculation!$C$104:$C$248,$C61)+SUMIFS(Calculation!Y$38:Y$64,Calculation!$B$38:$B$64,$D61,Calculation!$A$38:$A$64,$C61)*10000</f>
        <v>0</v>
      </c>
      <c r="W61" s="164">
        <f>SUMIFS(Calculation!Z$104:Z$248,Calculation!$D$104:$D$248,$D61,Calculation!$C$104:$C$248,$C61)+SUMIFS(Calculation!Z$38:Z$64,Calculation!$B$38:$B$64,$D61,Calculation!$A$38:$A$64,$C61)*10000</f>
        <v>0</v>
      </c>
      <c r="X61" s="119">
        <f>SUMIFS(Calculation!AA$104:AA$248,Calculation!$D$104:$D$248,$D61,Calculation!$C$104:$C$248,$C61)+SUMIFS(Calculation!AA$38:AA$64,Calculation!$B$38:$B$64,$D61,Calculation!$A$38:$A$64,$C61)*10000</f>
        <v>0</v>
      </c>
      <c r="Y61" s="118">
        <f>SUMIFS(Calculation!AB$104:AB$248,Calculation!$D$104:$D$248,$D61,Calculation!$C$104:$C$248,$C61)+SUMIFS(Calculation!AB$38:AB$64,Calculation!$B$38:$B$64,$D61,Calculation!$A$38:$A$64,$C61)*10000</f>
        <v>0</v>
      </c>
      <c r="Z61" s="119">
        <f>SUMIFS(Calculation!AC$104:AC$248,Calculation!$D$104:$D$248,$D61,Calculation!$C$104:$C$248,$C61)+SUMIFS(Calculation!AC$38:AC$64,Calculation!$B$38:$B$64,$D61,Calculation!$A$38:$A$64,$C61)*10000</f>
        <v>0</v>
      </c>
      <c r="AA61" s="118">
        <f>SUMIFS(Calculation!AD$104:AD$248,Calculation!$D$104:$D$248,$D61,Calculation!$C$104:$C$248,$C61)+SUMIFS(Calculation!AD$38:AD$64,Calculation!$B$38:$B$64,$D61,Calculation!$A$38:$A$64,$C61)*10000</f>
        <v>0</v>
      </c>
      <c r="AB61" s="165">
        <f>SUMIFS(Calculation!AE$104:AE$248,Calculation!$D$104:$D$248,$D61,Calculation!$C$104:$C$248,$C61)+SUMIFS(Calculation!AE$38:AE$64,Calculation!$B$38:$B$64,$D61,Calculation!$A$38:$A$64,$C61)*10000</f>
        <v>0</v>
      </c>
      <c r="AC61" s="170">
        <f>SUMIFS(Calculation!AF$104:AF$248,Calculation!$D$104:$D$248,$D61,Calculation!$C$104:$C$248,$C61)+SUMIFS(Calculation!AF$38:AF$64,Calculation!$B$38:$B$64,$D61,Calculation!$A$38:$A$64,$C61)*10000</f>
        <v>0</v>
      </c>
      <c r="AD61" s="121">
        <f>SUMIFS(Calculation!AG$104:AG$248,Calculation!$D$104:$D$248,$D61,Calculation!$C$104:$C$248,$C61)+SUMIFS(Calculation!AG$38:AG$64,Calculation!$B$38:$B$64,$D61,Calculation!$A$38:$A$64,$C61)*10000</f>
        <v>0</v>
      </c>
      <c r="AE61" s="120">
        <f>SUMIFS(Calculation!AH$104:AH$248,Calculation!$D$104:$D$248,$D61,Calculation!$C$104:$C$248,$C61)+SUMIFS(Calculation!AH$38:AH$64,Calculation!$B$38:$B$64,$D61,Calculation!$A$38:$A$64,$C61)*10000</f>
        <v>0</v>
      </c>
      <c r="AF61" s="121">
        <f>SUMIFS(Calculation!AI$104:AI$248,Calculation!$D$104:$D$248,$D61,Calculation!$C$104:$C$248,$C61)+SUMIFS(Calculation!AI$38:AI$64,Calculation!$B$38:$B$64,$D61,Calculation!$A$38:$A$64,$C61)*10000</f>
        <v>0</v>
      </c>
      <c r="AG61" s="120">
        <f>SUMIFS(Calculation!AJ$104:AJ$248,Calculation!$D$104:$D$248,$D61,Calculation!$C$104:$C$248,$C61)+SUMIFS(Calculation!AJ$38:AJ$64,Calculation!$B$38:$B$64,$D61,Calculation!$A$38:$A$64,$C61)*10000</f>
        <v>0</v>
      </c>
      <c r="AH61" s="171">
        <f>SUMIFS(Calculation!AK$104:AK$248,Calculation!$D$104:$D$248,$D61,Calculation!$C$104:$C$248,$C61)+SUMIFS(Calculation!AK$38:AK$64,Calculation!$B$38:$B$64,$D61,Calculation!$A$38:$A$64,$C61)*10000</f>
        <v>0</v>
      </c>
      <c r="AI61" s="176">
        <f>SUMIFS(Calculation!AL$104:AL$248,Calculation!$D$104:$D$248,$D61,Calculation!$C$104:$C$248,$C61)+SUMIFS(Calculation!AL$38:AL$64,Calculation!$B$38:$B$64,$D61,Calculation!$A$38:$A$64,$C61)*10000</f>
        <v>0</v>
      </c>
      <c r="AJ61" s="123">
        <f>SUMIFS(Calculation!AM$104:AM$248,Calculation!$D$104:$D$248,$D61,Calculation!$C$104:$C$248,$C61)+SUMIFS(Calculation!AM$38:AM$64,Calculation!$B$38:$B$64,$D61,Calculation!$A$38:$A$64,$C61)*10000</f>
        <v>0</v>
      </c>
      <c r="AK61" s="122">
        <f>SUMIFS(Calculation!AN$104:AN$248,Calculation!$D$104:$D$248,$D61,Calculation!$C$104:$C$248,$C61)+SUMIFS(Calculation!AN$38:AN$64,Calculation!$B$38:$B$64,$D61,Calculation!$A$38:$A$64,$C61)*10000</f>
        <v>0</v>
      </c>
      <c r="AL61" s="123">
        <f>SUMIFS(Calculation!AO$104:AO$248,Calculation!$D$104:$D$248,$D61,Calculation!$C$104:$C$248,$C61)+SUMIFS(Calculation!AO$38:AO$64,Calculation!$B$38:$B$64,$D61,Calculation!$A$38:$A$64,$C61)*10000</f>
        <v>0</v>
      </c>
      <c r="AM61" s="122">
        <f>SUMIFS(Calculation!AP$104:AP$248,Calculation!$D$104:$D$248,$D61,Calculation!$C$104:$C$248,$C61)+SUMIFS(Calculation!AP$38:AP$64,Calculation!$B$38:$B$64,$D61,Calculation!$A$38:$A$64,$C61)*10000</f>
        <v>0</v>
      </c>
      <c r="AN61" s="177">
        <f>SUMIFS(Calculation!AQ$104:AQ$248,Calculation!$D$104:$D$248,$D61,Calculation!$C$104:$C$248,$C61)+SUMIFS(Calculation!AQ$38:AQ$64,Calculation!$B$38:$B$64,$D61,Calculation!$A$38:$A$64,$C61)*10000</f>
        <v>0</v>
      </c>
    </row>
    <row r="62" spans="1:40">
      <c r="A62" s="136" t="s">
        <v>116</v>
      </c>
      <c r="B62" s="129" t="s">
        <v>460</v>
      </c>
      <c r="C62" s="142" t="s">
        <v>144</v>
      </c>
      <c r="D62" s="143" t="s">
        <v>218</v>
      </c>
      <c r="E62" s="146">
        <f>SUMIFS(Calculation!H$104:H$248,Calculation!$D$104:$D$248,$D62,Calculation!$C$104:$C$248,$C62)+SUMIFS(Calculation!H$38:H$64,Calculation!$B$38:$B$64,$D62,Calculation!$A$38:$A$64,$C62)*10000</f>
        <v>2376759</v>
      </c>
      <c r="F62" s="113">
        <f>SUMIFS(Calculation!I$104:I$248,Calculation!$D$104:$D$248,$D62,Calculation!$C$104:$C$248,$C62)+SUMIFS(Calculation!I$38:I$64,Calculation!$B$38:$B$64,$D62,Calculation!$A$38:$A$64,$C62)*10000</f>
        <v>2428552</v>
      </c>
      <c r="G62" s="112">
        <f>SUMIFS(Calculation!J$104:J$248,Calculation!$D$104:$D$248,$D62,Calculation!$C$104:$C$248,$C62)+SUMIFS(Calculation!J$38:J$64,Calculation!$B$38:$B$64,$D62,Calculation!$A$38:$A$64,$C62)*10000</f>
        <v>2890741</v>
      </c>
      <c r="H62" s="113">
        <f>SUMIFS(Calculation!K$104:K$248,Calculation!$D$104:$D$248,$D62,Calculation!$C$104:$C$248,$C62)+SUMIFS(Calculation!K$38:K$64,Calculation!$B$38:$B$64,$D62,Calculation!$A$38:$A$64,$C62)*10000</f>
        <v>2586427.9999999995</v>
      </c>
      <c r="I62" s="112">
        <f>SUMIFS(Calculation!L$104:L$248,Calculation!$D$104:$D$248,$D62,Calculation!$C$104:$C$248,$C62)+SUMIFS(Calculation!L$38:L$64,Calculation!$B$38:$B$64,$D62,Calculation!$A$38:$A$64,$C62)*10000</f>
        <v>2990332</v>
      </c>
      <c r="J62" s="147">
        <f>SUMIFS(Calculation!M$104:M$248,Calculation!$D$104:$D$248,$D62,Calculation!$C$104:$C$248,$C62)+SUMIFS(Calculation!M$38:M$64,Calculation!$B$38:$B$64,$D62,Calculation!$A$38:$A$64,$C62)*10000</f>
        <v>2646205</v>
      </c>
      <c r="K62" s="152">
        <f>SUMIFS(Calculation!N$104:N$248,Calculation!$D$104:$D$248,$D62,Calculation!$C$104:$C$248,$C62)+SUMIFS(Calculation!N$38:N$64,Calculation!$B$38:$B$64,$D62,Calculation!$A$38:$A$64,$C62)*10000</f>
        <v>0</v>
      </c>
      <c r="L62" s="115">
        <f>SUMIFS(Calculation!O$104:O$248,Calculation!$D$104:$D$248,$D62,Calculation!$C$104:$C$248,$C62)+SUMIFS(Calculation!O$38:O$64,Calculation!$B$38:$B$64,$D62,Calculation!$A$38:$A$64,$C62)*10000</f>
        <v>0</v>
      </c>
      <c r="M62" s="114">
        <f>SUMIFS(Calculation!P$104:P$248,Calculation!$D$104:$D$248,$D62,Calculation!$C$104:$C$248,$C62)+SUMIFS(Calculation!P$38:P$64,Calculation!$B$38:$B$64,$D62,Calculation!$A$38:$A$64,$C62)*10000</f>
        <v>0</v>
      </c>
      <c r="N62" s="115">
        <f>SUMIFS(Calculation!Q$104:Q$248,Calculation!$D$104:$D$248,$D62,Calculation!$C$104:$C$248,$C62)+SUMIFS(Calculation!Q$38:Q$64,Calculation!$B$38:$B$64,$D62,Calculation!$A$38:$A$64,$C62)*10000</f>
        <v>0</v>
      </c>
      <c r="O62" s="114">
        <f>SUMIFS(Calculation!R$104:R$248,Calculation!$D$104:$D$248,$D62,Calculation!$C$104:$C$248,$C62)+SUMIFS(Calculation!R$38:R$64,Calculation!$B$38:$B$64,$D62,Calculation!$A$38:$A$64,$C62)*10000</f>
        <v>0</v>
      </c>
      <c r="P62" s="153">
        <f>SUMIFS(Calculation!S$104:S$248,Calculation!$D$104:$D$248,$D62,Calculation!$C$104:$C$248,$C62)+SUMIFS(Calculation!S$38:S$64,Calculation!$B$38:$B$64,$D62,Calculation!$A$38:$A$64,$C62)*10000</f>
        <v>0</v>
      </c>
      <c r="Q62" s="158">
        <f>SUMIFS(Calculation!T$104:T$248,Calculation!$D$104:$D$248,$D62,Calculation!$C$104:$C$248,$C62)+SUMIFS(Calculation!T$38:T$64,Calculation!$B$38:$B$64,$D62,Calculation!$A$38:$A$64,$C62)*10000</f>
        <v>0</v>
      </c>
      <c r="R62" s="117">
        <f>SUMIFS(Calculation!U$104:U$248,Calculation!$D$104:$D$248,$D62,Calculation!$C$104:$C$248,$C62)+SUMIFS(Calculation!U$38:U$64,Calculation!$B$38:$B$64,$D62,Calculation!$A$38:$A$64,$C62)*10000</f>
        <v>0</v>
      </c>
      <c r="S62" s="116">
        <f>SUMIFS(Calculation!V$104:V$248,Calculation!$D$104:$D$248,$D62,Calculation!$C$104:$C$248,$C62)+SUMIFS(Calculation!V$38:V$64,Calculation!$B$38:$B$64,$D62,Calculation!$A$38:$A$64,$C62)*10000</f>
        <v>0</v>
      </c>
      <c r="T62" s="117">
        <f>SUMIFS(Calculation!W$104:W$248,Calculation!$D$104:$D$248,$D62,Calculation!$C$104:$C$248,$C62)+SUMIFS(Calculation!W$38:W$64,Calculation!$B$38:$B$64,$D62,Calculation!$A$38:$A$64,$C62)*10000</f>
        <v>0</v>
      </c>
      <c r="U62" s="116">
        <f>SUMIFS(Calculation!X$104:X$248,Calculation!$D$104:$D$248,$D62,Calculation!$C$104:$C$248,$C62)+SUMIFS(Calculation!X$38:X$64,Calculation!$B$38:$B$64,$D62,Calculation!$A$38:$A$64,$C62)*10000</f>
        <v>0</v>
      </c>
      <c r="V62" s="159">
        <f>SUMIFS(Calculation!Y$104:Y$248,Calculation!$D$104:$D$248,$D62,Calculation!$C$104:$C$248,$C62)+SUMIFS(Calculation!Y$38:Y$64,Calculation!$B$38:$B$64,$D62,Calculation!$A$38:$A$64,$C62)*10000</f>
        <v>0</v>
      </c>
      <c r="W62" s="164">
        <f>SUMIFS(Calculation!Z$104:Z$248,Calculation!$D$104:$D$248,$D62,Calculation!$C$104:$C$248,$C62)+SUMIFS(Calculation!Z$38:Z$64,Calculation!$B$38:$B$64,$D62,Calculation!$A$38:$A$64,$C62)*10000</f>
        <v>0</v>
      </c>
      <c r="X62" s="119">
        <f>SUMIFS(Calculation!AA$104:AA$248,Calculation!$D$104:$D$248,$D62,Calculation!$C$104:$C$248,$C62)+SUMIFS(Calculation!AA$38:AA$64,Calculation!$B$38:$B$64,$D62,Calculation!$A$38:$A$64,$C62)*10000</f>
        <v>0</v>
      </c>
      <c r="Y62" s="118">
        <f>SUMIFS(Calculation!AB$104:AB$248,Calculation!$D$104:$D$248,$D62,Calculation!$C$104:$C$248,$C62)+SUMIFS(Calculation!AB$38:AB$64,Calculation!$B$38:$B$64,$D62,Calculation!$A$38:$A$64,$C62)*10000</f>
        <v>0</v>
      </c>
      <c r="Z62" s="119">
        <f>SUMIFS(Calculation!AC$104:AC$248,Calculation!$D$104:$D$248,$D62,Calculation!$C$104:$C$248,$C62)+SUMIFS(Calculation!AC$38:AC$64,Calculation!$B$38:$B$64,$D62,Calculation!$A$38:$A$64,$C62)*10000</f>
        <v>0</v>
      </c>
      <c r="AA62" s="118">
        <f>SUMIFS(Calculation!AD$104:AD$248,Calculation!$D$104:$D$248,$D62,Calculation!$C$104:$C$248,$C62)+SUMIFS(Calculation!AD$38:AD$64,Calculation!$B$38:$B$64,$D62,Calculation!$A$38:$A$64,$C62)*10000</f>
        <v>0</v>
      </c>
      <c r="AB62" s="165">
        <f>SUMIFS(Calculation!AE$104:AE$248,Calculation!$D$104:$D$248,$D62,Calculation!$C$104:$C$248,$C62)+SUMIFS(Calculation!AE$38:AE$64,Calculation!$B$38:$B$64,$D62,Calculation!$A$38:$A$64,$C62)*10000</f>
        <v>0</v>
      </c>
      <c r="AC62" s="170">
        <f>SUMIFS(Calculation!AF$104:AF$248,Calculation!$D$104:$D$248,$D62,Calculation!$C$104:$C$248,$C62)+SUMIFS(Calculation!AF$38:AF$64,Calculation!$B$38:$B$64,$D62,Calculation!$A$38:$A$64,$C62)*10000</f>
        <v>0</v>
      </c>
      <c r="AD62" s="121">
        <f>SUMIFS(Calculation!AG$104:AG$248,Calculation!$D$104:$D$248,$D62,Calculation!$C$104:$C$248,$C62)+SUMIFS(Calculation!AG$38:AG$64,Calculation!$B$38:$B$64,$D62,Calculation!$A$38:$A$64,$C62)*10000</f>
        <v>0</v>
      </c>
      <c r="AE62" s="120">
        <f>SUMIFS(Calculation!AH$104:AH$248,Calculation!$D$104:$D$248,$D62,Calculation!$C$104:$C$248,$C62)+SUMIFS(Calculation!AH$38:AH$64,Calculation!$B$38:$B$64,$D62,Calculation!$A$38:$A$64,$C62)*10000</f>
        <v>0</v>
      </c>
      <c r="AF62" s="121">
        <f>SUMIFS(Calculation!AI$104:AI$248,Calculation!$D$104:$D$248,$D62,Calculation!$C$104:$C$248,$C62)+SUMIFS(Calculation!AI$38:AI$64,Calculation!$B$38:$B$64,$D62,Calculation!$A$38:$A$64,$C62)*10000</f>
        <v>0</v>
      </c>
      <c r="AG62" s="120">
        <f>SUMIFS(Calculation!AJ$104:AJ$248,Calculation!$D$104:$D$248,$D62,Calculation!$C$104:$C$248,$C62)+SUMIFS(Calculation!AJ$38:AJ$64,Calculation!$B$38:$B$64,$D62,Calculation!$A$38:$A$64,$C62)*10000</f>
        <v>0</v>
      </c>
      <c r="AH62" s="171">
        <f>SUMIFS(Calculation!AK$104:AK$248,Calculation!$D$104:$D$248,$D62,Calculation!$C$104:$C$248,$C62)+SUMIFS(Calculation!AK$38:AK$64,Calculation!$B$38:$B$64,$D62,Calculation!$A$38:$A$64,$C62)*10000</f>
        <v>0</v>
      </c>
      <c r="AI62" s="176">
        <f>SUMIFS(Calculation!AL$104:AL$248,Calculation!$D$104:$D$248,$D62,Calculation!$C$104:$C$248,$C62)+SUMIFS(Calculation!AL$38:AL$64,Calculation!$B$38:$B$64,$D62,Calculation!$A$38:$A$64,$C62)*10000</f>
        <v>0</v>
      </c>
      <c r="AJ62" s="123">
        <f>SUMIFS(Calculation!AM$104:AM$248,Calculation!$D$104:$D$248,$D62,Calculation!$C$104:$C$248,$C62)+SUMIFS(Calculation!AM$38:AM$64,Calculation!$B$38:$B$64,$D62,Calculation!$A$38:$A$64,$C62)*10000</f>
        <v>0</v>
      </c>
      <c r="AK62" s="122">
        <f>SUMIFS(Calculation!AN$104:AN$248,Calculation!$D$104:$D$248,$D62,Calculation!$C$104:$C$248,$C62)+SUMIFS(Calculation!AN$38:AN$64,Calculation!$B$38:$B$64,$D62,Calculation!$A$38:$A$64,$C62)*10000</f>
        <v>0</v>
      </c>
      <c r="AL62" s="123">
        <f>SUMIFS(Calculation!AO$104:AO$248,Calculation!$D$104:$D$248,$D62,Calculation!$C$104:$C$248,$C62)+SUMIFS(Calculation!AO$38:AO$64,Calculation!$B$38:$B$64,$D62,Calculation!$A$38:$A$64,$C62)*10000</f>
        <v>0</v>
      </c>
      <c r="AM62" s="122">
        <f>SUMIFS(Calculation!AP$104:AP$248,Calculation!$D$104:$D$248,$D62,Calculation!$C$104:$C$248,$C62)+SUMIFS(Calculation!AP$38:AP$64,Calculation!$B$38:$B$64,$D62,Calculation!$A$38:$A$64,$C62)*10000</f>
        <v>0</v>
      </c>
      <c r="AN62" s="177">
        <f>SUMIFS(Calculation!AQ$104:AQ$248,Calculation!$D$104:$D$248,$D62,Calculation!$C$104:$C$248,$C62)+SUMIFS(Calculation!AQ$38:AQ$64,Calculation!$B$38:$B$64,$D62,Calculation!$A$38:$A$64,$C62)*10000</f>
        <v>0</v>
      </c>
    </row>
    <row r="63" spans="1:40">
      <c r="A63" s="136" t="s">
        <v>116</v>
      </c>
      <c r="B63" s="131" t="s">
        <v>116</v>
      </c>
      <c r="C63" s="142" t="s">
        <v>144</v>
      </c>
      <c r="D63" s="143" t="s">
        <v>222</v>
      </c>
      <c r="E63" s="146">
        <f>SUMIFS(Calculation!H$104:H$248,Calculation!$D$104:$D$248,$D63,Calculation!$C$104:$C$248,$C63)+SUMIFS(Calculation!H$38:H$64,Calculation!$B$38:$B$64,$D63,Calculation!$A$38:$A$64,$C63)*10000</f>
        <v>140709.52744016403</v>
      </c>
      <c r="F63" s="113">
        <f>SUMIFS(Calculation!I$104:I$248,Calculation!$D$104:$D$248,$D63,Calculation!$C$104:$C$248,$C63)+SUMIFS(Calculation!I$38:I$64,Calculation!$B$38:$B$64,$D63,Calculation!$A$38:$A$64,$C63)*10000</f>
        <v>203025.41729168766</v>
      </c>
      <c r="G63" s="112">
        <f>SUMIFS(Calculation!J$104:J$248,Calculation!$D$104:$D$248,$D63,Calculation!$C$104:$C$248,$C63)+SUMIFS(Calculation!J$38:J$64,Calculation!$B$38:$B$64,$D63,Calculation!$A$38:$A$64,$C63)*10000</f>
        <v>214147.27785304509</v>
      </c>
      <c r="H63" s="113">
        <f>SUMIFS(Calculation!K$104:K$248,Calculation!$D$104:$D$248,$D63,Calculation!$C$104:$C$248,$C63)+SUMIFS(Calculation!K$38:K$64,Calculation!$B$38:$B$64,$D63,Calculation!$A$38:$A$64,$C63)*10000</f>
        <v>197885.13937543723</v>
      </c>
      <c r="I63" s="112">
        <f>SUMIFS(Calculation!L$104:L$248,Calculation!$D$104:$D$248,$D63,Calculation!$C$104:$C$248,$C63)+SUMIFS(Calculation!L$38:L$64,Calculation!$B$38:$B$64,$D63,Calculation!$A$38:$A$64,$C63)*10000</f>
        <v>247569.84754843972</v>
      </c>
      <c r="J63" s="147">
        <f>SUMIFS(Calculation!M$104:M$248,Calculation!$D$104:$D$248,$D63,Calculation!$C$104:$C$248,$C63)+SUMIFS(Calculation!M$38:M$64,Calculation!$B$38:$B$64,$D63,Calculation!$A$38:$A$64,$C63)*10000</f>
        <v>273437.46010917187</v>
      </c>
      <c r="K63" s="152">
        <f>SUMIFS(Calculation!N$104:N$248,Calculation!$D$104:$D$248,$D63,Calculation!$C$104:$C$248,$C63)+SUMIFS(Calculation!N$38:N$64,Calculation!$B$38:$B$64,$D63,Calculation!$A$38:$A$64,$C63)*10000</f>
        <v>144934.41241588417</v>
      </c>
      <c r="L63" s="115">
        <f>SUMIFS(Calculation!O$104:O$248,Calculation!$D$104:$D$248,$D63,Calculation!$C$104:$C$248,$C63)+SUMIFS(Calculation!O$38:O$64,Calculation!$B$38:$B$64,$D63,Calculation!$A$38:$A$64,$C63)*10000</f>
        <v>196986.80249507434</v>
      </c>
      <c r="M63" s="114">
        <f>SUMIFS(Calculation!P$104:P$248,Calculation!$D$104:$D$248,$D63,Calculation!$C$104:$C$248,$C63)+SUMIFS(Calculation!P$38:P$64,Calculation!$B$38:$B$64,$D63,Calculation!$A$38:$A$64,$C63)*10000</f>
        <v>261712.30616341013</v>
      </c>
      <c r="N63" s="115">
        <f>SUMIFS(Calculation!Q$104:Q$248,Calculation!$D$104:$D$248,$D63,Calculation!$C$104:$C$248,$C63)+SUMIFS(Calculation!Q$38:Q$64,Calculation!$B$38:$B$64,$D63,Calculation!$A$38:$A$64,$C63)*10000</f>
        <v>322715.7854398652</v>
      </c>
      <c r="O63" s="114">
        <f>SUMIFS(Calculation!R$104:R$248,Calculation!$D$104:$D$248,$D63,Calculation!$C$104:$C$248,$C63)+SUMIFS(Calculation!R$38:R$64,Calculation!$B$38:$B$64,$D63,Calculation!$A$38:$A$64,$C63)*10000</f>
        <v>255358.68125573994</v>
      </c>
      <c r="P63" s="153">
        <f>SUMIFS(Calculation!S$104:S$248,Calculation!$D$104:$D$248,$D63,Calculation!$C$104:$C$248,$C63)+SUMIFS(Calculation!S$38:S$64,Calculation!$B$38:$B$64,$D63,Calculation!$A$38:$A$64,$C63)*10000</f>
        <v>337243.13965171092</v>
      </c>
      <c r="Q63" s="158">
        <f>SUMIFS(Calculation!T$104:T$248,Calculation!$D$104:$D$248,$D63,Calculation!$C$104:$C$248,$C63)+SUMIFS(Calculation!T$38:T$64,Calculation!$B$38:$B$64,$D63,Calculation!$A$38:$A$64,$C63)*10000</f>
        <v>4373.0210642723678</v>
      </c>
      <c r="R63" s="117">
        <f>SUMIFS(Calculation!U$104:U$248,Calculation!$D$104:$D$248,$D63,Calculation!$C$104:$C$248,$C63)+SUMIFS(Calculation!U$38:U$64,Calculation!$B$38:$B$64,$D63,Calculation!$A$38:$A$64,$C63)*10000</f>
        <v>5774.1105069984751</v>
      </c>
      <c r="S63" s="116">
        <f>SUMIFS(Calculation!V$104:V$248,Calculation!$D$104:$D$248,$D63,Calculation!$C$104:$C$248,$C63)+SUMIFS(Calculation!V$38:V$64,Calculation!$B$38:$B$64,$D63,Calculation!$A$38:$A$64,$C63)*10000</f>
        <v>6985.1221311393047</v>
      </c>
      <c r="T63" s="117">
        <f>SUMIFS(Calculation!W$104:W$248,Calculation!$D$104:$D$248,$D63,Calculation!$C$104:$C$248,$C63)+SUMIFS(Calculation!W$38:W$64,Calculation!$B$38:$B$64,$D63,Calculation!$A$38:$A$64,$C63)*10000</f>
        <v>7620.0100337022195</v>
      </c>
      <c r="U63" s="116">
        <f>SUMIFS(Calculation!X$104:X$248,Calculation!$D$104:$D$248,$D63,Calculation!$C$104:$C$248,$C63)+SUMIFS(Calculation!X$38:X$64,Calculation!$B$38:$B$64,$D63,Calculation!$A$38:$A$64,$C63)*10000</f>
        <v>6488.2423549552796</v>
      </c>
      <c r="V63" s="159">
        <f>SUMIFS(Calculation!Y$104:Y$248,Calculation!$D$104:$D$248,$D63,Calculation!$C$104:$C$248,$C63)+SUMIFS(Calculation!Y$38:Y$64,Calculation!$B$38:$B$64,$D63,Calculation!$A$38:$A$64,$C63)*10000</f>
        <v>9547.0513902932707</v>
      </c>
      <c r="W63" s="164">
        <f>SUMIFS(Calculation!Z$104:Z$248,Calculation!$D$104:$D$248,$D63,Calculation!$C$104:$C$248,$C63)+SUMIFS(Calculation!Z$38:Z$64,Calculation!$B$38:$B$64,$D63,Calculation!$A$38:$A$64,$C63)*10000</f>
        <v>0</v>
      </c>
      <c r="X63" s="119">
        <f>SUMIFS(Calculation!AA$104:AA$248,Calculation!$D$104:$D$248,$D63,Calculation!$C$104:$C$248,$C63)+SUMIFS(Calculation!AA$38:AA$64,Calculation!$B$38:$B$64,$D63,Calculation!$A$38:$A$64,$C63)*10000</f>
        <v>0</v>
      </c>
      <c r="Y63" s="118">
        <f>SUMIFS(Calculation!AB$104:AB$248,Calculation!$D$104:$D$248,$D63,Calculation!$C$104:$C$248,$C63)+SUMIFS(Calculation!AB$38:AB$64,Calculation!$B$38:$B$64,$D63,Calculation!$A$38:$A$64,$C63)*10000</f>
        <v>0</v>
      </c>
      <c r="Z63" s="119">
        <f>SUMIFS(Calculation!AC$104:AC$248,Calculation!$D$104:$D$248,$D63,Calculation!$C$104:$C$248,$C63)+SUMIFS(Calculation!AC$38:AC$64,Calculation!$B$38:$B$64,$D63,Calculation!$A$38:$A$64,$C63)*10000</f>
        <v>0</v>
      </c>
      <c r="AA63" s="118">
        <f>SUMIFS(Calculation!AD$104:AD$248,Calculation!$D$104:$D$248,$D63,Calculation!$C$104:$C$248,$C63)+SUMIFS(Calculation!AD$38:AD$64,Calculation!$B$38:$B$64,$D63,Calculation!$A$38:$A$64,$C63)*10000</f>
        <v>0</v>
      </c>
      <c r="AB63" s="165">
        <f>SUMIFS(Calculation!AE$104:AE$248,Calculation!$D$104:$D$248,$D63,Calculation!$C$104:$C$248,$C63)+SUMIFS(Calculation!AE$38:AE$64,Calculation!$B$38:$B$64,$D63,Calculation!$A$38:$A$64,$C63)*10000</f>
        <v>0</v>
      </c>
      <c r="AC63" s="170">
        <f>SUMIFS(Calculation!AF$104:AF$248,Calculation!$D$104:$D$248,$D63,Calculation!$C$104:$C$248,$C63)+SUMIFS(Calculation!AF$38:AF$64,Calculation!$B$38:$B$64,$D63,Calculation!$A$38:$A$64,$C63)*10000</f>
        <v>14368.497782609207</v>
      </c>
      <c r="AD63" s="121">
        <f>SUMIFS(Calculation!AG$104:AG$248,Calculation!$D$104:$D$248,$D63,Calculation!$C$104:$C$248,$C63)+SUMIFS(Calculation!AG$38:AG$64,Calculation!$B$38:$B$64,$D63,Calculation!$A$38:$A$64,$C63)*10000</f>
        <v>21324.603063752493</v>
      </c>
      <c r="AE63" s="120">
        <f>SUMIFS(Calculation!AH$104:AH$248,Calculation!$D$104:$D$248,$D63,Calculation!$C$104:$C$248,$C63)+SUMIFS(Calculation!AH$38:AH$64,Calculation!$B$38:$B$64,$D63,Calculation!$A$38:$A$64,$C63)*10000</f>
        <v>22425.918421026188</v>
      </c>
      <c r="AF63" s="121">
        <f>SUMIFS(Calculation!AI$104:AI$248,Calculation!$D$104:$D$248,$D63,Calculation!$C$104:$C$248,$C63)+SUMIFS(Calculation!AI$38:AI$64,Calculation!$B$38:$B$64,$D63,Calculation!$A$38:$A$64,$C63)*10000</f>
        <v>24627.681331495263</v>
      </c>
      <c r="AG63" s="120">
        <f>SUMIFS(Calculation!AJ$104:AJ$248,Calculation!$D$104:$D$248,$D63,Calculation!$C$104:$C$248,$C63)+SUMIFS(Calculation!AJ$38:AJ$64,Calculation!$B$38:$B$64,$D63,Calculation!$A$38:$A$64,$C63)*10000</f>
        <v>26184.692361069519</v>
      </c>
      <c r="AH63" s="171">
        <f>SUMIFS(Calculation!AK$104:AK$248,Calculation!$D$104:$D$248,$D63,Calculation!$C$104:$C$248,$C63)+SUMIFS(Calculation!AK$38:AK$64,Calculation!$B$38:$B$64,$D63,Calculation!$A$38:$A$64,$C63)*10000</f>
        <v>34059.750905911125</v>
      </c>
      <c r="AI63" s="176">
        <f>SUMIFS(Calculation!AL$104:AL$248,Calculation!$D$104:$D$248,$D63,Calculation!$C$104:$C$248,$C63)+SUMIFS(Calculation!AL$38:AL$64,Calculation!$B$38:$B$64,$D63,Calculation!$A$38:$A$64,$C63)*10000</f>
        <v>7090.5412970701964</v>
      </c>
      <c r="AJ63" s="123">
        <f>SUMIFS(Calculation!AM$104:AM$248,Calculation!$D$104:$D$248,$D63,Calculation!$C$104:$C$248,$C63)+SUMIFS(Calculation!AM$38:AM$64,Calculation!$B$38:$B$64,$D63,Calculation!$A$38:$A$64,$C63)*10000</f>
        <v>14800.066642487067</v>
      </c>
      <c r="AK63" s="122">
        <f>SUMIFS(Calculation!AN$104:AN$248,Calculation!$D$104:$D$248,$D63,Calculation!$C$104:$C$248,$C63)+SUMIFS(Calculation!AN$38:AN$64,Calculation!$B$38:$B$64,$D63,Calculation!$A$38:$A$64,$C63)*10000</f>
        <v>22977.375431379292</v>
      </c>
      <c r="AL63" s="123">
        <f>SUMIFS(Calculation!AO$104:AO$248,Calculation!$D$104:$D$248,$D63,Calculation!$C$104:$C$248,$C63)+SUMIFS(Calculation!AO$38:AO$64,Calculation!$B$38:$B$64,$D63,Calculation!$A$38:$A$64,$C63)*10000</f>
        <v>27231.383819500097</v>
      </c>
      <c r="AM63" s="122">
        <f>SUMIFS(Calculation!AP$104:AP$248,Calculation!$D$104:$D$248,$D63,Calculation!$C$104:$C$248,$C63)+SUMIFS(Calculation!AP$38:AP$64,Calculation!$B$38:$B$64,$D63,Calculation!$A$38:$A$64,$C63)*10000</f>
        <v>29660.536479795563</v>
      </c>
      <c r="AN63" s="177">
        <f>SUMIFS(Calculation!AQ$104:AQ$248,Calculation!$D$104:$D$248,$D63,Calculation!$C$104:$C$248,$C63)+SUMIFS(Calculation!AQ$38:AQ$64,Calculation!$B$38:$B$64,$D63,Calculation!$A$38:$A$64,$C63)*10000</f>
        <v>50831.59794291282</v>
      </c>
    </row>
    <row r="64" spans="1:40">
      <c r="A64" s="136" t="s">
        <v>116</v>
      </c>
      <c r="B64" s="131" t="s">
        <v>116</v>
      </c>
      <c r="C64" s="142" t="s">
        <v>144</v>
      </c>
      <c r="D64" s="143" t="s">
        <v>433</v>
      </c>
      <c r="E64" s="146">
        <f>SUMIFS(Calculation!H$104:H$248,Calculation!$D$104:$D$248,$D64,Calculation!$C$104:$C$248,$C64)+SUMIFS(Calculation!H$38:H$64,Calculation!$B$38:$B$64,$D64,Calculation!$A$38:$A$64,$C64)*10000</f>
        <v>570583.37696571089</v>
      </c>
      <c r="F64" s="113">
        <f>SUMIFS(Calculation!I$104:I$248,Calculation!$D$104:$D$248,$D64,Calculation!$C$104:$C$248,$C64)+SUMIFS(Calculation!I$38:I$64,Calculation!$B$38:$B$64,$D64,Calculation!$A$38:$A$64,$C64)*10000</f>
        <v>547214.9960726311</v>
      </c>
      <c r="G64" s="112">
        <f>SUMIFS(Calculation!J$104:J$248,Calculation!$D$104:$D$248,$D64,Calculation!$C$104:$C$248,$C64)+SUMIFS(Calculation!J$38:J$64,Calculation!$B$38:$B$64,$D64,Calculation!$A$38:$A$64,$C64)*10000</f>
        <v>366709.4977124104</v>
      </c>
      <c r="H64" s="113">
        <f>SUMIFS(Calculation!K$104:K$248,Calculation!$D$104:$D$248,$D64,Calculation!$C$104:$C$248,$C64)+SUMIFS(Calculation!K$38:K$64,Calculation!$B$38:$B$64,$D64,Calculation!$A$38:$A$64,$C64)*10000</f>
        <v>250262.88778893993</v>
      </c>
      <c r="I64" s="112">
        <f>SUMIFS(Calculation!L$104:L$248,Calculation!$D$104:$D$248,$D64,Calculation!$C$104:$C$248,$C64)+SUMIFS(Calculation!L$38:L$64,Calculation!$B$38:$B$64,$D64,Calculation!$A$38:$A$64,$C64)*10000</f>
        <v>436754.74499030958</v>
      </c>
      <c r="J64" s="147">
        <f>SUMIFS(Calculation!M$104:M$248,Calculation!$D$104:$D$248,$D64,Calculation!$C$104:$C$248,$C64)+SUMIFS(Calculation!M$38:M$64,Calculation!$B$38:$B$64,$D64,Calculation!$A$38:$A$64,$C64)*10000</f>
        <v>411532.2597735647</v>
      </c>
      <c r="K64" s="152">
        <f>SUMIFS(Calculation!N$104:N$248,Calculation!$D$104:$D$248,$D64,Calculation!$C$104:$C$248,$C64)+SUMIFS(Calculation!N$38:N$64,Calculation!$B$38:$B$64,$D64,Calculation!$A$38:$A$64,$C64)*10000</f>
        <v>587715.47299782361</v>
      </c>
      <c r="L64" s="115">
        <f>SUMIFS(Calculation!O$104:O$248,Calculation!$D$104:$D$248,$D64,Calculation!$C$104:$C$248,$C64)+SUMIFS(Calculation!O$38:O$64,Calculation!$B$38:$B$64,$D64,Calculation!$A$38:$A$64,$C64)*10000</f>
        <v>530939.10009717604</v>
      </c>
      <c r="M64" s="114">
        <f>SUMIFS(Calculation!P$104:P$248,Calculation!$D$104:$D$248,$D64,Calculation!$C$104:$C$248,$C64)+SUMIFS(Calculation!P$38:P$64,Calculation!$B$38:$B$64,$D64,Calculation!$A$38:$A$64,$C64)*10000</f>
        <v>448160.67381533619</v>
      </c>
      <c r="N64" s="115">
        <f>SUMIFS(Calculation!Q$104:Q$248,Calculation!$D$104:$D$248,$D64,Calculation!$C$104:$C$248,$C64)+SUMIFS(Calculation!Q$38:Q$64,Calculation!$B$38:$B$64,$D64,Calculation!$A$38:$A$64,$C64)*10000</f>
        <v>408134.66162321385</v>
      </c>
      <c r="O64" s="114">
        <f>SUMIFS(Calculation!R$104:R$248,Calculation!$D$104:$D$248,$D64,Calculation!$C$104:$C$248,$C64)+SUMIFS(Calculation!R$38:R$64,Calculation!$B$38:$B$64,$D64,Calculation!$A$38:$A$64,$C64)*10000</f>
        <v>450495.55435498088</v>
      </c>
      <c r="P64" s="153">
        <f>SUMIFS(Calculation!S$104:S$248,Calculation!$D$104:$D$248,$D64,Calculation!$C$104:$C$248,$C64)+SUMIFS(Calculation!S$38:S$64,Calculation!$B$38:$B$64,$D64,Calculation!$A$38:$A$64,$C64)*10000</f>
        <v>507561.88014103472</v>
      </c>
      <c r="Q64" s="158">
        <f>SUMIFS(Calculation!T$104:T$248,Calculation!$D$104:$D$248,$D64,Calculation!$C$104:$C$248,$C64)+SUMIFS(Calculation!T$38:T$64,Calculation!$B$38:$B$64,$D64,Calculation!$A$38:$A$64,$C64)*10000</f>
        <v>17732.794443899849</v>
      </c>
      <c r="R64" s="117">
        <f>SUMIFS(Calculation!U$104:U$248,Calculation!$D$104:$D$248,$D64,Calculation!$C$104:$C$248,$C64)+SUMIFS(Calculation!U$38:U$64,Calculation!$B$38:$B$64,$D64,Calculation!$A$38:$A$64,$C64)*10000</f>
        <v>15562.976796499233</v>
      </c>
      <c r="S64" s="116">
        <f>SUMIFS(Calculation!V$104:V$248,Calculation!$D$104:$D$248,$D64,Calculation!$C$104:$C$248,$C64)+SUMIFS(Calculation!V$38:V$64,Calculation!$B$38:$B$64,$D64,Calculation!$A$38:$A$64,$C64)*10000</f>
        <v>11961.443796300457</v>
      </c>
      <c r="T64" s="117">
        <f>SUMIFS(Calculation!W$104:W$248,Calculation!$D$104:$D$248,$D64,Calculation!$C$104:$C$248,$C64)+SUMIFS(Calculation!W$38:W$64,Calculation!$B$38:$B$64,$D64,Calculation!$A$38:$A$64,$C64)*10000</f>
        <v>9636.9324247080094</v>
      </c>
      <c r="U64" s="116">
        <f>SUMIFS(Calculation!X$104:X$248,Calculation!$D$104:$D$248,$D64,Calculation!$C$104:$C$248,$C64)+SUMIFS(Calculation!X$38:X$64,Calculation!$B$38:$B$64,$D64,Calculation!$A$38:$A$64,$C64)*10000</f>
        <v>11446.348023538534</v>
      </c>
      <c r="V64" s="159">
        <f>SUMIFS(Calculation!Y$104:Y$248,Calculation!$D$104:$D$248,$D64,Calculation!$C$104:$C$248,$C64)+SUMIFS(Calculation!Y$38:Y$64,Calculation!$B$38:$B$64,$D64,Calculation!$A$38:$A$64,$C64)*10000</f>
        <v>14368.622467649797</v>
      </c>
      <c r="W64" s="164">
        <f>SUMIFS(Calculation!Z$104:Z$248,Calculation!$D$104:$D$248,$D64,Calculation!$C$104:$C$248,$C64)+SUMIFS(Calculation!Z$38:Z$64,Calculation!$B$38:$B$64,$D64,Calculation!$A$38:$A$64,$C64)*10000</f>
        <v>0</v>
      </c>
      <c r="X64" s="119">
        <f>SUMIFS(Calculation!AA$104:AA$248,Calculation!$D$104:$D$248,$D64,Calculation!$C$104:$C$248,$C64)+SUMIFS(Calculation!AA$38:AA$64,Calculation!$B$38:$B$64,$D64,Calculation!$A$38:$A$64,$C64)*10000</f>
        <v>0</v>
      </c>
      <c r="Y64" s="118">
        <f>SUMIFS(Calculation!AB$104:AB$248,Calculation!$D$104:$D$248,$D64,Calculation!$C$104:$C$248,$C64)+SUMIFS(Calculation!AB$38:AB$64,Calculation!$B$38:$B$64,$D64,Calculation!$A$38:$A$64,$C64)*10000</f>
        <v>0</v>
      </c>
      <c r="Z64" s="119">
        <f>SUMIFS(Calculation!AC$104:AC$248,Calculation!$D$104:$D$248,$D64,Calculation!$C$104:$C$248,$C64)+SUMIFS(Calculation!AC$38:AC$64,Calculation!$B$38:$B$64,$D64,Calculation!$A$38:$A$64,$C64)*10000</f>
        <v>0</v>
      </c>
      <c r="AA64" s="118">
        <f>SUMIFS(Calculation!AD$104:AD$248,Calculation!$D$104:$D$248,$D64,Calculation!$C$104:$C$248,$C64)+SUMIFS(Calculation!AD$38:AD$64,Calculation!$B$38:$B$64,$D64,Calculation!$A$38:$A$64,$C64)*10000</f>
        <v>0</v>
      </c>
      <c r="AB64" s="165">
        <f>SUMIFS(Calculation!AE$104:AE$248,Calculation!$D$104:$D$248,$D64,Calculation!$C$104:$C$248,$C64)+SUMIFS(Calculation!AE$38:AE$64,Calculation!$B$38:$B$64,$D64,Calculation!$A$38:$A$64,$C64)*10000</f>
        <v>0</v>
      </c>
      <c r="AC64" s="170">
        <f>SUMIFS(Calculation!AF$104:AF$248,Calculation!$D$104:$D$248,$D64,Calculation!$C$104:$C$248,$C64)+SUMIFS(Calculation!AF$38:AF$64,Calculation!$B$38:$B$64,$D64,Calculation!$A$38:$A$64,$C64)*10000</f>
        <v>58264.896029956646</v>
      </c>
      <c r="AD64" s="121">
        <f>SUMIFS(Calculation!AG$104:AG$248,Calculation!$D$104:$D$248,$D64,Calculation!$C$104:$C$248,$C64)+SUMIFS(Calculation!AG$38:AG$64,Calculation!$B$38:$B$64,$D64,Calculation!$A$38:$A$64,$C64)*10000</f>
        <v>57476.264486710163</v>
      </c>
      <c r="AE64" s="120">
        <f>SUMIFS(Calculation!AH$104:AH$248,Calculation!$D$104:$D$248,$D64,Calculation!$C$104:$C$248,$C64)+SUMIFS(Calculation!AH$38:AH$64,Calculation!$B$38:$B$64,$D64,Calculation!$A$38:$A$64,$C64)*10000</f>
        <v>38402.530082859361</v>
      </c>
      <c r="AF64" s="121">
        <f>SUMIFS(Calculation!AI$104:AI$248,Calculation!$D$104:$D$248,$D64,Calculation!$C$104:$C$248,$C64)+SUMIFS(Calculation!AI$38:AI$64,Calculation!$B$38:$B$64,$D64,Calculation!$A$38:$A$64,$C64)*10000</f>
        <v>31146.323918100185</v>
      </c>
      <c r="AG64" s="120">
        <f>SUMIFS(Calculation!AJ$104:AJ$248,Calculation!$D$104:$D$248,$D64,Calculation!$C$104:$C$248,$C64)+SUMIFS(Calculation!AJ$38:AJ$64,Calculation!$B$38:$B$64,$D64,Calculation!$A$38:$A$64,$C64)*10000</f>
        <v>46194.190237851944</v>
      </c>
      <c r="AH64" s="171">
        <f>SUMIFS(Calculation!AK$104:AK$248,Calculation!$D$104:$D$248,$D64,Calculation!$C$104:$C$248,$C64)+SUMIFS(Calculation!AK$38:AK$64,Calculation!$B$38:$B$64,$D64,Calculation!$A$38:$A$64,$C64)*10000</f>
        <v>51261.031506210085</v>
      </c>
      <c r="AI64" s="176">
        <f>SUMIFS(Calculation!AL$104:AL$248,Calculation!$D$104:$D$248,$D64,Calculation!$C$104:$C$248,$C64)+SUMIFS(Calculation!AL$38:AL$64,Calculation!$B$38:$B$64,$D64,Calculation!$A$38:$A$64,$C64)*10000</f>
        <v>28752.459562609041</v>
      </c>
      <c r="AJ64" s="123">
        <f>SUMIFS(Calculation!AM$104:AM$248,Calculation!$D$104:$D$248,$D64,Calculation!$C$104:$C$248,$C64)+SUMIFS(Calculation!AM$38:AM$64,Calculation!$B$38:$B$64,$D64,Calculation!$A$38:$A$64,$C64)*10000</f>
        <v>39890.662546983593</v>
      </c>
      <c r="AK64" s="122">
        <f>SUMIFS(Calculation!AN$104:AN$248,Calculation!$D$104:$D$248,$D64,Calculation!$C$104:$C$248,$C64)+SUMIFS(Calculation!AN$38:AN$64,Calculation!$B$38:$B$64,$D64,Calculation!$A$38:$A$64,$C64)*10000</f>
        <v>39346.854593093609</v>
      </c>
      <c r="AL64" s="123">
        <f>SUMIFS(Calculation!AO$104:AO$248,Calculation!$D$104:$D$248,$D64,Calculation!$C$104:$C$248,$C64)+SUMIFS(Calculation!AO$38:AO$64,Calculation!$B$38:$B$64,$D64,Calculation!$A$38:$A$64,$C64)*10000</f>
        <v>34439.19424503803</v>
      </c>
      <c r="AM64" s="122">
        <f>SUMIFS(Calculation!AP$104:AP$248,Calculation!$D$104:$D$248,$D64,Calculation!$C$104:$C$248,$C64)+SUMIFS(Calculation!AP$38:AP$64,Calculation!$B$38:$B$64,$D64,Calculation!$A$38:$A$64,$C64)*10000</f>
        <v>52326.162393319013</v>
      </c>
      <c r="AN64" s="177">
        <f>SUMIFS(Calculation!AQ$104:AQ$248,Calculation!$D$104:$D$248,$D64,Calculation!$C$104:$C$248,$C64)+SUMIFS(Calculation!AQ$38:AQ$64,Calculation!$B$38:$B$64,$D64,Calculation!$A$38:$A$64,$C64)*10000</f>
        <v>76503.206111540814</v>
      </c>
    </row>
    <row r="65" spans="1:40">
      <c r="A65" s="136" t="s">
        <v>116</v>
      </c>
      <c r="B65" s="131" t="s">
        <v>116</v>
      </c>
      <c r="C65" s="142" t="s">
        <v>144</v>
      </c>
      <c r="D65" s="143" t="s">
        <v>220</v>
      </c>
      <c r="E65" s="146">
        <f>SUMIFS(Calculation!H$104:H$248,Calculation!$D$104:$D$248,$D65,Calculation!$C$104:$C$248,$C65)+SUMIFS(Calculation!H$38:H$64,Calculation!$B$38:$B$64,$D65,Calculation!$A$38:$A$64,$C65)*10000</f>
        <v>450099.63566172105</v>
      </c>
      <c r="F65" s="113">
        <f>SUMIFS(Calculation!I$104:I$248,Calculation!$D$104:$D$248,$D65,Calculation!$C$104:$C$248,$C65)+SUMIFS(Calculation!I$38:I$64,Calculation!$B$38:$B$64,$D65,Calculation!$A$38:$A$64,$C65)*10000</f>
        <v>504594.96192250744</v>
      </c>
      <c r="G65" s="112">
        <f>SUMIFS(Calculation!J$104:J$248,Calculation!$D$104:$D$248,$D65,Calculation!$C$104:$C$248,$C65)+SUMIFS(Calculation!J$38:J$64,Calculation!$B$38:$B$64,$D65,Calculation!$A$38:$A$64,$C65)*10000</f>
        <v>521553.6666317528</v>
      </c>
      <c r="H65" s="113">
        <f>SUMIFS(Calculation!K$104:K$248,Calculation!$D$104:$D$248,$D65,Calculation!$C$104:$C$248,$C65)+SUMIFS(Calculation!K$38:K$64,Calculation!$B$38:$B$64,$D65,Calculation!$A$38:$A$64,$C65)*10000</f>
        <v>456329.10807132407</v>
      </c>
      <c r="I65" s="112">
        <f>SUMIFS(Calculation!L$104:L$248,Calculation!$D$104:$D$248,$D65,Calculation!$C$104:$C$248,$C65)+SUMIFS(Calculation!L$38:L$64,Calculation!$B$38:$B$64,$D65,Calculation!$A$38:$A$64,$C65)*10000</f>
        <v>664429.64059630863</v>
      </c>
      <c r="J65" s="147">
        <f>SUMIFS(Calculation!M$104:M$248,Calculation!$D$104:$D$248,$D65,Calculation!$C$104:$C$248,$C65)+SUMIFS(Calculation!M$38:M$64,Calculation!$B$38:$B$64,$D65,Calculation!$A$38:$A$64,$C65)*10000</f>
        <v>392284.73574562237</v>
      </c>
      <c r="K65" s="152">
        <f>SUMIFS(Calculation!N$104:N$248,Calculation!$D$104:$D$248,$D65,Calculation!$C$104:$C$248,$C65)+SUMIFS(Calculation!N$38:N$64,Calculation!$B$38:$B$64,$D65,Calculation!$A$38:$A$64,$C65)*10000</f>
        <v>463614.13764946297</v>
      </c>
      <c r="L65" s="115">
        <f>SUMIFS(Calculation!O$104:O$248,Calculation!$D$104:$D$248,$D65,Calculation!$C$104:$C$248,$C65)+SUMIFS(Calculation!O$38:O$64,Calculation!$B$38:$B$64,$D65,Calculation!$A$38:$A$64,$C65)*10000</f>
        <v>489586.71988065488</v>
      </c>
      <c r="M65" s="114">
        <f>SUMIFS(Calculation!P$104:P$248,Calculation!$D$104:$D$248,$D65,Calculation!$C$104:$C$248,$C65)+SUMIFS(Calculation!P$38:P$64,Calculation!$B$38:$B$64,$D65,Calculation!$A$38:$A$64,$C65)*10000</f>
        <v>637397.84250653512</v>
      </c>
      <c r="N65" s="115">
        <f>SUMIFS(Calculation!Q$104:Q$248,Calculation!$D$104:$D$248,$D65,Calculation!$C$104:$C$248,$C65)+SUMIFS(Calculation!Q$38:Q$64,Calculation!$B$38:$B$64,$D65,Calculation!$A$38:$A$64,$C65)*10000</f>
        <v>744192.34812227578</v>
      </c>
      <c r="O65" s="114">
        <f>SUMIFS(Calculation!R$104:R$248,Calculation!$D$104:$D$248,$D65,Calculation!$C$104:$C$248,$C65)+SUMIFS(Calculation!R$38:R$64,Calculation!$B$38:$B$64,$D65,Calculation!$A$38:$A$64,$C65)*10000</f>
        <v>685333.36547255132</v>
      </c>
      <c r="P65" s="153">
        <f>SUMIFS(Calculation!S$104:S$248,Calculation!$D$104:$D$248,$D65,Calculation!$C$104:$C$248,$C65)+SUMIFS(Calculation!S$38:S$64,Calculation!$B$38:$B$64,$D65,Calculation!$A$38:$A$64,$C65)*10000</f>
        <v>483823.01337744866</v>
      </c>
      <c r="Q65" s="158">
        <f>SUMIFS(Calculation!T$104:T$248,Calculation!$D$104:$D$248,$D65,Calculation!$C$104:$C$248,$C65)+SUMIFS(Calculation!T$38:T$64,Calculation!$B$38:$B$64,$D65,Calculation!$A$38:$A$64,$C65)*10000</f>
        <v>13988.357601492417</v>
      </c>
      <c r="R65" s="117">
        <f>SUMIFS(Calculation!U$104:U$248,Calculation!$D$104:$D$248,$D65,Calculation!$C$104:$C$248,$C65)+SUMIFS(Calculation!U$38:U$64,Calculation!$B$38:$B$64,$D65,Calculation!$A$38:$A$64,$C65)*10000</f>
        <v>14350.848826131365</v>
      </c>
      <c r="S65" s="116">
        <f>SUMIFS(Calculation!V$104:V$248,Calculation!$D$104:$D$248,$D65,Calculation!$C$104:$C$248,$C65)+SUMIFS(Calculation!V$38:V$64,Calculation!$B$38:$B$64,$D65,Calculation!$A$38:$A$64,$C65)*10000</f>
        <v>17012.198781561605</v>
      </c>
      <c r="T65" s="117">
        <f>SUMIFS(Calculation!W$104:W$248,Calculation!$D$104:$D$248,$D65,Calculation!$C$104:$C$248,$C65)+SUMIFS(Calculation!W$38:W$64,Calculation!$B$38:$B$64,$D65,Calculation!$A$38:$A$64,$C65)*10000</f>
        <v>17571.973282827978</v>
      </c>
      <c r="U65" s="116">
        <f>SUMIFS(Calculation!X$104:X$248,Calculation!$D$104:$D$248,$D65,Calculation!$C$104:$C$248,$C65)+SUMIFS(Calculation!X$38:X$64,Calculation!$B$38:$B$64,$D65,Calculation!$A$38:$A$64,$C65)*10000</f>
        <v>17413.188959375169</v>
      </c>
      <c r="V65" s="159">
        <f>SUMIFS(Calculation!Y$104:Y$248,Calculation!$D$104:$D$248,$D65,Calculation!$C$104:$C$248,$C65)+SUMIFS(Calculation!Y$38:Y$64,Calculation!$B$38:$B$64,$D65,Calculation!$A$38:$A$64,$C65)*10000</f>
        <v>13696.596400126702</v>
      </c>
      <c r="W65" s="164">
        <f>SUMIFS(Calculation!Z$104:Z$248,Calculation!$D$104:$D$248,$D65,Calculation!$C$104:$C$248,$C65)+SUMIFS(Calculation!Z$38:Z$64,Calculation!$B$38:$B$64,$D65,Calculation!$A$38:$A$64,$C65)*10000</f>
        <v>0</v>
      </c>
      <c r="X65" s="119">
        <f>SUMIFS(Calculation!AA$104:AA$248,Calculation!$D$104:$D$248,$D65,Calculation!$C$104:$C$248,$C65)+SUMIFS(Calculation!AA$38:AA$64,Calculation!$B$38:$B$64,$D65,Calculation!$A$38:$A$64,$C65)*10000</f>
        <v>0</v>
      </c>
      <c r="Y65" s="118">
        <f>SUMIFS(Calculation!AB$104:AB$248,Calculation!$D$104:$D$248,$D65,Calculation!$C$104:$C$248,$C65)+SUMIFS(Calculation!AB$38:AB$64,Calculation!$B$38:$B$64,$D65,Calculation!$A$38:$A$64,$C65)*10000</f>
        <v>0</v>
      </c>
      <c r="Z65" s="119">
        <f>SUMIFS(Calculation!AC$104:AC$248,Calculation!$D$104:$D$248,$D65,Calculation!$C$104:$C$248,$C65)+SUMIFS(Calculation!AC$38:AC$64,Calculation!$B$38:$B$64,$D65,Calculation!$A$38:$A$64,$C65)*10000</f>
        <v>0</v>
      </c>
      <c r="AA65" s="118">
        <f>SUMIFS(Calculation!AD$104:AD$248,Calculation!$D$104:$D$248,$D65,Calculation!$C$104:$C$248,$C65)+SUMIFS(Calculation!AD$38:AD$64,Calculation!$B$38:$B$64,$D65,Calculation!$A$38:$A$64,$C65)*10000</f>
        <v>0</v>
      </c>
      <c r="AB65" s="165">
        <f>SUMIFS(Calculation!AE$104:AE$248,Calculation!$D$104:$D$248,$D65,Calculation!$C$104:$C$248,$C65)+SUMIFS(Calculation!AE$38:AE$64,Calculation!$B$38:$B$64,$D65,Calculation!$A$38:$A$64,$C65)*10000</f>
        <v>0</v>
      </c>
      <c r="AC65" s="170">
        <f>SUMIFS(Calculation!AF$104:AF$248,Calculation!$D$104:$D$248,$D65,Calculation!$C$104:$C$248,$C65)+SUMIFS(Calculation!AF$38:AF$64,Calculation!$B$38:$B$64,$D65,Calculation!$A$38:$A$64,$C65)*10000</f>
        <v>45961.746404903657</v>
      </c>
      <c r="AD65" s="121">
        <f>SUMIFS(Calculation!AG$104:AG$248,Calculation!$D$104:$D$248,$D65,Calculation!$C$104:$C$248,$C65)+SUMIFS(Calculation!AG$38:AG$64,Calculation!$B$38:$B$64,$D65,Calculation!$A$38:$A$64,$C65)*10000</f>
        <v>52999.705231524858</v>
      </c>
      <c r="AE65" s="120">
        <f>SUMIFS(Calculation!AH$104:AH$248,Calculation!$D$104:$D$248,$D65,Calculation!$C$104:$C$248,$C65)+SUMIFS(Calculation!AH$38:AH$64,Calculation!$B$38:$B$64,$D65,Calculation!$A$38:$A$64,$C65)*10000</f>
        <v>54618.111877645155</v>
      </c>
      <c r="AF65" s="121">
        <f>SUMIFS(Calculation!AI$104:AI$248,Calculation!$D$104:$D$248,$D65,Calculation!$C$104:$C$248,$C65)+SUMIFS(Calculation!AI$38:AI$64,Calculation!$B$38:$B$64,$D65,Calculation!$A$38:$A$64,$C65)*10000</f>
        <v>56792.176973654052</v>
      </c>
      <c r="AG65" s="120">
        <f>SUMIFS(Calculation!AJ$104:AJ$248,Calculation!$D$104:$D$248,$D65,Calculation!$C$104:$C$248,$C65)+SUMIFS(Calculation!AJ$38:AJ$64,Calculation!$B$38:$B$64,$D65,Calculation!$A$38:$A$64,$C65)*10000</f>
        <v>70274.655443192649</v>
      </c>
      <c r="AH65" s="171">
        <f>SUMIFS(Calculation!AK$104:AK$248,Calculation!$D$104:$D$248,$D65,Calculation!$C$104:$C$248,$C65)+SUMIFS(Calculation!AK$38:AK$64,Calculation!$B$38:$B$64,$D65,Calculation!$A$38:$A$64,$C65)*10000</f>
        <v>48863.533103154725</v>
      </c>
      <c r="AI65" s="176">
        <f>SUMIFS(Calculation!AL$104:AL$248,Calculation!$D$104:$D$248,$D65,Calculation!$C$104:$C$248,$C65)+SUMIFS(Calculation!AL$38:AL$64,Calculation!$B$38:$B$64,$D65,Calculation!$A$38:$A$64,$C65)*10000</f>
        <v>22681.122682419846</v>
      </c>
      <c r="AJ65" s="123">
        <f>SUMIFS(Calculation!AM$104:AM$248,Calculation!$D$104:$D$248,$D65,Calculation!$C$104:$C$248,$C65)+SUMIFS(Calculation!AM$38:AM$64,Calculation!$B$38:$B$64,$D65,Calculation!$A$38:$A$64,$C65)*10000</f>
        <v>36783.764139181476</v>
      </c>
      <c r="AK65" s="122">
        <f>SUMIFS(Calculation!AN$104:AN$248,Calculation!$D$104:$D$248,$D65,Calculation!$C$104:$C$248,$C65)+SUMIFS(Calculation!AN$38:AN$64,Calculation!$B$38:$B$64,$D65,Calculation!$A$38:$A$64,$C65)*10000</f>
        <v>55961.180202505282</v>
      </c>
      <c r="AL65" s="123">
        <f>SUMIFS(Calculation!AO$104:AO$248,Calculation!$D$104:$D$248,$D65,Calculation!$C$104:$C$248,$C65)+SUMIFS(Calculation!AO$38:AO$64,Calculation!$B$38:$B$64,$D65,Calculation!$A$38:$A$64,$C65)*10000</f>
        <v>62796.393549918161</v>
      </c>
      <c r="AM65" s="122">
        <f>SUMIFS(Calculation!AP$104:AP$248,Calculation!$D$104:$D$248,$D65,Calculation!$C$104:$C$248,$C65)+SUMIFS(Calculation!AP$38:AP$64,Calculation!$B$38:$B$64,$D65,Calculation!$A$38:$A$64,$C65)*10000</f>
        <v>79603.149528572205</v>
      </c>
      <c r="AN65" s="177">
        <f>SUMIFS(Calculation!AQ$104:AQ$248,Calculation!$D$104:$D$248,$D65,Calculation!$C$104:$C$248,$C65)+SUMIFS(Calculation!AQ$38:AQ$64,Calculation!$B$38:$B$64,$D65,Calculation!$A$38:$A$64,$C65)*10000</f>
        <v>72925.121373647577</v>
      </c>
    </row>
    <row r="66" spans="1:40">
      <c r="A66" s="136" t="s">
        <v>116</v>
      </c>
      <c r="B66" s="131" t="s">
        <v>399</v>
      </c>
      <c r="C66" s="142" t="s">
        <v>144</v>
      </c>
      <c r="D66" s="143" t="s">
        <v>431</v>
      </c>
      <c r="E66" s="146">
        <f>SUMIFS(Calculation!H$104:H$248,Calculation!$D$104:$D$248,$D66,Calculation!$C$104:$C$248,$C66)+SUMIFS(Calculation!H$38:H$64,Calculation!$B$38:$B$64,$D66,Calculation!$A$38:$A$64,$C66)*10000</f>
        <v>113409.3240143335</v>
      </c>
      <c r="F66" s="113">
        <f>SUMIFS(Calculation!I$104:I$248,Calculation!$D$104:$D$248,$D66,Calculation!$C$104:$C$248,$C66)+SUMIFS(Calculation!I$38:I$64,Calculation!$B$38:$B$64,$D66,Calculation!$A$38:$A$64,$C66)*10000</f>
        <v>184336.42573001896</v>
      </c>
      <c r="G66" s="112">
        <f>SUMIFS(Calculation!J$104:J$248,Calculation!$D$104:$D$248,$D66,Calculation!$C$104:$C$248,$C66)+SUMIFS(Calculation!J$38:J$64,Calculation!$B$38:$B$64,$D66,Calculation!$A$38:$A$64,$C66)*10000</f>
        <v>165326.37834265531</v>
      </c>
      <c r="H66" s="113">
        <f>SUMIFS(Calculation!K$104:K$248,Calculation!$D$104:$D$248,$D66,Calculation!$C$104:$C$248,$C66)+SUMIFS(Calculation!K$38:K$64,Calculation!$B$38:$B$64,$D66,Calculation!$A$38:$A$64,$C66)*10000</f>
        <v>87974.081054532799</v>
      </c>
      <c r="I66" s="112">
        <f>SUMIFS(Calculation!L$104:L$248,Calculation!$D$104:$D$248,$D66,Calculation!$C$104:$C$248,$C66)+SUMIFS(Calculation!L$38:L$64,Calculation!$B$38:$B$64,$D66,Calculation!$A$38:$A$64,$C66)*10000</f>
        <v>205883.51786475233</v>
      </c>
      <c r="J66" s="147">
        <f>SUMIFS(Calculation!M$104:M$248,Calculation!$D$104:$D$248,$D66,Calculation!$C$104:$C$248,$C66)+SUMIFS(Calculation!M$38:M$64,Calculation!$B$38:$B$64,$D66,Calculation!$A$38:$A$64,$C66)*10000</f>
        <v>142709.4899156825</v>
      </c>
      <c r="K66" s="152">
        <f>SUMIFS(Calculation!N$104:N$248,Calculation!$D$104:$D$248,$D66,Calculation!$C$104:$C$248,$C66)+SUMIFS(Calculation!N$38:N$64,Calculation!$B$38:$B$64,$D66,Calculation!$A$38:$A$64,$C66)*10000</f>
        <v>116814.50458633484</v>
      </c>
      <c r="L66" s="115">
        <f>SUMIFS(Calculation!O$104:O$248,Calculation!$D$104:$D$248,$D66,Calculation!$C$104:$C$248,$C66)+SUMIFS(Calculation!O$38:O$64,Calculation!$B$38:$B$64,$D66,Calculation!$A$38:$A$64,$C66)*10000</f>
        <v>178853.6803535184</v>
      </c>
      <c r="M66" s="114">
        <f>SUMIFS(Calculation!P$104:P$248,Calculation!$D$104:$D$248,$D66,Calculation!$C$104:$C$248,$C66)+SUMIFS(Calculation!P$38:P$64,Calculation!$B$38:$B$64,$D66,Calculation!$A$38:$A$64,$C66)*10000</f>
        <v>202047.61965451032</v>
      </c>
      <c r="N66" s="115">
        <f>SUMIFS(Calculation!Q$104:Q$248,Calculation!$D$104:$D$248,$D66,Calculation!$C$104:$C$248,$C66)+SUMIFS(Calculation!Q$38:Q$64,Calculation!$B$38:$B$64,$D66,Calculation!$A$38:$A$64,$C66)*10000</f>
        <v>143470.22093457886</v>
      </c>
      <c r="O66" s="114">
        <f>SUMIFS(Calculation!R$104:R$248,Calculation!$D$104:$D$248,$D66,Calculation!$C$104:$C$248,$C66)+SUMIFS(Calculation!R$38:R$64,Calculation!$B$38:$B$64,$D66,Calculation!$A$38:$A$64,$C66)*10000</f>
        <v>212360.85143183291</v>
      </c>
      <c r="P66" s="153">
        <f>SUMIFS(Calculation!S$104:S$248,Calculation!$D$104:$D$248,$D66,Calculation!$C$104:$C$248,$C66)+SUMIFS(Calculation!S$38:S$64,Calculation!$B$38:$B$64,$D66,Calculation!$A$38:$A$64,$C66)*10000</f>
        <v>176010.25264805919</v>
      </c>
      <c r="Q66" s="158">
        <f>SUMIFS(Calculation!T$104:T$248,Calculation!$D$104:$D$248,$D66,Calculation!$C$104:$C$248,$C66)+SUMIFS(Calculation!T$38:T$64,Calculation!$B$38:$B$64,$D66,Calculation!$A$38:$A$64,$C66)*10000</f>
        <v>3524.5755694152749</v>
      </c>
      <c r="R66" s="117">
        <f>SUMIFS(Calculation!U$104:U$248,Calculation!$D$104:$D$248,$D66,Calculation!$C$104:$C$248,$C66)+SUMIFS(Calculation!U$38:U$64,Calculation!$B$38:$B$64,$D66,Calculation!$A$38:$A$64,$C66)*10000</f>
        <v>5242.5893606269419</v>
      </c>
      <c r="S66" s="116">
        <f>SUMIFS(Calculation!V$104:V$248,Calculation!$D$104:$D$248,$D66,Calculation!$C$104:$C$248,$C66)+SUMIFS(Calculation!V$38:V$64,Calculation!$B$38:$B$64,$D66,Calculation!$A$38:$A$64,$C66)*10000</f>
        <v>5392.6669337112498</v>
      </c>
      <c r="T66" s="117">
        <f>SUMIFS(Calculation!W$104:W$248,Calculation!$D$104:$D$248,$D66,Calculation!$C$104:$C$248,$C66)+SUMIFS(Calculation!W$38:W$64,Calculation!$B$38:$B$64,$D66,Calculation!$A$38:$A$64,$C66)*10000</f>
        <v>3387.6388214752524</v>
      </c>
      <c r="U66" s="116">
        <f>SUMIFS(Calculation!X$104:X$248,Calculation!$D$104:$D$248,$D66,Calculation!$C$104:$C$248,$C66)+SUMIFS(Calculation!X$38:X$64,Calculation!$B$38:$B$64,$D66,Calculation!$A$38:$A$64,$C66)*10000</f>
        <v>5395.7385118796019</v>
      </c>
      <c r="V66" s="159">
        <f>SUMIFS(Calculation!Y$104:Y$248,Calculation!$D$104:$D$248,$D66,Calculation!$C$104:$C$248,$C66)+SUMIFS(Calculation!Y$38:Y$64,Calculation!$B$38:$B$64,$D66,Calculation!$A$38:$A$64,$C66)*10000</f>
        <v>4982.6926916436032</v>
      </c>
      <c r="W66" s="164">
        <f>SUMIFS(Calculation!Z$104:Z$248,Calculation!$D$104:$D$248,$D66,Calculation!$C$104:$C$248,$C66)+SUMIFS(Calculation!Z$38:Z$64,Calculation!$B$38:$B$64,$D66,Calculation!$A$38:$A$64,$C66)*10000</f>
        <v>0</v>
      </c>
      <c r="X66" s="119">
        <f>SUMIFS(Calculation!AA$104:AA$248,Calculation!$D$104:$D$248,$D66,Calculation!$C$104:$C$248,$C66)+SUMIFS(Calculation!AA$38:AA$64,Calculation!$B$38:$B$64,$D66,Calculation!$A$38:$A$64,$C66)*10000</f>
        <v>0</v>
      </c>
      <c r="Y66" s="118">
        <f>SUMIFS(Calculation!AB$104:AB$248,Calculation!$D$104:$D$248,$D66,Calculation!$C$104:$C$248,$C66)+SUMIFS(Calculation!AB$38:AB$64,Calculation!$B$38:$B$64,$D66,Calculation!$A$38:$A$64,$C66)*10000</f>
        <v>0</v>
      </c>
      <c r="Z66" s="119">
        <f>SUMIFS(Calculation!AC$104:AC$248,Calculation!$D$104:$D$248,$D66,Calculation!$C$104:$C$248,$C66)+SUMIFS(Calculation!AC$38:AC$64,Calculation!$B$38:$B$64,$D66,Calculation!$A$38:$A$64,$C66)*10000</f>
        <v>0</v>
      </c>
      <c r="AA66" s="118">
        <f>SUMIFS(Calculation!AD$104:AD$248,Calculation!$D$104:$D$248,$D66,Calculation!$C$104:$C$248,$C66)+SUMIFS(Calculation!AD$38:AD$64,Calculation!$B$38:$B$64,$D66,Calculation!$A$38:$A$64,$C66)*10000</f>
        <v>0</v>
      </c>
      <c r="AB66" s="165">
        <f>SUMIFS(Calculation!AE$104:AE$248,Calculation!$D$104:$D$248,$D66,Calculation!$C$104:$C$248,$C66)+SUMIFS(Calculation!AE$38:AE$64,Calculation!$B$38:$B$64,$D66,Calculation!$A$38:$A$64,$C66)*10000</f>
        <v>0</v>
      </c>
      <c r="AC66" s="170">
        <f>SUMIFS(Calculation!AF$104:AF$248,Calculation!$D$104:$D$248,$D66,Calculation!$C$104:$C$248,$C66)+SUMIFS(Calculation!AF$38:AF$64,Calculation!$B$38:$B$64,$D66,Calculation!$A$38:$A$64,$C66)*10000</f>
        <v>11580.748299507333</v>
      </c>
      <c r="AD66" s="121">
        <f>SUMIFS(Calculation!AG$104:AG$248,Calculation!$D$104:$D$248,$D66,Calculation!$C$104:$C$248,$C66)+SUMIFS(Calculation!AG$38:AG$64,Calculation!$B$38:$B$64,$D66,Calculation!$A$38:$A$64,$C66)*10000</f>
        <v>19361.620635095169</v>
      </c>
      <c r="AE66" s="120">
        <f>SUMIFS(Calculation!AH$104:AH$248,Calculation!$D$104:$D$248,$D66,Calculation!$C$104:$C$248,$C66)+SUMIFS(Calculation!AH$38:AH$64,Calculation!$B$38:$B$64,$D66,Calculation!$A$38:$A$64,$C66)*10000</f>
        <v>17313.299102967696</v>
      </c>
      <c r="AF66" s="121">
        <f>SUMIFS(Calculation!AI$104:AI$248,Calculation!$D$104:$D$248,$D66,Calculation!$C$104:$C$248,$C66)+SUMIFS(Calculation!AI$38:AI$64,Calculation!$B$38:$B$64,$D66,Calculation!$A$38:$A$64,$C66)*10000</f>
        <v>10948.763714548542</v>
      </c>
      <c r="AG66" s="120">
        <f>SUMIFS(Calculation!AJ$104:AJ$248,Calculation!$D$104:$D$248,$D66,Calculation!$C$104:$C$248,$C66)+SUMIFS(Calculation!AJ$38:AJ$64,Calculation!$B$38:$B$64,$D66,Calculation!$A$38:$A$64,$C66)*10000</f>
        <v>21775.658994371253</v>
      </c>
      <c r="AH66" s="171">
        <f>SUMIFS(Calculation!AK$104:AK$248,Calculation!$D$104:$D$248,$D66,Calculation!$C$104:$C$248,$C66)+SUMIFS(Calculation!AK$38:AK$64,Calculation!$B$38:$B$64,$D66,Calculation!$A$38:$A$64,$C66)*10000</f>
        <v>17776.092845863666</v>
      </c>
      <c r="AI66" s="176">
        <f>SUMIFS(Calculation!AL$104:AL$248,Calculation!$D$104:$D$248,$D66,Calculation!$C$104:$C$248,$C66)+SUMIFS(Calculation!AL$38:AL$64,Calculation!$B$38:$B$64,$D66,Calculation!$A$38:$A$64,$C66)*10000</f>
        <v>5714.8475304090534</v>
      </c>
      <c r="AJ66" s="123">
        <f>SUMIFS(Calculation!AM$104:AM$248,Calculation!$D$104:$D$248,$D66,Calculation!$C$104:$C$248,$C66)+SUMIFS(Calculation!AM$38:AM$64,Calculation!$B$38:$B$64,$D66,Calculation!$A$38:$A$64,$C66)*10000</f>
        <v>13437.683920740536</v>
      </c>
      <c r="AK66" s="122">
        <f>SUMIFS(Calculation!AN$104:AN$248,Calculation!$D$104:$D$248,$D66,Calculation!$C$104:$C$248,$C66)+SUMIFS(Calculation!AN$38:AN$64,Calculation!$B$38:$B$64,$D66,Calculation!$A$38:$A$64,$C66)*10000</f>
        <v>17739.035966155428</v>
      </c>
      <c r="AL66" s="123">
        <f>SUMIFS(Calculation!AO$104:AO$248,Calculation!$D$104:$D$248,$D66,Calculation!$C$104:$C$248,$C66)+SUMIFS(Calculation!AO$38:AO$64,Calculation!$B$38:$B$64,$D66,Calculation!$A$38:$A$64,$C66)*10000</f>
        <v>12106.295474864539</v>
      </c>
      <c r="AM66" s="122">
        <f>SUMIFS(Calculation!AP$104:AP$248,Calculation!$D$104:$D$248,$D66,Calculation!$C$104:$C$248,$C66)+SUMIFS(Calculation!AP$38:AP$64,Calculation!$B$38:$B$64,$D66,Calculation!$A$38:$A$64,$C66)*10000</f>
        <v>24666.233197163896</v>
      </c>
      <c r="AN66" s="177">
        <f>SUMIFS(Calculation!AQ$104:AQ$248,Calculation!$D$104:$D$248,$D66,Calculation!$C$104:$C$248,$C66)+SUMIFS(Calculation!AQ$38:AQ$64,Calculation!$B$38:$B$64,$D66,Calculation!$A$38:$A$64,$C66)*10000</f>
        <v>26529.471898751079</v>
      </c>
    </row>
    <row r="67" spans="1:40">
      <c r="A67" s="136" t="s">
        <v>116</v>
      </c>
      <c r="B67" s="134" t="s">
        <v>483</v>
      </c>
      <c r="C67" s="142" t="s">
        <v>144</v>
      </c>
      <c r="D67" s="143" t="s">
        <v>145</v>
      </c>
      <c r="E67" s="146">
        <f>SUMIFS(Calculation!H$104:H$248,Calculation!$D$104:$D$248,$D67,Calculation!$C$104:$C$248,$C67)+SUMIFS(Calculation!H$38:H$64,Calculation!$B$38:$B$64,$D67,Calculation!$A$38:$A$64,$C67)*10000</f>
        <v>1607059.0000000002</v>
      </c>
      <c r="F67" s="113">
        <f>SUMIFS(Calculation!I$104:I$248,Calculation!$D$104:$D$248,$D67,Calculation!$C$104:$C$248,$C67)+SUMIFS(Calculation!I$38:I$64,Calculation!$B$38:$B$64,$D67,Calculation!$A$38:$A$64,$C67)*10000</f>
        <v>1709619.0000000002</v>
      </c>
      <c r="G67" s="112">
        <f>SUMIFS(Calculation!J$104:J$248,Calculation!$D$104:$D$248,$D67,Calculation!$C$104:$C$248,$C67)+SUMIFS(Calculation!J$38:J$64,Calculation!$B$38:$B$64,$D67,Calculation!$A$38:$A$64,$C67)*10000</f>
        <v>1700817.9999999998</v>
      </c>
      <c r="H67" s="113">
        <f>SUMIFS(Calculation!K$104:K$248,Calculation!$D$104:$D$248,$D67,Calculation!$C$104:$C$248,$C67)+SUMIFS(Calculation!K$38:K$64,Calculation!$B$38:$B$64,$D67,Calculation!$A$38:$A$64,$C67)*10000</f>
        <v>1613266.9999999998</v>
      </c>
      <c r="I67" s="112">
        <f>SUMIFS(Calculation!L$104:L$248,Calculation!$D$104:$D$248,$D67,Calculation!$C$104:$C$248,$C67)+SUMIFS(Calculation!L$38:L$64,Calculation!$B$38:$B$64,$D67,Calculation!$A$38:$A$64,$C67)*10000</f>
        <v>1697519</v>
      </c>
      <c r="J67" s="147">
        <f>SUMIFS(Calculation!M$104:M$248,Calculation!$D$104:$D$248,$D67,Calculation!$C$104:$C$248,$C67)+SUMIFS(Calculation!M$38:M$64,Calculation!$B$38:$B$64,$D67,Calculation!$A$38:$A$64,$C67)*10000</f>
        <v>1530258</v>
      </c>
      <c r="K67" s="152">
        <f>SUMIFS(Calculation!N$104:N$248,Calculation!$D$104:$D$248,$D67,Calculation!$C$104:$C$248,$C67)+SUMIFS(Calculation!N$38:N$64,Calculation!$B$38:$B$64,$D67,Calculation!$A$38:$A$64,$C67)*10000</f>
        <v>0</v>
      </c>
      <c r="L67" s="115">
        <f>SUMIFS(Calculation!O$104:O$248,Calculation!$D$104:$D$248,$D67,Calculation!$C$104:$C$248,$C67)+SUMIFS(Calculation!O$38:O$64,Calculation!$B$38:$B$64,$D67,Calculation!$A$38:$A$64,$C67)*10000</f>
        <v>0</v>
      </c>
      <c r="M67" s="114">
        <f>SUMIFS(Calculation!P$104:P$248,Calculation!$D$104:$D$248,$D67,Calculation!$C$104:$C$248,$C67)+SUMIFS(Calculation!P$38:P$64,Calculation!$B$38:$B$64,$D67,Calculation!$A$38:$A$64,$C67)*10000</f>
        <v>0</v>
      </c>
      <c r="N67" s="115">
        <f>SUMIFS(Calculation!Q$104:Q$248,Calculation!$D$104:$D$248,$D67,Calculation!$C$104:$C$248,$C67)+SUMIFS(Calculation!Q$38:Q$64,Calculation!$B$38:$B$64,$D67,Calculation!$A$38:$A$64,$C67)*10000</f>
        <v>0</v>
      </c>
      <c r="O67" s="114">
        <f>SUMIFS(Calculation!R$104:R$248,Calculation!$D$104:$D$248,$D67,Calculation!$C$104:$C$248,$C67)+SUMIFS(Calculation!R$38:R$64,Calculation!$B$38:$B$64,$D67,Calculation!$A$38:$A$64,$C67)*10000</f>
        <v>0</v>
      </c>
      <c r="P67" s="153">
        <f>SUMIFS(Calculation!S$104:S$248,Calculation!$D$104:$D$248,$D67,Calculation!$C$104:$C$248,$C67)+SUMIFS(Calculation!S$38:S$64,Calculation!$B$38:$B$64,$D67,Calculation!$A$38:$A$64,$C67)*10000</f>
        <v>0</v>
      </c>
      <c r="Q67" s="158">
        <f>SUMIFS(Calculation!T$104:T$248,Calculation!$D$104:$D$248,$D67,Calculation!$C$104:$C$248,$C67)+SUMIFS(Calculation!T$38:T$64,Calculation!$B$38:$B$64,$D67,Calculation!$A$38:$A$64,$C67)*10000</f>
        <v>0</v>
      </c>
      <c r="R67" s="117">
        <f>SUMIFS(Calculation!U$104:U$248,Calculation!$D$104:$D$248,$D67,Calculation!$C$104:$C$248,$C67)+SUMIFS(Calculation!U$38:U$64,Calculation!$B$38:$B$64,$D67,Calculation!$A$38:$A$64,$C67)*10000</f>
        <v>0</v>
      </c>
      <c r="S67" s="116">
        <f>SUMIFS(Calculation!V$104:V$248,Calculation!$D$104:$D$248,$D67,Calculation!$C$104:$C$248,$C67)+SUMIFS(Calculation!V$38:V$64,Calculation!$B$38:$B$64,$D67,Calculation!$A$38:$A$64,$C67)*10000</f>
        <v>0</v>
      </c>
      <c r="T67" s="117">
        <f>SUMIFS(Calculation!W$104:W$248,Calculation!$D$104:$D$248,$D67,Calculation!$C$104:$C$248,$C67)+SUMIFS(Calculation!W$38:W$64,Calculation!$B$38:$B$64,$D67,Calculation!$A$38:$A$64,$C67)*10000</f>
        <v>0</v>
      </c>
      <c r="U67" s="116">
        <f>SUMIFS(Calculation!X$104:X$248,Calculation!$D$104:$D$248,$D67,Calculation!$C$104:$C$248,$C67)+SUMIFS(Calculation!X$38:X$64,Calculation!$B$38:$B$64,$D67,Calculation!$A$38:$A$64,$C67)*10000</f>
        <v>0</v>
      </c>
      <c r="V67" s="159">
        <f>SUMIFS(Calculation!Y$104:Y$248,Calculation!$D$104:$D$248,$D67,Calculation!$C$104:$C$248,$C67)+SUMIFS(Calculation!Y$38:Y$64,Calculation!$B$38:$B$64,$D67,Calculation!$A$38:$A$64,$C67)*10000</f>
        <v>0</v>
      </c>
      <c r="W67" s="164">
        <f>SUMIFS(Calculation!Z$104:Z$248,Calculation!$D$104:$D$248,$D67,Calculation!$C$104:$C$248,$C67)+SUMIFS(Calculation!Z$38:Z$64,Calculation!$B$38:$B$64,$D67,Calculation!$A$38:$A$64,$C67)*10000</f>
        <v>0</v>
      </c>
      <c r="X67" s="119">
        <f>SUMIFS(Calculation!AA$104:AA$248,Calculation!$D$104:$D$248,$D67,Calculation!$C$104:$C$248,$C67)+SUMIFS(Calculation!AA$38:AA$64,Calculation!$B$38:$B$64,$D67,Calculation!$A$38:$A$64,$C67)*10000</f>
        <v>0</v>
      </c>
      <c r="Y67" s="118">
        <f>SUMIFS(Calculation!AB$104:AB$248,Calculation!$D$104:$D$248,$D67,Calculation!$C$104:$C$248,$C67)+SUMIFS(Calculation!AB$38:AB$64,Calculation!$B$38:$B$64,$D67,Calculation!$A$38:$A$64,$C67)*10000</f>
        <v>0</v>
      </c>
      <c r="Z67" s="119">
        <f>SUMIFS(Calculation!AC$104:AC$248,Calculation!$D$104:$D$248,$D67,Calculation!$C$104:$C$248,$C67)+SUMIFS(Calculation!AC$38:AC$64,Calculation!$B$38:$B$64,$D67,Calculation!$A$38:$A$64,$C67)*10000</f>
        <v>0</v>
      </c>
      <c r="AA67" s="118">
        <f>SUMIFS(Calculation!AD$104:AD$248,Calculation!$D$104:$D$248,$D67,Calculation!$C$104:$C$248,$C67)+SUMIFS(Calculation!AD$38:AD$64,Calculation!$B$38:$B$64,$D67,Calculation!$A$38:$A$64,$C67)*10000</f>
        <v>0</v>
      </c>
      <c r="AB67" s="165">
        <f>SUMIFS(Calculation!AE$104:AE$248,Calculation!$D$104:$D$248,$D67,Calculation!$C$104:$C$248,$C67)+SUMIFS(Calculation!AE$38:AE$64,Calculation!$B$38:$B$64,$D67,Calculation!$A$38:$A$64,$C67)*10000</f>
        <v>0</v>
      </c>
      <c r="AC67" s="170">
        <f>SUMIFS(Calculation!AF$104:AF$248,Calculation!$D$104:$D$248,$D67,Calculation!$C$104:$C$248,$C67)+SUMIFS(Calculation!AF$38:AF$64,Calculation!$B$38:$B$64,$D67,Calculation!$A$38:$A$64,$C67)*10000</f>
        <v>0</v>
      </c>
      <c r="AD67" s="121">
        <f>SUMIFS(Calculation!AG$104:AG$248,Calculation!$D$104:$D$248,$D67,Calculation!$C$104:$C$248,$C67)+SUMIFS(Calculation!AG$38:AG$64,Calculation!$B$38:$B$64,$D67,Calculation!$A$38:$A$64,$C67)*10000</f>
        <v>0</v>
      </c>
      <c r="AE67" s="120">
        <f>SUMIFS(Calculation!AH$104:AH$248,Calculation!$D$104:$D$248,$D67,Calculation!$C$104:$C$248,$C67)+SUMIFS(Calculation!AH$38:AH$64,Calculation!$B$38:$B$64,$D67,Calculation!$A$38:$A$64,$C67)*10000</f>
        <v>0</v>
      </c>
      <c r="AF67" s="121">
        <f>SUMIFS(Calculation!AI$104:AI$248,Calculation!$D$104:$D$248,$D67,Calculation!$C$104:$C$248,$C67)+SUMIFS(Calculation!AI$38:AI$64,Calculation!$B$38:$B$64,$D67,Calculation!$A$38:$A$64,$C67)*10000</f>
        <v>0</v>
      </c>
      <c r="AG67" s="120">
        <f>SUMIFS(Calculation!AJ$104:AJ$248,Calculation!$D$104:$D$248,$D67,Calculation!$C$104:$C$248,$C67)+SUMIFS(Calculation!AJ$38:AJ$64,Calculation!$B$38:$B$64,$D67,Calculation!$A$38:$A$64,$C67)*10000</f>
        <v>0</v>
      </c>
      <c r="AH67" s="171">
        <f>SUMIFS(Calculation!AK$104:AK$248,Calculation!$D$104:$D$248,$D67,Calculation!$C$104:$C$248,$C67)+SUMIFS(Calculation!AK$38:AK$64,Calculation!$B$38:$B$64,$D67,Calculation!$A$38:$A$64,$C67)*10000</f>
        <v>0</v>
      </c>
      <c r="AI67" s="176">
        <f>SUMIFS(Calculation!AL$104:AL$248,Calculation!$D$104:$D$248,$D67,Calculation!$C$104:$C$248,$C67)+SUMIFS(Calculation!AL$38:AL$64,Calculation!$B$38:$B$64,$D67,Calculation!$A$38:$A$64,$C67)*10000</f>
        <v>0</v>
      </c>
      <c r="AJ67" s="123">
        <f>SUMIFS(Calculation!AM$104:AM$248,Calculation!$D$104:$D$248,$D67,Calculation!$C$104:$C$248,$C67)+SUMIFS(Calculation!AM$38:AM$64,Calculation!$B$38:$B$64,$D67,Calculation!$A$38:$A$64,$C67)*10000</f>
        <v>0</v>
      </c>
      <c r="AK67" s="122">
        <f>SUMIFS(Calculation!AN$104:AN$248,Calculation!$D$104:$D$248,$D67,Calculation!$C$104:$C$248,$C67)+SUMIFS(Calculation!AN$38:AN$64,Calculation!$B$38:$B$64,$D67,Calculation!$A$38:$A$64,$C67)*10000</f>
        <v>0</v>
      </c>
      <c r="AL67" s="123">
        <f>SUMIFS(Calculation!AO$104:AO$248,Calculation!$D$104:$D$248,$D67,Calculation!$C$104:$C$248,$C67)+SUMIFS(Calculation!AO$38:AO$64,Calculation!$B$38:$B$64,$D67,Calculation!$A$38:$A$64,$C67)*10000</f>
        <v>0</v>
      </c>
      <c r="AM67" s="122">
        <f>SUMIFS(Calculation!AP$104:AP$248,Calculation!$D$104:$D$248,$D67,Calculation!$C$104:$C$248,$C67)+SUMIFS(Calculation!AP$38:AP$64,Calculation!$B$38:$B$64,$D67,Calculation!$A$38:$A$64,$C67)*10000</f>
        <v>0</v>
      </c>
      <c r="AN67" s="177">
        <f>SUMIFS(Calculation!AQ$104:AQ$248,Calculation!$D$104:$D$248,$D67,Calculation!$C$104:$C$248,$C67)+SUMIFS(Calculation!AQ$38:AQ$64,Calculation!$B$38:$B$64,$D67,Calculation!$A$38:$A$64,$C67)*10000</f>
        <v>0</v>
      </c>
    </row>
    <row r="68" spans="1:40">
      <c r="A68" s="136" t="s">
        <v>116</v>
      </c>
      <c r="B68" s="130" t="s">
        <v>191</v>
      </c>
      <c r="C68" s="142" t="s">
        <v>144</v>
      </c>
      <c r="D68" s="143" t="s">
        <v>224</v>
      </c>
      <c r="E68" s="146">
        <f>SUMIFS(Calculation!H$104:H$248,Calculation!$D$104:$D$248,$D68,Calculation!$C$104:$C$248,$C68)+SUMIFS(Calculation!H$38:H$64,Calculation!$B$38:$B$64,$D68,Calculation!$A$38:$A$64,$C68)*10000</f>
        <v>0</v>
      </c>
      <c r="F68" s="113">
        <f>SUMIFS(Calculation!I$104:I$248,Calculation!$D$104:$D$248,$D68,Calculation!$C$104:$C$248,$C68)+SUMIFS(Calculation!I$38:I$64,Calculation!$B$38:$B$64,$D68,Calculation!$A$38:$A$64,$C68)*10000</f>
        <v>0</v>
      </c>
      <c r="G68" s="112">
        <f>SUMIFS(Calculation!J$104:J$248,Calculation!$D$104:$D$248,$D68,Calculation!$C$104:$C$248,$C68)+SUMIFS(Calculation!J$38:J$64,Calculation!$B$38:$B$64,$D68,Calculation!$A$38:$A$64,$C68)*10000</f>
        <v>0</v>
      </c>
      <c r="H68" s="113">
        <f>SUMIFS(Calculation!K$104:K$248,Calculation!$D$104:$D$248,$D68,Calculation!$C$104:$C$248,$C68)+SUMIFS(Calculation!K$38:K$64,Calculation!$B$38:$B$64,$D68,Calculation!$A$38:$A$64,$C68)*10000</f>
        <v>0</v>
      </c>
      <c r="I68" s="112">
        <f>SUMIFS(Calculation!L$104:L$248,Calculation!$D$104:$D$248,$D68,Calculation!$C$104:$C$248,$C68)+SUMIFS(Calculation!L$38:L$64,Calculation!$B$38:$B$64,$D68,Calculation!$A$38:$A$64,$C68)*10000</f>
        <v>0</v>
      </c>
      <c r="J68" s="147">
        <f>SUMIFS(Calculation!M$104:M$248,Calculation!$D$104:$D$248,$D68,Calculation!$C$104:$C$248,$C68)+SUMIFS(Calculation!M$38:M$64,Calculation!$B$38:$B$64,$D68,Calculation!$A$38:$A$64,$C68)*10000</f>
        <v>10.470305612169918</v>
      </c>
      <c r="K68" s="152">
        <f>SUMIFS(Calculation!N$104:N$248,Calculation!$D$104:$D$248,$D68,Calculation!$C$104:$C$248,$C68)+SUMIFS(Calculation!N$38:N$64,Calculation!$B$38:$B$64,$D68,Calculation!$A$38:$A$64,$C68)*10000</f>
        <v>0</v>
      </c>
      <c r="L68" s="115">
        <f>SUMIFS(Calculation!O$104:O$248,Calculation!$D$104:$D$248,$D68,Calculation!$C$104:$C$248,$C68)+SUMIFS(Calculation!O$38:O$64,Calculation!$B$38:$B$64,$D68,Calculation!$A$38:$A$64,$C68)*10000</f>
        <v>0</v>
      </c>
      <c r="M68" s="114">
        <f>SUMIFS(Calculation!P$104:P$248,Calculation!$D$104:$D$248,$D68,Calculation!$C$104:$C$248,$C68)+SUMIFS(Calculation!P$38:P$64,Calculation!$B$38:$B$64,$D68,Calculation!$A$38:$A$64,$C68)*10000</f>
        <v>0</v>
      </c>
      <c r="N68" s="115">
        <f>SUMIFS(Calculation!Q$104:Q$248,Calculation!$D$104:$D$248,$D68,Calculation!$C$104:$C$248,$C68)+SUMIFS(Calculation!Q$38:Q$64,Calculation!$B$38:$B$64,$D68,Calculation!$A$38:$A$64,$C68)*10000</f>
        <v>0</v>
      </c>
      <c r="O68" s="114">
        <f>SUMIFS(Calculation!R$104:R$248,Calculation!$D$104:$D$248,$D68,Calculation!$C$104:$C$248,$C68)+SUMIFS(Calculation!R$38:R$64,Calculation!$B$38:$B$64,$D68,Calculation!$A$38:$A$64,$C68)*10000</f>
        <v>0</v>
      </c>
      <c r="P68" s="153">
        <f>SUMIFS(Calculation!S$104:S$248,Calculation!$D$104:$D$248,$D68,Calculation!$C$104:$C$248,$C68)+SUMIFS(Calculation!S$38:S$64,Calculation!$B$38:$B$64,$D68,Calculation!$A$38:$A$64,$C68)*10000</f>
        <v>12.913514982004733</v>
      </c>
      <c r="Q68" s="158">
        <f>SUMIFS(Calculation!T$104:T$248,Calculation!$D$104:$D$248,$D68,Calculation!$C$104:$C$248,$C68)+SUMIFS(Calculation!T$38:T$64,Calculation!$B$38:$B$64,$D68,Calculation!$A$38:$A$64,$C68)*10000</f>
        <v>0</v>
      </c>
      <c r="R68" s="117">
        <f>SUMIFS(Calculation!U$104:U$248,Calculation!$D$104:$D$248,$D68,Calculation!$C$104:$C$248,$C68)+SUMIFS(Calculation!U$38:U$64,Calculation!$B$38:$B$64,$D68,Calculation!$A$38:$A$64,$C68)*10000</f>
        <v>0</v>
      </c>
      <c r="S68" s="116">
        <f>SUMIFS(Calculation!V$104:V$248,Calculation!$D$104:$D$248,$D68,Calculation!$C$104:$C$248,$C68)+SUMIFS(Calculation!V$38:V$64,Calculation!$B$38:$B$64,$D68,Calculation!$A$38:$A$64,$C68)*10000</f>
        <v>0</v>
      </c>
      <c r="T68" s="117">
        <f>SUMIFS(Calculation!W$104:W$248,Calculation!$D$104:$D$248,$D68,Calculation!$C$104:$C$248,$C68)+SUMIFS(Calculation!W$38:W$64,Calculation!$B$38:$B$64,$D68,Calculation!$A$38:$A$64,$C68)*10000</f>
        <v>0</v>
      </c>
      <c r="U68" s="116">
        <f>SUMIFS(Calculation!X$104:X$248,Calculation!$D$104:$D$248,$D68,Calculation!$C$104:$C$248,$C68)+SUMIFS(Calculation!X$38:X$64,Calculation!$B$38:$B$64,$D68,Calculation!$A$38:$A$64,$C68)*10000</f>
        <v>0</v>
      </c>
      <c r="V68" s="159">
        <f>SUMIFS(Calculation!Y$104:Y$248,Calculation!$D$104:$D$248,$D68,Calculation!$C$104:$C$248,$C68)+SUMIFS(Calculation!Y$38:Y$64,Calculation!$B$38:$B$64,$D68,Calculation!$A$38:$A$64,$C68)*10000</f>
        <v>0.3655700492227813</v>
      </c>
      <c r="W68" s="164">
        <f>SUMIFS(Calculation!Z$104:Z$248,Calculation!$D$104:$D$248,$D68,Calculation!$C$104:$C$248,$C68)+SUMIFS(Calculation!Z$38:Z$64,Calculation!$B$38:$B$64,$D68,Calculation!$A$38:$A$64,$C68)*10000</f>
        <v>0</v>
      </c>
      <c r="X68" s="119">
        <f>SUMIFS(Calculation!AA$104:AA$248,Calculation!$D$104:$D$248,$D68,Calculation!$C$104:$C$248,$C68)+SUMIFS(Calculation!AA$38:AA$64,Calculation!$B$38:$B$64,$D68,Calculation!$A$38:$A$64,$C68)*10000</f>
        <v>0</v>
      </c>
      <c r="Y68" s="118">
        <f>SUMIFS(Calculation!AB$104:AB$248,Calculation!$D$104:$D$248,$D68,Calculation!$C$104:$C$248,$C68)+SUMIFS(Calculation!AB$38:AB$64,Calculation!$B$38:$B$64,$D68,Calculation!$A$38:$A$64,$C68)*10000</f>
        <v>0</v>
      </c>
      <c r="Z68" s="119">
        <f>SUMIFS(Calculation!AC$104:AC$248,Calculation!$D$104:$D$248,$D68,Calculation!$C$104:$C$248,$C68)+SUMIFS(Calculation!AC$38:AC$64,Calculation!$B$38:$B$64,$D68,Calculation!$A$38:$A$64,$C68)*10000</f>
        <v>0</v>
      </c>
      <c r="AA68" s="118">
        <f>SUMIFS(Calculation!AD$104:AD$248,Calculation!$D$104:$D$248,$D68,Calculation!$C$104:$C$248,$C68)+SUMIFS(Calculation!AD$38:AD$64,Calculation!$B$38:$B$64,$D68,Calculation!$A$38:$A$64,$C68)*10000</f>
        <v>0</v>
      </c>
      <c r="AB68" s="165">
        <f>SUMIFS(Calculation!AE$104:AE$248,Calculation!$D$104:$D$248,$D68,Calculation!$C$104:$C$248,$C68)+SUMIFS(Calculation!AE$38:AE$64,Calculation!$B$38:$B$64,$D68,Calculation!$A$38:$A$64,$C68)*10000</f>
        <v>0</v>
      </c>
      <c r="AC68" s="170">
        <f>SUMIFS(Calculation!AF$104:AF$248,Calculation!$D$104:$D$248,$D68,Calculation!$C$104:$C$248,$C68)+SUMIFS(Calculation!AF$38:AF$64,Calculation!$B$38:$B$64,$D68,Calculation!$A$38:$A$64,$C68)*10000</f>
        <v>0</v>
      </c>
      <c r="AD68" s="121">
        <f>SUMIFS(Calculation!AG$104:AG$248,Calculation!$D$104:$D$248,$D68,Calculation!$C$104:$C$248,$C68)+SUMIFS(Calculation!AG$38:AG$64,Calculation!$B$38:$B$64,$D68,Calculation!$A$38:$A$64,$C68)*10000</f>
        <v>0</v>
      </c>
      <c r="AE68" s="120">
        <f>SUMIFS(Calculation!AH$104:AH$248,Calculation!$D$104:$D$248,$D68,Calculation!$C$104:$C$248,$C68)+SUMIFS(Calculation!AH$38:AH$64,Calculation!$B$38:$B$64,$D68,Calculation!$A$38:$A$64,$C68)*10000</f>
        <v>0</v>
      </c>
      <c r="AF68" s="121">
        <f>SUMIFS(Calculation!AI$104:AI$248,Calculation!$D$104:$D$248,$D68,Calculation!$C$104:$C$248,$C68)+SUMIFS(Calculation!AI$38:AI$64,Calculation!$B$38:$B$64,$D68,Calculation!$A$38:$A$64,$C68)*10000</f>
        <v>0</v>
      </c>
      <c r="AG68" s="120">
        <f>SUMIFS(Calculation!AJ$104:AJ$248,Calculation!$D$104:$D$248,$D68,Calculation!$C$104:$C$248,$C68)+SUMIFS(Calculation!AJ$38:AJ$64,Calculation!$B$38:$B$64,$D68,Calculation!$A$38:$A$64,$C68)*10000</f>
        <v>0</v>
      </c>
      <c r="AH68" s="171">
        <f>SUMIFS(Calculation!AK$104:AK$248,Calculation!$D$104:$D$248,$D68,Calculation!$C$104:$C$248,$C68)+SUMIFS(Calculation!AK$38:AK$64,Calculation!$B$38:$B$64,$D68,Calculation!$A$38:$A$64,$C68)*10000</f>
        <v>1.3041958512812737</v>
      </c>
      <c r="AI68" s="176">
        <f>SUMIFS(Calculation!AL$104:AL$248,Calculation!$D$104:$D$248,$D68,Calculation!$C$104:$C$248,$C68)+SUMIFS(Calculation!AL$38:AL$64,Calculation!$B$38:$B$64,$D68,Calculation!$A$38:$A$64,$C68)*10000</f>
        <v>0</v>
      </c>
      <c r="AJ68" s="123">
        <f>SUMIFS(Calculation!AM$104:AM$248,Calculation!$D$104:$D$248,$D68,Calculation!$C$104:$C$248,$C68)+SUMIFS(Calculation!AM$38:AM$64,Calculation!$B$38:$B$64,$D68,Calculation!$A$38:$A$64,$C68)*10000</f>
        <v>0</v>
      </c>
      <c r="AK68" s="122">
        <f>SUMIFS(Calculation!AN$104:AN$248,Calculation!$D$104:$D$248,$D68,Calculation!$C$104:$C$248,$C68)+SUMIFS(Calculation!AN$38:AN$64,Calculation!$B$38:$B$64,$D68,Calculation!$A$38:$A$64,$C68)*10000</f>
        <v>0</v>
      </c>
      <c r="AL68" s="123">
        <f>SUMIFS(Calculation!AO$104:AO$248,Calculation!$D$104:$D$248,$D68,Calculation!$C$104:$C$248,$C68)+SUMIFS(Calculation!AO$38:AO$64,Calculation!$B$38:$B$64,$D68,Calculation!$A$38:$A$64,$C68)*10000</f>
        <v>0</v>
      </c>
      <c r="AM68" s="122">
        <f>SUMIFS(Calculation!AP$104:AP$248,Calculation!$D$104:$D$248,$D68,Calculation!$C$104:$C$248,$C68)+SUMIFS(Calculation!AP$38:AP$64,Calculation!$B$38:$B$64,$D68,Calculation!$A$38:$A$64,$C68)*10000</f>
        <v>0</v>
      </c>
      <c r="AN68" s="177">
        <f>SUMIFS(Calculation!AQ$104:AQ$248,Calculation!$D$104:$D$248,$D68,Calculation!$C$104:$C$248,$C68)+SUMIFS(Calculation!AQ$38:AQ$64,Calculation!$B$38:$B$64,$D68,Calculation!$A$38:$A$64,$C68)*10000</f>
        <v>1.946413505321295</v>
      </c>
    </row>
    <row r="69" spans="1:40">
      <c r="A69" s="136" t="s">
        <v>116</v>
      </c>
      <c r="B69" s="135" t="s">
        <v>173</v>
      </c>
      <c r="C69" s="142" t="s">
        <v>144</v>
      </c>
      <c r="D69" s="143" t="s">
        <v>227</v>
      </c>
      <c r="E69" s="146">
        <f>SUMIFS(Calculation!H$104:H$248,Calculation!$D$104:$D$248,$D69,Calculation!$C$104:$C$248,$C69)+SUMIFS(Calculation!H$38:H$64,Calculation!$B$38:$B$64,$D69,Calculation!$A$38:$A$64,$C69)*10000</f>
        <v>158870.81248989332</v>
      </c>
      <c r="F69" s="113">
        <f>SUMIFS(Calculation!I$104:I$248,Calculation!$D$104:$D$248,$D69,Calculation!$C$104:$C$248,$C69)+SUMIFS(Calculation!I$38:I$64,Calculation!$B$38:$B$64,$D69,Calculation!$A$38:$A$64,$C69)*10000</f>
        <v>157199.50828924897</v>
      </c>
      <c r="G69" s="112">
        <f>SUMIFS(Calculation!J$104:J$248,Calculation!$D$104:$D$248,$D69,Calculation!$C$104:$C$248,$C69)+SUMIFS(Calculation!J$38:J$64,Calculation!$B$38:$B$64,$D69,Calculation!$A$38:$A$64,$C69)*10000</f>
        <v>63290.540263234507</v>
      </c>
      <c r="H69" s="113">
        <f>SUMIFS(Calculation!K$104:K$248,Calculation!$D$104:$D$248,$D69,Calculation!$C$104:$C$248,$C69)+SUMIFS(Calculation!K$38:K$64,Calculation!$B$38:$B$64,$D69,Calculation!$A$38:$A$64,$C69)*10000</f>
        <v>68503.845345918337</v>
      </c>
      <c r="I69" s="112">
        <f>SUMIFS(Calculation!L$104:L$248,Calculation!$D$104:$D$248,$D69,Calculation!$C$104:$C$248,$C69)+SUMIFS(Calculation!L$38:L$64,Calculation!$B$38:$B$64,$D69,Calculation!$A$38:$A$64,$C69)*10000</f>
        <v>177898.75508403277</v>
      </c>
      <c r="J69" s="147">
        <f>SUMIFS(Calculation!M$104:M$248,Calculation!$D$104:$D$248,$D69,Calculation!$C$104:$C$248,$C69)+SUMIFS(Calculation!M$38:M$64,Calculation!$B$38:$B$64,$D69,Calculation!$A$38:$A$64,$C69)*10000</f>
        <v>348947.75302775437</v>
      </c>
      <c r="K69" s="152">
        <f>SUMIFS(Calculation!N$104:N$248,Calculation!$D$104:$D$248,$D69,Calculation!$C$104:$C$248,$C69)+SUMIFS(Calculation!N$38:N$64,Calculation!$B$38:$B$64,$D69,Calculation!$A$38:$A$64,$C69)*10000</f>
        <v>163641.00055732485</v>
      </c>
      <c r="L69" s="115">
        <f>SUMIFS(Calculation!O$104:O$248,Calculation!$D$104:$D$248,$D69,Calculation!$C$104:$C$248,$C69)+SUMIFS(Calculation!O$38:O$64,Calculation!$B$38:$B$64,$D69,Calculation!$A$38:$A$64,$C69)*10000</f>
        <v>152523.90023268739</v>
      </c>
      <c r="M69" s="114">
        <f>SUMIFS(Calculation!P$104:P$248,Calculation!$D$104:$D$248,$D69,Calculation!$C$104:$C$248,$C69)+SUMIFS(Calculation!P$38:P$64,Calculation!$B$38:$B$64,$D69,Calculation!$A$38:$A$64,$C69)*10000</f>
        <v>77348.231631438117</v>
      </c>
      <c r="N69" s="115">
        <f>SUMIFS(Calculation!Q$104:Q$248,Calculation!$D$104:$D$248,$D69,Calculation!$C$104:$C$248,$C69)+SUMIFS(Calculation!Q$38:Q$64,Calculation!$B$38:$B$64,$D69,Calculation!$A$38:$A$64,$C69)*10000</f>
        <v>111717.69808604021</v>
      </c>
      <c r="O69" s="114">
        <f>SUMIFS(Calculation!R$104:R$248,Calculation!$D$104:$D$248,$D69,Calculation!$C$104:$C$248,$C69)+SUMIFS(Calculation!R$38:R$64,Calculation!$B$38:$B$64,$D69,Calculation!$A$38:$A$64,$C69)*10000</f>
        <v>183495.65565090874</v>
      </c>
      <c r="P69" s="153">
        <f>SUMIFS(Calculation!S$104:S$248,Calculation!$D$104:$D$248,$D69,Calculation!$C$104:$C$248,$C69)+SUMIFS(Calculation!S$38:S$64,Calculation!$B$38:$B$64,$D69,Calculation!$A$38:$A$64,$C69)*10000</f>
        <v>430373.49658859841</v>
      </c>
      <c r="Q69" s="158">
        <f>SUMIFS(Calculation!T$104:T$248,Calculation!$D$104:$D$248,$D69,Calculation!$C$104:$C$248,$C69)+SUMIFS(Calculation!T$38:T$64,Calculation!$B$38:$B$64,$D69,Calculation!$A$38:$A$64,$C69)*10000</f>
        <v>4937.4439823330777</v>
      </c>
      <c r="R69" s="117">
        <f>SUMIFS(Calculation!U$104:U$248,Calculation!$D$104:$D$248,$D69,Calculation!$C$104:$C$248,$C69)+SUMIFS(Calculation!U$38:U$64,Calculation!$B$38:$B$64,$D69,Calculation!$A$38:$A$64,$C69)*10000</f>
        <v>4470.8063877729528</v>
      </c>
      <c r="S69" s="116">
        <f>SUMIFS(Calculation!V$104:V$248,Calculation!$D$104:$D$248,$D69,Calculation!$C$104:$C$248,$C69)+SUMIFS(Calculation!V$38:V$64,Calculation!$B$38:$B$64,$D69,Calculation!$A$38:$A$64,$C69)*10000</f>
        <v>2064.4304140436511</v>
      </c>
      <c r="T69" s="117">
        <f>SUMIFS(Calculation!W$104:W$248,Calculation!$D$104:$D$248,$D69,Calculation!$C$104:$C$248,$C69)+SUMIFS(Calculation!W$38:W$64,Calculation!$B$38:$B$64,$D69,Calculation!$A$38:$A$64,$C69)*10000</f>
        <v>2637.8938334157533</v>
      </c>
      <c r="U69" s="116">
        <f>SUMIFS(Calculation!X$104:X$248,Calculation!$D$104:$D$248,$D69,Calculation!$C$104:$C$248,$C69)+SUMIFS(Calculation!X$38:X$64,Calculation!$B$38:$B$64,$D69,Calculation!$A$38:$A$64,$C69)*10000</f>
        <v>4662.3215591882436</v>
      </c>
      <c r="V69" s="159">
        <f>SUMIFS(Calculation!Y$104:Y$248,Calculation!$D$104:$D$248,$D69,Calculation!$C$104:$C$248,$C69)+SUMIFS(Calculation!Y$38:Y$64,Calculation!$B$38:$B$64,$D69,Calculation!$A$38:$A$64,$C69)*10000</f>
        <v>12183.488426762158</v>
      </c>
      <c r="W69" s="164">
        <f>SUMIFS(Calculation!Z$104:Z$248,Calculation!$D$104:$D$248,$D69,Calculation!$C$104:$C$248,$C69)+SUMIFS(Calculation!Z$38:Z$64,Calculation!$B$38:$B$64,$D69,Calculation!$A$38:$A$64,$C69)*10000</f>
        <v>0</v>
      </c>
      <c r="X69" s="119">
        <f>SUMIFS(Calculation!AA$104:AA$248,Calculation!$D$104:$D$248,$D69,Calculation!$C$104:$C$248,$C69)+SUMIFS(Calculation!AA$38:AA$64,Calculation!$B$38:$B$64,$D69,Calculation!$A$38:$A$64,$C69)*10000</f>
        <v>0</v>
      </c>
      <c r="Y69" s="118">
        <f>SUMIFS(Calculation!AB$104:AB$248,Calculation!$D$104:$D$248,$D69,Calculation!$C$104:$C$248,$C69)+SUMIFS(Calculation!AB$38:AB$64,Calculation!$B$38:$B$64,$D69,Calculation!$A$38:$A$64,$C69)*10000</f>
        <v>0</v>
      </c>
      <c r="Z69" s="119">
        <f>SUMIFS(Calculation!AC$104:AC$248,Calculation!$D$104:$D$248,$D69,Calculation!$C$104:$C$248,$C69)+SUMIFS(Calculation!AC$38:AC$64,Calculation!$B$38:$B$64,$D69,Calculation!$A$38:$A$64,$C69)*10000</f>
        <v>0</v>
      </c>
      <c r="AA69" s="118">
        <f>SUMIFS(Calculation!AD$104:AD$248,Calculation!$D$104:$D$248,$D69,Calculation!$C$104:$C$248,$C69)+SUMIFS(Calculation!AD$38:AD$64,Calculation!$B$38:$B$64,$D69,Calculation!$A$38:$A$64,$C69)*10000</f>
        <v>0</v>
      </c>
      <c r="AB69" s="165">
        <f>SUMIFS(Calculation!AE$104:AE$248,Calculation!$D$104:$D$248,$D69,Calculation!$C$104:$C$248,$C69)+SUMIFS(Calculation!AE$38:AE$64,Calculation!$B$38:$B$64,$D69,Calculation!$A$38:$A$64,$C69)*10000</f>
        <v>0</v>
      </c>
      <c r="AC69" s="170">
        <f>SUMIFS(Calculation!AF$104:AF$248,Calculation!$D$104:$D$248,$D69,Calculation!$C$104:$C$248,$C69)+SUMIFS(Calculation!AF$38:AF$64,Calculation!$B$38:$B$64,$D69,Calculation!$A$38:$A$64,$C69)*10000</f>
        <v>16223.030227665826</v>
      </c>
      <c r="AD69" s="121">
        <f>SUMIFS(Calculation!AG$104:AG$248,Calculation!$D$104:$D$248,$D69,Calculation!$C$104:$C$248,$C69)+SUMIFS(Calculation!AG$38:AG$64,Calculation!$B$38:$B$64,$D69,Calculation!$A$38:$A$64,$C69)*10000</f>
        <v>16511.317453760763</v>
      </c>
      <c r="AE69" s="120">
        <f>SUMIFS(Calculation!AH$104:AH$248,Calculation!$D$104:$D$248,$D69,Calculation!$C$104:$C$248,$C69)+SUMIFS(Calculation!AH$38:AH$64,Calculation!$B$38:$B$64,$D69,Calculation!$A$38:$A$64,$C69)*10000</f>
        <v>6627.9081714033</v>
      </c>
      <c r="AF69" s="121">
        <f>SUMIFS(Calculation!AI$104:AI$248,Calculation!$D$104:$D$248,$D69,Calculation!$C$104:$C$248,$C69)+SUMIFS(Calculation!AI$38:AI$64,Calculation!$B$38:$B$64,$D69,Calculation!$A$38:$A$64,$C69)*10000</f>
        <v>8525.6067155223882</v>
      </c>
      <c r="AG69" s="120">
        <f>SUMIFS(Calculation!AJ$104:AJ$248,Calculation!$D$104:$D$248,$D69,Calculation!$C$104:$C$248,$C69)+SUMIFS(Calculation!AJ$38:AJ$64,Calculation!$B$38:$B$64,$D69,Calculation!$A$38:$A$64,$C69)*10000</f>
        <v>18815.797721009698</v>
      </c>
      <c r="AH69" s="171">
        <f>SUMIFS(Calculation!AK$104:AK$248,Calculation!$D$104:$D$248,$D69,Calculation!$C$104:$C$248,$C69)+SUMIFS(Calculation!AK$38:AK$64,Calculation!$B$38:$B$64,$D69,Calculation!$A$38:$A$64,$C69)*10000</f>
        <v>43465.418171151483</v>
      </c>
      <c r="AI69" s="176">
        <f>SUMIFS(Calculation!AL$104:AL$248,Calculation!$D$104:$D$248,$D69,Calculation!$C$104:$C$248,$C69)+SUMIFS(Calculation!AL$38:AL$64,Calculation!$B$38:$B$64,$D69,Calculation!$A$38:$A$64,$C69)*10000</f>
        <v>8005.7127427829182</v>
      </c>
      <c r="AJ69" s="123">
        <f>SUMIFS(Calculation!AM$104:AM$248,Calculation!$D$104:$D$248,$D69,Calculation!$C$104:$C$248,$C69)+SUMIFS(Calculation!AM$38:AM$64,Calculation!$B$38:$B$64,$D69,Calculation!$A$38:$A$64,$C69)*10000</f>
        <v>11459.467636529951</v>
      </c>
      <c r="AK69" s="122">
        <f>SUMIFS(Calculation!AN$104:AN$248,Calculation!$D$104:$D$248,$D69,Calculation!$C$104:$C$248,$C69)+SUMIFS(Calculation!AN$38:AN$64,Calculation!$B$38:$B$64,$D69,Calculation!$A$38:$A$64,$C69)*10000</f>
        <v>6790.8895198804312</v>
      </c>
      <c r="AL69" s="123">
        <f>SUMIFS(Calculation!AO$104:AO$248,Calculation!$D$104:$D$248,$D69,Calculation!$C$104:$C$248,$C69)+SUMIFS(Calculation!AO$38:AO$64,Calculation!$B$38:$B$64,$D69,Calculation!$A$38:$A$64,$C69)*10000</f>
        <v>9426.9560191033197</v>
      </c>
      <c r="AM69" s="122">
        <f>SUMIFS(Calculation!AP$104:AP$248,Calculation!$D$104:$D$248,$D69,Calculation!$C$104:$C$248,$C69)+SUMIFS(Calculation!AP$38:AP$64,Calculation!$B$38:$B$64,$D69,Calculation!$A$38:$A$64,$C69)*10000</f>
        <v>21313.469984860545</v>
      </c>
      <c r="AN69" s="177">
        <f>SUMIFS(Calculation!AQ$104:AQ$248,Calculation!$D$104:$D$248,$D69,Calculation!$C$104:$C$248,$C69)+SUMIFS(Calculation!AQ$38:AQ$64,Calculation!$B$38:$B$64,$D69,Calculation!$A$38:$A$64,$C69)*10000</f>
        <v>64868.843785733654</v>
      </c>
    </row>
    <row r="70" spans="1:40">
      <c r="A70" s="136" t="s">
        <v>116</v>
      </c>
      <c r="B70" s="131" t="s">
        <v>116</v>
      </c>
      <c r="C70" s="142" t="s">
        <v>433</v>
      </c>
      <c r="D70" s="143" t="s">
        <v>144</v>
      </c>
      <c r="E70" s="146">
        <f>SUMIFS(Calculation!H$104:H$248,Calculation!$D$104:$D$248,$D70,Calculation!$C$104:$C$248,$C70)+SUMIFS(Calculation!H$38:H$64,Calculation!$B$38:$B$64,$D70,Calculation!$A$38:$A$64,$C70)*10000</f>
        <v>6392.1579116698176</v>
      </c>
      <c r="F70" s="113">
        <f>SUMIFS(Calculation!I$104:I$248,Calculation!$D$104:$D$248,$D70,Calculation!$C$104:$C$248,$C70)+SUMIFS(Calculation!I$38:I$64,Calculation!$B$38:$B$64,$D70,Calculation!$A$38:$A$64,$C70)*10000</f>
        <v>1176.7723758136569</v>
      </c>
      <c r="G70" s="112">
        <f>SUMIFS(Calculation!J$104:J$248,Calculation!$D$104:$D$248,$D70,Calculation!$C$104:$C$248,$C70)+SUMIFS(Calculation!J$38:J$64,Calculation!$B$38:$B$64,$D70,Calculation!$A$38:$A$64,$C70)*10000</f>
        <v>2269.8027789397916</v>
      </c>
      <c r="H70" s="113">
        <f>SUMIFS(Calculation!K$104:K$248,Calculation!$D$104:$D$248,$D70,Calculation!$C$104:$C$248,$C70)+SUMIFS(Calculation!K$38:K$64,Calculation!$B$38:$B$64,$D70,Calculation!$A$38:$A$64,$C70)*10000</f>
        <v>16745.802158020186</v>
      </c>
      <c r="I70" s="112">
        <f>SUMIFS(Calculation!L$104:L$248,Calculation!$D$104:$D$248,$D70,Calculation!$C$104:$C$248,$C70)+SUMIFS(Calculation!L$38:L$64,Calculation!$B$38:$B$64,$D70,Calculation!$A$38:$A$64,$C70)*10000</f>
        <v>7199.3945767880296</v>
      </c>
      <c r="J70" s="147">
        <f>SUMIFS(Calculation!M$104:M$248,Calculation!$D$104:$D$248,$D70,Calculation!$C$104:$C$248,$C70)+SUMIFS(Calculation!M$38:M$64,Calculation!$B$38:$B$64,$D70,Calculation!$A$38:$A$64,$C70)*10000</f>
        <v>2826.016848112894</v>
      </c>
      <c r="K70" s="152">
        <f>SUMIFS(Calculation!N$104:N$248,Calculation!$D$104:$D$248,$D70,Calculation!$C$104:$C$248,$C70)+SUMIFS(Calculation!N$38:N$64,Calculation!$B$38:$B$64,$D70,Calculation!$A$38:$A$64,$C70)*10000</f>
        <v>6914.7647621331635</v>
      </c>
      <c r="L70" s="115">
        <f>SUMIFS(Calculation!O$104:O$248,Calculation!$D$104:$D$248,$D70,Calculation!$C$104:$C$248,$C70)+SUMIFS(Calculation!O$38:O$64,Calculation!$B$38:$B$64,$D70,Calculation!$A$38:$A$64,$C70)*10000</f>
        <v>1551.1551818888825</v>
      </c>
      <c r="M70" s="114">
        <f>SUMIFS(Calculation!P$104:P$248,Calculation!$D$104:$D$248,$D70,Calculation!$C$104:$C$248,$C70)+SUMIFS(Calculation!P$38:P$64,Calculation!$B$38:$B$64,$D70,Calculation!$A$38:$A$64,$C70)*10000</f>
        <v>4123.1251204788678</v>
      </c>
      <c r="N70" s="115">
        <f>SUMIFS(Calculation!Q$104:Q$248,Calculation!$D$104:$D$248,$D70,Calculation!$C$104:$C$248,$C70)+SUMIFS(Calculation!Q$38:Q$64,Calculation!$B$38:$B$64,$D70,Calculation!$A$38:$A$64,$C70)*10000</f>
        <v>23280.346613504855</v>
      </c>
      <c r="O70" s="114">
        <f>SUMIFS(Calculation!R$104:R$248,Calculation!$D$104:$D$248,$D70,Calculation!$C$104:$C$248,$C70)+SUMIFS(Calculation!R$38:R$64,Calculation!$B$38:$B$64,$D70,Calculation!$A$38:$A$64,$C70)*10000</f>
        <v>8754.9968615929083</v>
      </c>
      <c r="P70" s="153">
        <f>SUMIFS(Calculation!S$104:S$248,Calculation!$D$104:$D$248,$D70,Calculation!$C$104:$C$248,$C70)+SUMIFS(Calculation!S$38:S$64,Calculation!$B$38:$B$64,$D70,Calculation!$A$38:$A$64,$C70)*10000</f>
        <v>4509.9488888454553</v>
      </c>
      <c r="Q70" s="158">
        <f>SUMIFS(Calculation!T$104:T$248,Calculation!$D$104:$D$248,$D70,Calculation!$C$104:$C$248,$C70)+SUMIFS(Calculation!T$38:T$64,Calculation!$B$38:$B$64,$D70,Calculation!$A$38:$A$64,$C70)*10000</f>
        <v>0</v>
      </c>
      <c r="R70" s="117">
        <f>SUMIFS(Calculation!U$104:U$248,Calculation!$D$104:$D$248,$D70,Calculation!$C$104:$C$248,$C70)+SUMIFS(Calculation!U$38:U$64,Calculation!$B$38:$B$64,$D70,Calculation!$A$38:$A$64,$C70)*10000</f>
        <v>0</v>
      </c>
      <c r="S70" s="116">
        <f>SUMIFS(Calculation!V$104:V$248,Calculation!$D$104:$D$248,$D70,Calculation!$C$104:$C$248,$C70)+SUMIFS(Calculation!V$38:V$64,Calculation!$B$38:$B$64,$D70,Calculation!$A$38:$A$64,$C70)*10000</f>
        <v>5.2541730993976659</v>
      </c>
      <c r="T70" s="117">
        <f>SUMIFS(Calculation!W$104:W$248,Calculation!$D$104:$D$248,$D70,Calculation!$C$104:$C$248,$C70)+SUMIFS(Calculation!W$38:W$64,Calculation!$B$38:$B$64,$D70,Calculation!$A$38:$A$64,$C70)*10000</f>
        <v>27.704452099665744</v>
      </c>
      <c r="U70" s="116">
        <f>SUMIFS(Calculation!X$104:X$248,Calculation!$D$104:$D$248,$D70,Calculation!$C$104:$C$248,$C70)+SUMIFS(Calculation!X$38:X$64,Calculation!$B$38:$B$64,$D70,Calculation!$A$38:$A$64,$C70)*10000</f>
        <v>12.542499262696916</v>
      </c>
      <c r="V70" s="159">
        <f>SUMIFS(Calculation!Y$104:Y$248,Calculation!$D$104:$D$248,$D70,Calculation!$C$104:$C$248,$C70)+SUMIFS(Calculation!Y$38:Y$64,Calculation!$B$38:$B$64,$D70,Calculation!$A$38:$A$64,$C70)*10000</f>
        <v>5.2528194202841894</v>
      </c>
      <c r="W70" s="164">
        <f>SUMIFS(Calculation!Z$104:Z$248,Calculation!$D$104:$D$248,$D70,Calculation!$C$104:$C$248,$C70)+SUMIFS(Calculation!Z$38:Z$64,Calculation!$B$38:$B$64,$D70,Calculation!$A$38:$A$64,$C70)*10000</f>
        <v>34.243703098231165</v>
      </c>
      <c r="X70" s="119">
        <f>SUMIFS(Calculation!AA$104:AA$248,Calculation!$D$104:$D$248,$D70,Calculation!$C$104:$C$248,$C70)+SUMIFS(Calculation!AA$38:AA$64,Calculation!$B$38:$B$64,$D70,Calculation!$A$38:$A$64,$C70)*10000</f>
        <v>7.0889902157449214</v>
      </c>
      <c r="Y70" s="118">
        <f>SUMIFS(Calculation!AB$104:AB$248,Calculation!$D$104:$D$248,$D70,Calculation!$C$104:$C$248,$C70)+SUMIFS(Calculation!AB$38:AB$64,Calculation!$B$38:$B$64,$D70,Calculation!$A$38:$A$64,$C70)*10000</f>
        <v>15.762519298192997</v>
      </c>
      <c r="Z70" s="119">
        <f>SUMIFS(Calculation!AC$104:AC$248,Calculation!$D$104:$D$248,$D70,Calculation!$C$104:$C$248,$C70)+SUMIFS(Calculation!AC$38:AC$64,Calculation!$B$38:$B$64,$D70,Calculation!$A$38:$A$64,$C70)*10000</f>
        <v>92.348173665552494</v>
      </c>
      <c r="AA70" s="118">
        <f>SUMIFS(Calculation!AD$104:AD$248,Calculation!$D$104:$D$248,$D70,Calculation!$C$104:$C$248,$C70)+SUMIFS(Calculation!AD$38:AD$64,Calculation!$B$38:$B$64,$D70,Calculation!$A$38:$A$64,$C70)*10000</f>
        <v>37.62749778809075</v>
      </c>
      <c r="AB70" s="165">
        <f>SUMIFS(Calculation!AE$104:AE$248,Calculation!$D$104:$D$248,$D70,Calculation!$C$104:$C$248,$C70)+SUMIFS(Calculation!AE$38:AE$64,Calculation!$B$38:$B$64,$D70,Calculation!$A$38:$A$64,$C70)*10000</f>
        <v>15.758458260852569</v>
      </c>
      <c r="AC70" s="170">
        <f>SUMIFS(Calculation!AF$104:AF$248,Calculation!$D$104:$D$248,$D70,Calculation!$C$104:$C$248,$C70)+SUMIFS(Calculation!AF$38:AF$64,Calculation!$B$38:$B$64,$D70,Calculation!$A$38:$A$64,$C70)*10000</f>
        <v>1312.6752854321946</v>
      </c>
      <c r="AD70" s="121">
        <f>SUMIFS(Calculation!AG$104:AG$248,Calculation!$D$104:$D$248,$D70,Calculation!$C$104:$C$248,$C70)+SUMIFS(Calculation!AG$38:AG$64,Calculation!$B$38:$B$64,$D70,Calculation!$A$38:$A$64,$C70)*10000</f>
        <v>274.10762167547028</v>
      </c>
      <c r="AE70" s="120">
        <f>SUMIFS(Calculation!AH$104:AH$248,Calculation!$D$104:$D$248,$D70,Calculation!$C$104:$C$248,$C70)+SUMIFS(Calculation!AH$38:AH$64,Calculation!$B$38:$B$64,$D70,Calculation!$A$38:$A$64,$C70)*10000</f>
        <v>646.26329122591289</v>
      </c>
      <c r="AF70" s="121">
        <f>SUMIFS(Calculation!AI$104:AI$248,Calculation!$D$104:$D$248,$D70,Calculation!$C$104:$C$248,$C70)+SUMIFS(Calculation!AI$38:AI$64,Calculation!$B$38:$B$64,$D70,Calculation!$A$38:$A$64,$C70)*10000</f>
        <v>3850.9188418535387</v>
      </c>
      <c r="AG70" s="120">
        <f>SUMIFS(Calculation!AJ$104:AJ$248,Calculation!$D$104:$D$248,$D70,Calculation!$C$104:$C$248,$C70)+SUMIFS(Calculation!AJ$38:AJ$64,Calculation!$B$38:$B$64,$D70,Calculation!$A$38:$A$64,$C70)*10000</f>
        <v>1705.7798997267805</v>
      </c>
      <c r="AH70" s="171">
        <f>SUMIFS(Calculation!AK$104:AK$248,Calculation!$D$104:$D$248,$D70,Calculation!$C$104:$C$248,$C70)+SUMIFS(Calculation!AK$38:AK$64,Calculation!$B$38:$B$64,$D70,Calculation!$A$38:$A$64,$C70)*10000</f>
        <v>772.16445478177582</v>
      </c>
      <c r="AI70" s="176">
        <f>SUMIFS(Calculation!AL$104:AL$248,Calculation!$D$104:$D$248,$D70,Calculation!$C$104:$C$248,$C70)+SUMIFS(Calculation!AL$38:AL$64,Calculation!$B$38:$B$64,$D70,Calculation!$A$38:$A$64,$C70)*10000</f>
        <v>453.15833766659244</v>
      </c>
      <c r="AJ70" s="123">
        <f>SUMIFS(Calculation!AM$104:AM$248,Calculation!$D$104:$D$248,$D70,Calculation!$C$104:$C$248,$C70)+SUMIFS(Calculation!AM$38:AM$64,Calculation!$B$38:$B$64,$D70,Calculation!$A$38:$A$64,$C70)*10000</f>
        <v>122.87583040624531</v>
      </c>
      <c r="AK70" s="122">
        <f>SUMIFS(Calculation!AN$104:AN$248,Calculation!$D$104:$D$248,$D70,Calculation!$C$104:$C$248,$C70)+SUMIFS(Calculation!AN$38:AN$64,Calculation!$B$38:$B$64,$D70,Calculation!$A$38:$A$64,$C70)*10000</f>
        <v>367.79211695783658</v>
      </c>
      <c r="AL70" s="123">
        <f>SUMIFS(Calculation!AO$104:AO$248,Calculation!$D$104:$D$248,$D70,Calculation!$C$104:$C$248,$C70)+SUMIFS(Calculation!AO$38:AO$64,Calculation!$B$38:$B$64,$D70,Calculation!$A$38:$A$64,$C70)*10000</f>
        <v>2708.8797608562063</v>
      </c>
      <c r="AM70" s="122">
        <f>SUMIFS(Calculation!AP$104:AP$248,Calculation!$D$104:$D$248,$D70,Calculation!$C$104:$C$248,$C70)+SUMIFS(Calculation!AP$38:AP$64,Calculation!$B$38:$B$64,$D70,Calculation!$A$38:$A$64,$C70)*10000</f>
        <v>1448.6586648414939</v>
      </c>
      <c r="AN70" s="177">
        <f>SUMIFS(Calculation!AQ$104:AQ$248,Calculation!$D$104:$D$248,$D70,Calculation!$C$104:$C$248,$C70)+SUMIFS(Calculation!AQ$38:AQ$64,Calculation!$B$38:$B$64,$D70,Calculation!$A$38:$A$64,$C70)*10000</f>
        <v>900.85853057873851</v>
      </c>
    </row>
    <row r="71" spans="1:40">
      <c r="A71" s="136" t="s">
        <v>116</v>
      </c>
      <c r="B71" s="131" t="s">
        <v>116</v>
      </c>
      <c r="C71" s="142" t="s">
        <v>433</v>
      </c>
      <c r="D71" s="143" t="s">
        <v>220</v>
      </c>
      <c r="E71" s="146">
        <f>SUMIFS(Calculation!H$104:H$248,Calculation!$D$104:$D$248,$D71,Calculation!$C$104:$C$248,$C71)+SUMIFS(Calculation!H$38:H$64,Calculation!$B$38:$B$64,$D71,Calculation!$A$38:$A$64,$C71)*10000</f>
        <v>0</v>
      </c>
      <c r="F71" s="113">
        <f>SUMIFS(Calculation!I$104:I$248,Calculation!$D$104:$D$248,$D71,Calculation!$C$104:$C$248,$C71)+SUMIFS(Calculation!I$38:I$64,Calculation!$B$38:$B$64,$D71,Calculation!$A$38:$A$64,$C71)*10000</f>
        <v>0</v>
      </c>
      <c r="G71" s="112">
        <f>SUMIFS(Calculation!J$104:J$248,Calculation!$D$104:$D$248,$D71,Calculation!$C$104:$C$248,$C71)+SUMIFS(Calculation!J$38:J$64,Calculation!$B$38:$B$64,$D71,Calculation!$A$38:$A$64,$C71)*10000</f>
        <v>0</v>
      </c>
      <c r="H71" s="113">
        <f>SUMIFS(Calculation!K$104:K$248,Calculation!$D$104:$D$248,$D71,Calculation!$C$104:$C$248,$C71)+SUMIFS(Calculation!K$38:K$64,Calculation!$B$38:$B$64,$D71,Calculation!$A$38:$A$64,$C71)*10000</f>
        <v>0</v>
      </c>
      <c r="I71" s="112">
        <f>SUMIFS(Calculation!L$104:L$248,Calculation!$D$104:$D$248,$D71,Calculation!$C$104:$C$248,$C71)+SUMIFS(Calculation!L$38:L$64,Calculation!$B$38:$B$64,$D71,Calculation!$A$38:$A$64,$C71)*10000</f>
        <v>0</v>
      </c>
      <c r="J71" s="147">
        <f>SUMIFS(Calculation!M$104:M$248,Calculation!$D$104:$D$248,$D71,Calculation!$C$104:$C$248,$C71)+SUMIFS(Calculation!M$38:M$64,Calculation!$B$38:$B$64,$D71,Calculation!$A$38:$A$64,$C71)*10000</f>
        <v>659.40393122634191</v>
      </c>
      <c r="K71" s="152">
        <f>SUMIFS(Calculation!N$104:N$248,Calculation!$D$104:$D$248,$D71,Calculation!$C$104:$C$248,$C71)+SUMIFS(Calculation!N$38:N$64,Calculation!$B$38:$B$64,$D71,Calculation!$A$38:$A$64,$C71)*10000</f>
        <v>0</v>
      </c>
      <c r="L71" s="115">
        <f>SUMIFS(Calculation!O$104:O$248,Calculation!$D$104:$D$248,$D71,Calculation!$C$104:$C$248,$C71)+SUMIFS(Calculation!O$38:O$64,Calculation!$B$38:$B$64,$D71,Calculation!$A$38:$A$64,$C71)*10000</f>
        <v>0</v>
      </c>
      <c r="M71" s="114">
        <f>SUMIFS(Calculation!P$104:P$248,Calculation!$D$104:$D$248,$D71,Calculation!$C$104:$C$248,$C71)+SUMIFS(Calculation!P$38:P$64,Calculation!$B$38:$B$64,$D71,Calculation!$A$38:$A$64,$C71)*10000</f>
        <v>0</v>
      </c>
      <c r="N71" s="115">
        <f>SUMIFS(Calculation!Q$104:Q$248,Calculation!$D$104:$D$248,$D71,Calculation!$C$104:$C$248,$C71)+SUMIFS(Calculation!Q$38:Q$64,Calculation!$B$38:$B$64,$D71,Calculation!$A$38:$A$64,$C71)*10000</f>
        <v>0</v>
      </c>
      <c r="O71" s="114">
        <f>SUMIFS(Calculation!R$104:R$248,Calculation!$D$104:$D$248,$D71,Calculation!$C$104:$C$248,$C71)+SUMIFS(Calculation!R$38:R$64,Calculation!$B$38:$B$64,$D71,Calculation!$A$38:$A$64,$C71)*10000</f>
        <v>0</v>
      </c>
      <c r="P71" s="153">
        <f>SUMIFS(Calculation!S$104:S$248,Calculation!$D$104:$D$248,$D71,Calculation!$C$104:$C$248,$C71)+SUMIFS(Calculation!S$38:S$64,Calculation!$B$38:$B$64,$D71,Calculation!$A$38:$A$64,$C71)*10000</f>
        <v>1052.3214073972729</v>
      </c>
      <c r="Q71" s="158">
        <f>SUMIFS(Calculation!T$104:T$248,Calculation!$D$104:$D$248,$D71,Calculation!$C$104:$C$248,$C71)+SUMIFS(Calculation!T$38:T$64,Calculation!$B$38:$B$64,$D71,Calculation!$A$38:$A$64,$C71)*10000</f>
        <v>0</v>
      </c>
      <c r="R71" s="117">
        <f>SUMIFS(Calculation!U$104:U$248,Calculation!$D$104:$D$248,$D71,Calculation!$C$104:$C$248,$C71)+SUMIFS(Calculation!U$38:U$64,Calculation!$B$38:$B$64,$D71,Calculation!$A$38:$A$64,$C71)*10000</f>
        <v>0</v>
      </c>
      <c r="S71" s="116">
        <f>SUMIFS(Calculation!V$104:V$248,Calculation!$D$104:$D$248,$D71,Calculation!$C$104:$C$248,$C71)+SUMIFS(Calculation!V$38:V$64,Calculation!$B$38:$B$64,$D71,Calculation!$A$38:$A$64,$C71)*10000</f>
        <v>0</v>
      </c>
      <c r="T71" s="117">
        <f>SUMIFS(Calculation!W$104:W$248,Calculation!$D$104:$D$248,$D71,Calculation!$C$104:$C$248,$C71)+SUMIFS(Calculation!W$38:W$64,Calculation!$B$38:$B$64,$D71,Calculation!$A$38:$A$64,$C71)*10000</f>
        <v>0</v>
      </c>
      <c r="U71" s="116">
        <f>SUMIFS(Calculation!X$104:X$248,Calculation!$D$104:$D$248,$D71,Calculation!$C$104:$C$248,$C71)+SUMIFS(Calculation!X$38:X$64,Calculation!$B$38:$B$64,$D71,Calculation!$A$38:$A$64,$C71)*10000</f>
        <v>0</v>
      </c>
      <c r="V71" s="159">
        <f>SUMIFS(Calculation!Y$104:Y$248,Calculation!$D$104:$D$248,$D71,Calculation!$C$104:$C$248,$C71)+SUMIFS(Calculation!Y$38:Y$64,Calculation!$B$38:$B$64,$D71,Calculation!$A$38:$A$64,$C71)*10000</f>
        <v>1.2256578647329777</v>
      </c>
      <c r="W71" s="164">
        <f>SUMIFS(Calculation!Z$104:Z$248,Calculation!$D$104:$D$248,$D71,Calculation!$C$104:$C$248,$C71)+SUMIFS(Calculation!Z$38:Z$64,Calculation!$B$38:$B$64,$D71,Calculation!$A$38:$A$64,$C71)*10000</f>
        <v>0</v>
      </c>
      <c r="X71" s="119">
        <f>SUMIFS(Calculation!AA$104:AA$248,Calculation!$D$104:$D$248,$D71,Calculation!$C$104:$C$248,$C71)+SUMIFS(Calculation!AA$38:AA$64,Calculation!$B$38:$B$64,$D71,Calculation!$A$38:$A$64,$C71)*10000</f>
        <v>0</v>
      </c>
      <c r="Y71" s="118">
        <f>SUMIFS(Calculation!AB$104:AB$248,Calculation!$D$104:$D$248,$D71,Calculation!$C$104:$C$248,$C71)+SUMIFS(Calculation!AB$38:AB$64,Calculation!$B$38:$B$64,$D71,Calculation!$A$38:$A$64,$C71)*10000</f>
        <v>0</v>
      </c>
      <c r="Z71" s="119">
        <f>SUMIFS(Calculation!AC$104:AC$248,Calculation!$D$104:$D$248,$D71,Calculation!$C$104:$C$248,$C71)+SUMIFS(Calculation!AC$38:AC$64,Calculation!$B$38:$B$64,$D71,Calculation!$A$38:$A$64,$C71)*10000</f>
        <v>0</v>
      </c>
      <c r="AA71" s="118">
        <f>SUMIFS(Calculation!AD$104:AD$248,Calculation!$D$104:$D$248,$D71,Calculation!$C$104:$C$248,$C71)+SUMIFS(Calculation!AD$38:AD$64,Calculation!$B$38:$B$64,$D71,Calculation!$A$38:$A$64,$C71)*10000</f>
        <v>0</v>
      </c>
      <c r="AB71" s="165">
        <f>SUMIFS(Calculation!AE$104:AE$248,Calculation!$D$104:$D$248,$D71,Calculation!$C$104:$C$248,$C71)+SUMIFS(Calculation!AE$38:AE$64,Calculation!$B$38:$B$64,$D71,Calculation!$A$38:$A$64,$C71)*10000</f>
        <v>3.6769735941989325</v>
      </c>
      <c r="AC71" s="170">
        <f>SUMIFS(Calculation!AF$104:AF$248,Calculation!$D$104:$D$248,$D71,Calculation!$C$104:$C$248,$C71)+SUMIFS(Calculation!AF$38:AF$64,Calculation!$B$38:$B$64,$D71,Calculation!$A$38:$A$64,$C71)*10000</f>
        <v>0</v>
      </c>
      <c r="AD71" s="121">
        <f>SUMIFS(Calculation!AG$104:AG$248,Calculation!$D$104:$D$248,$D71,Calculation!$C$104:$C$248,$C71)+SUMIFS(Calculation!AG$38:AG$64,Calculation!$B$38:$B$64,$D71,Calculation!$A$38:$A$64,$C71)*10000</f>
        <v>0</v>
      </c>
      <c r="AE71" s="120">
        <f>SUMIFS(Calculation!AH$104:AH$248,Calculation!$D$104:$D$248,$D71,Calculation!$C$104:$C$248,$C71)+SUMIFS(Calculation!AH$38:AH$64,Calculation!$B$38:$B$64,$D71,Calculation!$A$38:$A$64,$C71)*10000</f>
        <v>0</v>
      </c>
      <c r="AF71" s="121">
        <f>SUMIFS(Calculation!AI$104:AI$248,Calculation!$D$104:$D$248,$D71,Calculation!$C$104:$C$248,$C71)+SUMIFS(Calculation!AI$38:AI$64,Calculation!$B$38:$B$64,$D71,Calculation!$A$38:$A$64,$C71)*10000</f>
        <v>0</v>
      </c>
      <c r="AG71" s="120">
        <f>SUMIFS(Calculation!AJ$104:AJ$248,Calculation!$D$104:$D$248,$D71,Calculation!$C$104:$C$248,$C71)+SUMIFS(Calculation!AJ$38:AJ$64,Calculation!$B$38:$B$64,$D71,Calculation!$A$38:$A$64,$C71)*10000</f>
        <v>0</v>
      </c>
      <c r="AH71" s="171">
        <f>SUMIFS(Calculation!AK$104:AK$248,Calculation!$D$104:$D$248,$D71,Calculation!$C$104:$C$248,$C71)+SUMIFS(Calculation!AK$38:AK$64,Calculation!$B$38:$B$64,$D71,Calculation!$A$38:$A$64,$C71)*10000</f>
        <v>180.1717061157477</v>
      </c>
      <c r="AI71" s="176">
        <f>SUMIFS(Calculation!AL$104:AL$248,Calculation!$D$104:$D$248,$D71,Calculation!$C$104:$C$248,$C71)+SUMIFS(Calculation!AL$38:AL$64,Calculation!$B$38:$B$64,$D71,Calculation!$A$38:$A$64,$C71)*10000</f>
        <v>0</v>
      </c>
      <c r="AJ71" s="123">
        <f>SUMIFS(Calculation!AM$104:AM$248,Calculation!$D$104:$D$248,$D71,Calculation!$C$104:$C$248,$C71)+SUMIFS(Calculation!AM$38:AM$64,Calculation!$B$38:$B$64,$D71,Calculation!$A$38:$A$64,$C71)*10000</f>
        <v>0</v>
      </c>
      <c r="AK71" s="122">
        <f>SUMIFS(Calculation!AN$104:AN$248,Calculation!$D$104:$D$248,$D71,Calculation!$C$104:$C$248,$C71)+SUMIFS(Calculation!AN$38:AN$64,Calculation!$B$38:$B$64,$D71,Calculation!$A$38:$A$64,$C71)*10000</f>
        <v>0</v>
      </c>
      <c r="AL71" s="123">
        <f>SUMIFS(Calculation!AO$104:AO$248,Calculation!$D$104:$D$248,$D71,Calculation!$C$104:$C$248,$C71)+SUMIFS(Calculation!AO$38:AO$64,Calculation!$B$38:$B$64,$D71,Calculation!$A$38:$A$64,$C71)*10000</f>
        <v>0</v>
      </c>
      <c r="AM71" s="122">
        <f>SUMIFS(Calculation!AP$104:AP$248,Calculation!$D$104:$D$248,$D71,Calculation!$C$104:$C$248,$C71)+SUMIFS(Calculation!AP$38:AP$64,Calculation!$B$38:$B$64,$D71,Calculation!$A$38:$A$64,$C71)*10000</f>
        <v>0</v>
      </c>
      <c r="AN71" s="177">
        <f>SUMIFS(Calculation!AQ$104:AQ$248,Calculation!$D$104:$D$248,$D71,Calculation!$C$104:$C$248,$C71)+SUMIFS(Calculation!AQ$38:AQ$64,Calculation!$B$38:$B$64,$D71,Calculation!$A$38:$A$64,$C71)*10000</f>
        <v>210.20032380170565</v>
      </c>
    </row>
    <row r="72" spans="1:40">
      <c r="A72" s="136" t="s">
        <v>116</v>
      </c>
      <c r="B72" s="134" t="s">
        <v>483</v>
      </c>
      <c r="C72" s="142" t="s">
        <v>433</v>
      </c>
      <c r="D72" s="143" t="s">
        <v>145</v>
      </c>
      <c r="E72" s="146">
        <f>SUMIFS(Calculation!H$104:H$248,Calculation!$D$104:$D$248,$D72,Calculation!$C$104:$C$248,$C72)+SUMIFS(Calculation!H$38:H$64,Calculation!$B$38:$B$64,$D72,Calculation!$A$38:$A$64,$C72)*10000</f>
        <v>350353.04539336392</v>
      </c>
      <c r="F72" s="113">
        <f>SUMIFS(Calculation!I$104:I$248,Calculation!$D$104:$D$248,$D72,Calculation!$C$104:$C$248,$C72)+SUMIFS(Calculation!I$38:I$64,Calculation!$B$38:$B$64,$D72,Calculation!$A$38:$A$64,$C72)*10000</f>
        <v>247187.19943843366</v>
      </c>
      <c r="G72" s="112">
        <f>SUMIFS(Calculation!J$104:J$248,Calculation!$D$104:$D$248,$D72,Calculation!$C$104:$C$248,$C72)+SUMIFS(Calculation!J$38:J$64,Calculation!$B$38:$B$64,$D72,Calculation!$A$38:$A$64,$C72)*10000</f>
        <v>199432.79263261374</v>
      </c>
      <c r="H72" s="113">
        <f>SUMIFS(Calculation!K$104:K$248,Calculation!$D$104:$D$248,$D72,Calculation!$C$104:$C$248,$C72)+SUMIFS(Calculation!K$38:K$64,Calculation!$B$38:$B$64,$D72,Calculation!$A$38:$A$64,$C72)*10000</f>
        <v>220034.87821229524</v>
      </c>
      <c r="I72" s="112">
        <f>SUMIFS(Calculation!L$104:L$248,Calculation!$D$104:$D$248,$D72,Calculation!$C$104:$C$248,$C72)+SUMIFS(Calculation!L$38:L$64,Calculation!$B$38:$B$64,$D72,Calculation!$A$38:$A$64,$C72)*10000</f>
        <v>221492.5174784202</v>
      </c>
      <c r="J72" s="147">
        <f>SUMIFS(Calculation!M$104:M$248,Calculation!$D$104:$D$248,$D72,Calculation!$C$104:$C$248,$C72)+SUMIFS(Calculation!M$38:M$64,Calculation!$B$38:$B$64,$D72,Calculation!$A$38:$A$64,$C72)*10000</f>
        <v>277007.23551152571</v>
      </c>
      <c r="K72" s="152">
        <f>SUMIFS(Calculation!N$104:N$248,Calculation!$D$104:$D$248,$D72,Calculation!$C$104:$C$248,$C72)+SUMIFS(Calculation!N$38:N$64,Calculation!$B$38:$B$64,$D72,Calculation!$A$38:$A$64,$C72)*10000</f>
        <v>378997.03450211196</v>
      </c>
      <c r="L72" s="115">
        <f>SUMIFS(Calculation!O$104:O$248,Calculation!$D$104:$D$248,$D72,Calculation!$C$104:$C$248,$C72)+SUMIFS(Calculation!O$38:O$64,Calculation!$B$38:$B$64,$D72,Calculation!$A$38:$A$64,$C72)*10000</f>
        <v>325828.26822427282</v>
      </c>
      <c r="M72" s="114">
        <f>SUMIFS(Calculation!P$104:P$248,Calculation!$D$104:$D$248,$D72,Calculation!$C$104:$C$248,$C72)+SUMIFS(Calculation!P$38:P$64,Calculation!$B$38:$B$64,$D72,Calculation!$A$38:$A$64,$C72)*10000</f>
        <v>362272.1607270508</v>
      </c>
      <c r="N72" s="115">
        <f>SUMIFS(Calculation!Q$104:Q$248,Calculation!$D$104:$D$248,$D72,Calculation!$C$104:$C$248,$C72)+SUMIFS(Calculation!Q$38:Q$64,Calculation!$B$38:$B$64,$D72,Calculation!$A$38:$A$64,$C72)*10000</f>
        <v>305896.85603022674</v>
      </c>
      <c r="O72" s="114">
        <f>SUMIFS(Calculation!R$104:R$248,Calculation!$D$104:$D$248,$D72,Calculation!$C$104:$C$248,$C72)+SUMIFS(Calculation!R$38:R$64,Calculation!$B$38:$B$64,$D72,Calculation!$A$38:$A$64,$C72)*10000</f>
        <v>269351.30096106353</v>
      </c>
      <c r="P72" s="153">
        <f>SUMIFS(Calculation!S$104:S$248,Calculation!$D$104:$D$248,$D72,Calculation!$C$104:$C$248,$C72)+SUMIFS(Calculation!S$38:S$64,Calculation!$B$38:$B$64,$D72,Calculation!$A$38:$A$64,$C72)*10000</f>
        <v>442066.88818277349</v>
      </c>
      <c r="Q72" s="158">
        <f>SUMIFS(Calculation!T$104:T$248,Calculation!$D$104:$D$248,$D72,Calculation!$C$104:$C$248,$C72)+SUMIFS(Calculation!T$38:T$64,Calculation!$B$38:$B$64,$D72,Calculation!$A$38:$A$64,$C72)*10000</f>
        <v>0</v>
      </c>
      <c r="R72" s="117">
        <f>SUMIFS(Calculation!U$104:U$248,Calculation!$D$104:$D$248,$D72,Calculation!$C$104:$C$248,$C72)+SUMIFS(Calculation!U$38:U$64,Calculation!$B$38:$B$64,$D72,Calculation!$A$38:$A$64,$C72)*10000</f>
        <v>0</v>
      </c>
      <c r="S72" s="116">
        <f>SUMIFS(Calculation!V$104:V$248,Calculation!$D$104:$D$248,$D72,Calculation!$C$104:$C$248,$C72)+SUMIFS(Calculation!V$38:V$64,Calculation!$B$38:$B$64,$D72,Calculation!$A$38:$A$64,$C72)*10000</f>
        <v>461.64998294586513</v>
      </c>
      <c r="T72" s="117">
        <f>SUMIFS(Calculation!W$104:W$248,Calculation!$D$104:$D$248,$D72,Calculation!$C$104:$C$248,$C72)+SUMIFS(Calculation!W$38:W$64,Calculation!$B$38:$B$64,$D72,Calculation!$A$38:$A$64,$C72)*10000</f>
        <v>364.02829116004722</v>
      </c>
      <c r="U72" s="116">
        <f>SUMIFS(Calculation!X$104:X$248,Calculation!$D$104:$D$248,$D72,Calculation!$C$104:$C$248,$C72)+SUMIFS(Calculation!X$38:X$64,Calculation!$B$38:$B$64,$D72,Calculation!$A$38:$A$64,$C72)*10000</f>
        <v>385.87546599027905</v>
      </c>
      <c r="V72" s="159">
        <f>SUMIFS(Calculation!Y$104:Y$248,Calculation!$D$104:$D$248,$D72,Calculation!$C$104:$C$248,$C72)+SUMIFS(Calculation!Y$38:Y$64,Calculation!$B$38:$B$64,$D72,Calculation!$A$38:$A$64,$C72)*10000</f>
        <v>514.883337382018</v>
      </c>
      <c r="W72" s="164">
        <f>SUMIFS(Calculation!Z$104:Z$248,Calculation!$D$104:$D$248,$D72,Calculation!$C$104:$C$248,$C72)+SUMIFS(Calculation!Z$38:Z$64,Calculation!$B$38:$B$64,$D72,Calculation!$A$38:$A$64,$C72)*10000</f>
        <v>1876.8913146073069</v>
      </c>
      <c r="X72" s="119">
        <f>SUMIFS(Calculation!AA$104:AA$248,Calculation!$D$104:$D$248,$D72,Calculation!$C$104:$C$248,$C72)+SUMIFS(Calculation!AA$38:AA$64,Calculation!$B$38:$B$64,$D72,Calculation!$A$38:$A$64,$C72)*10000</f>
        <v>1489.0795146893595</v>
      </c>
      <c r="Y72" s="118">
        <f>SUMIFS(Calculation!AB$104:AB$248,Calculation!$D$104:$D$248,$D72,Calculation!$C$104:$C$248,$C72)+SUMIFS(Calculation!AB$38:AB$64,Calculation!$B$38:$B$64,$D72,Calculation!$A$38:$A$64,$C72)*10000</f>
        <v>1384.9499488375955</v>
      </c>
      <c r="Z72" s="119">
        <f>SUMIFS(Calculation!AC$104:AC$248,Calculation!$D$104:$D$248,$D72,Calculation!$C$104:$C$248,$C72)+SUMIFS(Calculation!AC$38:AC$64,Calculation!$B$38:$B$64,$D72,Calculation!$A$38:$A$64,$C72)*10000</f>
        <v>1213.4276372001575</v>
      </c>
      <c r="AA72" s="118">
        <f>SUMIFS(Calculation!AD$104:AD$248,Calculation!$D$104:$D$248,$D72,Calculation!$C$104:$C$248,$C72)+SUMIFS(Calculation!AD$38:AD$64,Calculation!$B$38:$B$64,$D72,Calculation!$A$38:$A$64,$C72)*10000</f>
        <v>1157.6263979708372</v>
      </c>
      <c r="AB72" s="165">
        <f>SUMIFS(Calculation!AE$104:AE$248,Calculation!$D$104:$D$248,$D72,Calculation!$C$104:$C$248,$C72)+SUMIFS(Calculation!AE$38:AE$64,Calculation!$B$38:$B$64,$D72,Calculation!$A$38:$A$64,$C72)*10000</f>
        <v>1544.6500121460542</v>
      </c>
      <c r="AC72" s="170">
        <f>SUMIFS(Calculation!AF$104:AF$248,Calculation!$D$104:$D$248,$D72,Calculation!$C$104:$C$248,$C72)+SUMIFS(Calculation!AF$38:AF$64,Calculation!$B$38:$B$64,$D72,Calculation!$A$38:$A$64,$C72)*10000</f>
        <v>71947.50039328009</v>
      </c>
      <c r="AD72" s="121">
        <f>SUMIFS(Calculation!AG$104:AG$248,Calculation!$D$104:$D$248,$D72,Calculation!$C$104:$C$248,$C72)+SUMIFS(Calculation!AG$38:AG$64,Calculation!$B$38:$B$64,$D72,Calculation!$A$38:$A$64,$C72)*10000</f>
        <v>57577.74123465523</v>
      </c>
      <c r="AE72" s="120">
        <f>SUMIFS(Calculation!AH$104:AH$248,Calculation!$D$104:$D$248,$D72,Calculation!$C$104:$C$248,$C72)+SUMIFS(Calculation!AH$38:AH$64,Calculation!$B$38:$B$64,$D72,Calculation!$A$38:$A$64,$C72)*10000</f>
        <v>56782.947902341417</v>
      </c>
      <c r="AF72" s="121">
        <f>SUMIFS(Calculation!AI$104:AI$248,Calculation!$D$104:$D$248,$D72,Calculation!$C$104:$C$248,$C72)+SUMIFS(Calculation!AI$38:AI$64,Calculation!$B$38:$B$64,$D72,Calculation!$A$38:$A$64,$C72)*10000</f>
        <v>50599.932471246568</v>
      </c>
      <c r="AG72" s="120">
        <f>SUMIFS(Calculation!AJ$104:AJ$248,Calculation!$D$104:$D$248,$D72,Calculation!$C$104:$C$248,$C72)+SUMIFS(Calculation!AJ$38:AJ$64,Calculation!$B$38:$B$64,$D72,Calculation!$A$38:$A$64,$C72)*10000</f>
        <v>52479.063374677957</v>
      </c>
      <c r="AH72" s="171">
        <f>SUMIFS(Calculation!AK$104:AK$248,Calculation!$D$104:$D$248,$D72,Calculation!$C$104:$C$248,$C72)+SUMIFS(Calculation!AK$38:AK$64,Calculation!$B$38:$B$64,$D72,Calculation!$A$38:$A$64,$C72)*10000</f>
        <v>75687.850595156648</v>
      </c>
      <c r="AI72" s="176">
        <f>SUMIFS(Calculation!AL$104:AL$248,Calculation!$D$104:$D$248,$D72,Calculation!$C$104:$C$248,$C72)+SUMIFS(Calculation!AL$38:AL$64,Calculation!$B$38:$B$64,$D72,Calculation!$A$38:$A$64,$C72)*10000</f>
        <v>24837.528396636695</v>
      </c>
      <c r="AJ72" s="123">
        <f>SUMIFS(Calculation!AM$104:AM$248,Calculation!$D$104:$D$248,$D72,Calculation!$C$104:$C$248,$C72)+SUMIFS(Calculation!AM$38:AM$64,Calculation!$B$38:$B$64,$D72,Calculation!$A$38:$A$64,$C72)*10000</f>
        <v>25810.711587948896</v>
      </c>
      <c r="AK72" s="122">
        <f>SUMIFS(Calculation!AN$104:AN$248,Calculation!$D$104:$D$248,$D72,Calculation!$C$104:$C$248,$C72)+SUMIFS(Calculation!AN$38:AN$64,Calculation!$B$38:$B$64,$D72,Calculation!$A$38:$A$64,$C72)*10000</f>
        <v>32315.498806210562</v>
      </c>
      <c r="AL72" s="123">
        <f>SUMIFS(Calculation!AO$104:AO$248,Calculation!$D$104:$D$248,$D72,Calculation!$C$104:$C$248,$C72)+SUMIFS(Calculation!AO$38:AO$64,Calculation!$B$38:$B$64,$D72,Calculation!$A$38:$A$64,$C72)*10000</f>
        <v>35593.877357871286</v>
      </c>
      <c r="AM72" s="122">
        <f>SUMIFS(Calculation!AP$104:AP$248,Calculation!$D$104:$D$248,$D72,Calculation!$C$104:$C$248,$C72)+SUMIFS(Calculation!AP$38:AP$64,Calculation!$B$38:$B$64,$D72,Calculation!$A$38:$A$64,$C72)*10000</f>
        <v>44568.616321877234</v>
      </c>
      <c r="AN72" s="177">
        <f>SUMIFS(Calculation!AQ$104:AQ$248,Calculation!$D$104:$D$248,$D72,Calculation!$C$104:$C$248,$C72)+SUMIFS(Calculation!AQ$38:AQ$64,Calculation!$B$38:$B$64,$D72,Calculation!$A$38:$A$64,$C72)*10000</f>
        <v>88302.492361016091</v>
      </c>
    </row>
    <row r="73" spans="1:40">
      <c r="A73" s="136" t="s">
        <v>116</v>
      </c>
      <c r="B73" s="134" t="s">
        <v>483</v>
      </c>
      <c r="C73" s="142" t="s">
        <v>433</v>
      </c>
      <c r="D73" s="143" t="s">
        <v>143</v>
      </c>
      <c r="E73" s="146">
        <f>SUMIFS(Calculation!H$104:H$248,Calculation!$D$104:$D$248,$D73,Calculation!$C$104:$C$248,$C73)+SUMIFS(Calculation!H$38:H$64,Calculation!$B$38:$B$64,$D73,Calculation!$A$38:$A$64,$C73)*10000</f>
        <v>0</v>
      </c>
      <c r="F73" s="113">
        <f>SUMIFS(Calculation!I$104:I$248,Calculation!$D$104:$D$248,$D73,Calculation!$C$104:$C$248,$C73)+SUMIFS(Calculation!I$38:I$64,Calculation!$B$38:$B$64,$D73,Calculation!$A$38:$A$64,$C73)*10000</f>
        <v>0</v>
      </c>
      <c r="G73" s="112">
        <f>SUMIFS(Calculation!J$104:J$248,Calculation!$D$104:$D$248,$D73,Calculation!$C$104:$C$248,$C73)+SUMIFS(Calculation!J$38:J$64,Calculation!$B$38:$B$64,$D73,Calculation!$A$38:$A$64,$C73)*10000</f>
        <v>0</v>
      </c>
      <c r="H73" s="113">
        <f>SUMIFS(Calculation!K$104:K$248,Calculation!$D$104:$D$248,$D73,Calculation!$C$104:$C$248,$C73)+SUMIFS(Calculation!K$38:K$64,Calculation!$B$38:$B$64,$D73,Calculation!$A$38:$A$64,$C73)*10000</f>
        <v>0</v>
      </c>
      <c r="I73" s="112">
        <f>SUMIFS(Calculation!L$104:L$248,Calculation!$D$104:$D$248,$D73,Calculation!$C$104:$C$248,$C73)+SUMIFS(Calculation!L$38:L$64,Calculation!$B$38:$B$64,$D73,Calculation!$A$38:$A$64,$C73)*10000</f>
        <v>0</v>
      </c>
      <c r="J73" s="147">
        <f>SUMIFS(Calculation!M$104:M$248,Calculation!$D$104:$D$248,$D73,Calculation!$C$104:$C$248,$C73)+SUMIFS(Calculation!M$38:M$64,Calculation!$B$38:$B$64,$D73,Calculation!$A$38:$A$64,$C73)*10000</f>
        <v>0</v>
      </c>
      <c r="K73" s="152">
        <f>SUMIFS(Calculation!N$104:N$248,Calculation!$D$104:$D$248,$D73,Calculation!$C$104:$C$248,$C73)+SUMIFS(Calculation!N$38:N$64,Calculation!$B$38:$B$64,$D73,Calculation!$A$38:$A$64,$C73)*10000</f>
        <v>82158</v>
      </c>
      <c r="L73" s="115">
        <f>SUMIFS(Calculation!O$104:O$248,Calculation!$D$104:$D$248,$D73,Calculation!$C$104:$C$248,$C73)+SUMIFS(Calculation!O$38:O$64,Calculation!$B$38:$B$64,$D73,Calculation!$A$38:$A$64,$C73)*10000</f>
        <v>105643.99999999999</v>
      </c>
      <c r="M73" s="114">
        <f>SUMIFS(Calculation!P$104:P$248,Calculation!$D$104:$D$248,$D73,Calculation!$C$104:$C$248,$C73)+SUMIFS(Calculation!P$38:P$64,Calculation!$B$38:$B$64,$D73,Calculation!$A$38:$A$64,$C73)*10000</f>
        <v>72666</v>
      </c>
      <c r="N73" s="115">
        <f>SUMIFS(Calculation!Q$104:Q$248,Calculation!$D$104:$D$248,$D73,Calculation!$C$104:$C$248,$C73)+SUMIFS(Calculation!Q$38:Q$64,Calculation!$B$38:$B$64,$D73,Calculation!$A$38:$A$64,$C73)*10000</f>
        <v>197204.00000000003</v>
      </c>
      <c r="O73" s="114">
        <f>SUMIFS(Calculation!R$104:R$248,Calculation!$D$104:$D$248,$D73,Calculation!$C$104:$C$248,$C73)+SUMIFS(Calculation!R$38:R$64,Calculation!$B$38:$B$64,$D73,Calculation!$A$38:$A$64,$C73)*10000</f>
        <v>119735</v>
      </c>
      <c r="P73" s="153">
        <f>SUMIFS(Calculation!S$104:S$248,Calculation!$D$104:$D$248,$D73,Calculation!$C$104:$C$248,$C73)+SUMIFS(Calculation!S$38:S$64,Calculation!$B$38:$B$64,$D73,Calculation!$A$38:$A$64,$C73)*10000</f>
        <v>144232</v>
      </c>
      <c r="Q73" s="158">
        <f>SUMIFS(Calculation!T$104:T$248,Calculation!$D$104:$D$248,$D73,Calculation!$C$104:$C$248,$C73)+SUMIFS(Calculation!T$38:T$64,Calculation!$B$38:$B$64,$D73,Calculation!$A$38:$A$64,$C73)*10000</f>
        <v>0</v>
      </c>
      <c r="R73" s="117">
        <f>SUMIFS(Calculation!U$104:U$248,Calculation!$D$104:$D$248,$D73,Calculation!$C$104:$C$248,$C73)+SUMIFS(Calculation!U$38:U$64,Calculation!$B$38:$B$64,$D73,Calculation!$A$38:$A$64,$C73)*10000</f>
        <v>0</v>
      </c>
      <c r="S73" s="116">
        <f>SUMIFS(Calculation!V$104:V$248,Calculation!$D$104:$D$248,$D73,Calculation!$C$104:$C$248,$C73)+SUMIFS(Calculation!V$38:V$64,Calculation!$B$38:$B$64,$D73,Calculation!$A$38:$A$64,$C73)*10000</f>
        <v>0</v>
      </c>
      <c r="T73" s="117">
        <f>SUMIFS(Calculation!W$104:W$248,Calculation!$D$104:$D$248,$D73,Calculation!$C$104:$C$248,$C73)+SUMIFS(Calculation!W$38:W$64,Calculation!$B$38:$B$64,$D73,Calculation!$A$38:$A$64,$C73)*10000</f>
        <v>0</v>
      </c>
      <c r="U73" s="116">
        <f>SUMIFS(Calculation!X$104:X$248,Calculation!$D$104:$D$248,$D73,Calculation!$C$104:$C$248,$C73)+SUMIFS(Calculation!X$38:X$64,Calculation!$B$38:$B$64,$D73,Calculation!$A$38:$A$64,$C73)*10000</f>
        <v>0</v>
      </c>
      <c r="V73" s="159">
        <f>SUMIFS(Calculation!Y$104:Y$248,Calculation!$D$104:$D$248,$D73,Calculation!$C$104:$C$248,$C73)+SUMIFS(Calculation!Y$38:Y$64,Calculation!$B$38:$B$64,$D73,Calculation!$A$38:$A$64,$C73)*10000</f>
        <v>0</v>
      </c>
      <c r="W73" s="164">
        <f>SUMIFS(Calculation!Z$104:Z$248,Calculation!$D$104:$D$248,$D73,Calculation!$C$104:$C$248,$C73)+SUMIFS(Calculation!Z$38:Z$64,Calculation!$B$38:$B$64,$D73,Calculation!$A$38:$A$64,$C73)*10000</f>
        <v>0</v>
      </c>
      <c r="X73" s="119">
        <f>SUMIFS(Calculation!AA$104:AA$248,Calculation!$D$104:$D$248,$D73,Calculation!$C$104:$C$248,$C73)+SUMIFS(Calculation!AA$38:AA$64,Calculation!$B$38:$B$64,$D73,Calculation!$A$38:$A$64,$C73)*10000</f>
        <v>0</v>
      </c>
      <c r="Y73" s="118">
        <f>SUMIFS(Calculation!AB$104:AB$248,Calculation!$D$104:$D$248,$D73,Calculation!$C$104:$C$248,$C73)+SUMIFS(Calculation!AB$38:AB$64,Calculation!$B$38:$B$64,$D73,Calculation!$A$38:$A$64,$C73)*10000</f>
        <v>0</v>
      </c>
      <c r="Z73" s="119">
        <f>SUMIFS(Calculation!AC$104:AC$248,Calculation!$D$104:$D$248,$D73,Calculation!$C$104:$C$248,$C73)+SUMIFS(Calculation!AC$38:AC$64,Calculation!$B$38:$B$64,$D73,Calculation!$A$38:$A$64,$C73)*10000</f>
        <v>0</v>
      </c>
      <c r="AA73" s="118">
        <f>SUMIFS(Calculation!AD$104:AD$248,Calculation!$D$104:$D$248,$D73,Calculation!$C$104:$C$248,$C73)+SUMIFS(Calculation!AD$38:AD$64,Calculation!$B$38:$B$64,$D73,Calculation!$A$38:$A$64,$C73)*10000</f>
        <v>0</v>
      </c>
      <c r="AB73" s="165">
        <f>SUMIFS(Calculation!AE$104:AE$248,Calculation!$D$104:$D$248,$D73,Calculation!$C$104:$C$248,$C73)+SUMIFS(Calculation!AE$38:AE$64,Calculation!$B$38:$B$64,$D73,Calculation!$A$38:$A$64,$C73)*10000</f>
        <v>0</v>
      </c>
      <c r="AC73" s="170">
        <f>SUMIFS(Calculation!AF$104:AF$248,Calculation!$D$104:$D$248,$D73,Calculation!$C$104:$C$248,$C73)+SUMIFS(Calculation!AF$38:AF$64,Calculation!$B$38:$B$64,$D73,Calculation!$A$38:$A$64,$C73)*10000</f>
        <v>0</v>
      </c>
      <c r="AD73" s="121">
        <f>SUMIFS(Calculation!AG$104:AG$248,Calculation!$D$104:$D$248,$D73,Calculation!$C$104:$C$248,$C73)+SUMIFS(Calculation!AG$38:AG$64,Calculation!$B$38:$B$64,$D73,Calculation!$A$38:$A$64,$C73)*10000</f>
        <v>0</v>
      </c>
      <c r="AE73" s="120">
        <f>SUMIFS(Calculation!AH$104:AH$248,Calculation!$D$104:$D$248,$D73,Calculation!$C$104:$C$248,$C73)+SUMIFS(Calculation!AH$38:AH$64,Calculation!$B$38:$B$64,$D73,Calculation!$A$38:$A$64,$C73)*10000</f>
        <v>0</v>
      </c>
      <c r="AF73" s="121">
        <f>SUMIFS(Calculation!AI$104:AI$248,Calculation!$D$104:$D$248,$D73,Calculation!$C$104:$C$248,$C73)+SUMIFS(Calculation!AI$38:AI$64,Calculation!$B$38:$B$64,$D73,Calculation!$A$38:$A$64,$C73)*10000</f>
        <v>0</v>
      </c>
      <c r="AG73" s="120">
        <f>SUMIFS(Calculation!AJ$104:AJ$248,Calculation!$D$104:$D$248,$D73,Calculation!$C$104:$C$248,$C73)+SUMIFS(Calculation!AJ$38:AJ$64,Calculation!$B$38:$B$64,$D73,Calculation!$A$38:$A$64,$C73)*10000</f>
        <v>0</v>
      </c>
      <c r="AH73" s="171">
        <f>SUMIFS(Calculation!AK$104:AK$248,Calculation!$D$104:$D$248,$D73,Calculation!$C$104:$C$248,$C73)+SUMIFS(Calculation!AK$38:AK$64,Calculation!$B$38:$B$64,$D73,Calculation!$A$38:$A$64,$C73)*10000</f>
        <v>0</v>
      </c>
      <c r="AI73" s="176">
        <f>SUMIFS(Calculation!AL$104:AL$248,Calculation!$D$104:$D$248,$D73,Calculation!$C$104:$C$248,$C73)+SUMIFS(Calculation!AL$38:AL$64,Calculation!$B$38:$B$64,$D73,Calculation!$A$38:$A$64,$C73)*10000</f>
        <v>0</v>
      </c>
      <c r="AJ73" s="123">
        <f>SUMIFS(Calculation!AM$104:AM$248,Calculation!$D$104:$D$248,$D73,Calculation!$C$104:$C$248,$C73)+SUMIFS(Calculation!AM$38:AM$64,Calculation!$B$38:$B$64,$D73,Calculation!$A$38:$A$64,$C73)*10000</f>
        <v>0</v>
      </c>
      <c r="AK73" s="122">
        <f>SUMIFS(Calculation!AN$104:AN$248,Calculation!$D$104:$D$248,$D73,Calculation!$C$104:$C$248,$C73)+SUMIFS(Calculation!AN$38:AN$64,Calculation!$B$38:$B$64,$D73,Calculation!$A$38:$A$64,$C73)*10000</f>
        <v>0</v>
      </c>
      <c r="AL73" s="123">
        <f>SUMIFS(Calculation!AO$104:AO$248,Calculation!$D$104:$D$248,$D73,Calculation!$C$104:$C$248,$C73)+SUMIFS(Calculation!AO$38:AO$64,Calculation!$B$38:$B$64,$D73,Calculation!$A$38:$A$64,$C73)*10000</f>
        <v>0</v>
      </c>
      <c r="AM73" s="122">
        <f>SUMIFS(Calculation!AP$104:AP$248,Calculation!$D$104:$D$248,$D73,Calculation!$C$104:$C$248,$C73)+SUMIFS(Calculation!AP$38:AP$64,Calculation!$B$38:$B$64,$D73,Calculation!$A$38:$A$64,$C73)*10000</f>
        <v>0</v>
      </c>
      <c r="AN73" s="177">
        <f>SUMIFS(Calculation!AQ$104:AQ$248,Calculation!$D$104:$D$248,$D73,Calculation!$C$104:$C$248,$C73)+SUMIFS(Calculation!AQ$38:AQ$64,Calculation!$B$38:$B$64,$D73,Calculation!$A$38:$A$64,$C73)*10000</f>
        <v>0</v>
      </c>
    </row>
    <row r="74" spans="1:40">
      <c r="A74" s="136" t="s">
        <v>116</v>
      </c>
      <c r="B74" s="134" t="s">
        <v>483</v>
      </c>
      <c r="C74" s="142" t="s">
        <v>433</v>
      </c>
      <c r="D74" s="143" t="s">
        <v>434</v>
      </c>
      <c r="E74" s="146">
        <f>SUMIFS(Calculation!H$104:H$248,Calculation!$D$104:$D$248,$D74,Calculation!$C$104:$C$248,$C74)+SUMIFS(Calculation!H$38:H$64,Calculation!$B$38:$B$64,$D74,Calculation!$A$38:$A$64,$C74)*10000</f>
        <v>0</v>
      </c>
      <c r="F74" s="113">
        <f>SUMIFS(Calculation!I$104:I$248,Calculation!$D$104:$D$248,$D74,Calculation!$C$104:$C$248,$C74)+SUMIFS(Calculation!I$38:I$64,Calculation!$B$38:$B$64,$D74,Calculation!$A$38:$A$64,$C74)*10000</f>
        <v>0</v>
      </c>
      <c r="G74" s="112">
        <f>SUMIFS(Calculation!J$104:J$248,Calculation!$D$104:$D$248,$D74,Calculation!$C$104:$C$248,$C74)+SUMIFS(Calculation!J$38:J$64,Calculation!$B$38:$B$64,$D74,Calculation!$A$38:$A$64,$C74)*10000</f>
        <v>0</v>
      </c>
      <c r="H74" s="113">
        <f>SUMIFS(Calculation!K$104:K$248,Calculation!$D$104:$D$248,$D74,Calculation!$C$104:$C$248,$C74)+SUMIFS(Calculation!K$38:K$64,Calculation!$B$38:$B$64,$D74,Calculation!$A$38:$A$64,$C74)*10000</f>
        <v>0</v>
      </c>
      <c r="I74" s="112">
        <f>SUMIFS(Calculation!L$104:L$248,Calculation!$D$104:$D$248,$D74,Calculation!$C$104:$C$248,$C74)+SUMIFS(Calculation!L$38:L$64,Calculation!$B$38:$B$64,$D74,Calculation!$A$38:$A$64,$C74)*10000</f>
        <v>71.020699149900182</v>
      </c>
      <c r="J74" s="147">
        <f>SUMIFS(Calculation!M$104:M$248,Calculation!$D$104:$D$248,$D74,Calculation!$C$104:$C$248,$C74)+SUMIFS(Calculation!M$38:M$64,Calculation!$B$38:$B$64,$D74,Calculation!$A$38:$A$64,$C74)*10000</f>
        <v>124.24459454051151</v>
      </c>
      <c r="K74" s="152">
        <f>SUMIFS(Calculation!N$104:N$248,Calculation!$D$104:$D$248,$D74,Calculation!$C$104:$C$248,$C74)+SUMIFS(Calculation!N$38:N$64,Calculation!$B$38:$B$64,$D74,Calculation!$A$38:$A$64,$C74)*10000</f>
        <v>0</v>
      </c>
      <c r="L74" s="115">
        <f>SUMIFS(Calculation!O$104:O$248,Calculation!$D$104:$D$248,$D74,Calculation!$C$104:$C$248,$C74)+SUMIFS(Calculation!O$38:O$64,Calculation!$B$38:$B$64,$D74,Calculation!$A$38:$A$64,$C74)*10000</f>
        <v>0</v>
      </c>
      <c r="M74" s="114">
        <f>SUMIFS(Calculation!P$104:P$248,Calculation!$D$104:$D$248,$D74,Calculation!$C$104:$C$248,$C74)+SUMIFS(Calculation!P$38:P$64,Calculation!$B$38:$B$64,$D74,Calculation!$A$38:$A$64,$C74)*10000</f>
        <v>0</v>
      </c>
      <c r="N74" s="115">
        <f>SUMIFS(Calculation!Q$104:Q$248,Calculation!$D$104:$D$248,$D74,Calculation!$C$104:$C$248,$C74)+SUMIFS(Calculation!Q$38:Q$64,Calculation!$B$38:$B$64,$D74,Calculation!$A$38:$A$64,$C74)*10000</f>
        <v>0</v>
      </c>
      <c r="O74" s="114">
        <f>SUMIFS(Calculation!R$104:R$248,Calculation!$D$104:$D$248,$D74,Calculation!$C$104:$C$248,$C74)+SUMIFS(Calculation!R$38:R$64,Calculation!$B$38:$B$64,$D74,Calculation!$A$38:$A$64,$C74)*10000</f>
        <v>86.3664286675223</v>
      </c>
      <c r="P74" s="153">
        <f>SUMIFS(Calculation!S$104:S$248,Calculation!$D$104:$D$248,$D74,Calculation!$C$104:$C$248,$C74)+SUMIFS(Calculation!S$38:S$64,Calculation!$B$38:$B$64,$D74,Calculation!$A$38:$A$64,$C74)*10000</f>
        <v>198.27793010760195</v>
      </c>
      <c r="Q74" s="158">
        <f>SUMIFS(Calculation!T$104:T$248,Calculation!$D$104:$D$248,$D74,Calculation!$C$104:$C$248,$C74)+SUMIFS(Calculation!T$38:T$64,Calculation!$B$38:$B$64,$D74,Calculation!$A$38:$A$64,$C74)*10000</f>
        <v>0</v>
      </c>
      <c r="R74" s="117">
        <f>SUMIFS(Calculation!U$104:U$248,Calculation!$D$104:$D$248,$D74,Calculation!$C$104:$C$248,$C74)+SUMIFS(Calculation!U$38:U$64,Calculation!$B$38:$B$64,$D74,Calculation!$A$38:$A$64,$C74)*10000</f>
        <v>0</v>
      </c>
      <c r="S74" s="116">
        <f>SUMIFS(Calculation!V$104:V$248,Calculation!$D$104:$D$248,$D74,Calculation!$C$104:$C$248,$C74)+SUMIFS(Calculation!V$38:V$64,Calculation!$B$38:$B$64,$D74,Calculation!$A$38:$A$64,$C74)*10000</f>
        <v>0</v>
      </c>
      <c r="T74" s="117">
        <f>SUMIFS(Calculation!W$104:W$248,Calculation!$D$104:$D$248,$D74,Calculation!$C$104:$C$248,$C74)+SUMIFS(Calculation!W$38:W$64,Calculation!$B$38:$B$64,$D74,Calculation!$A$38:$A$64,$C74)*10000</f>
        <v>0</v>
      </c>
      <c r="U74" s="116">
        <f>SUMIFS(Calculation!X$104:X$248,Calculation!$D$104:$D$248,$D74,Calculation!$C$104:$C$248,$C74)+SUMIFS(Calculation!X$38:X$64,Calculation!$B$38:$B$64,$D74,Calculation!$A$38:$A$64,$C74)*10000</f>
        <v>0.12372944102770067</v>
      </c>
      <c r="V74" s="159">
        <f>SUMIFS(Calculation!Y$104:Y$248,Calculation!$D$104:$D$248,$D74,Calculation!$C$104:$C$248,$C74)+SUMIFS(Calculation!Y$38:Y$64,Calculation!$B$38:$B$64,$D74,Calculation!$A$38:$A$64,$C74)*10000</f>
        <v>0.23093790806786527</v>
      </c>
      <c r="W74" s="164">
        <f>SUMIFS(Calculation!Z$104:Z$248,Calculation!$D$104:$D$248,$D74,Calculation!$C$104:$C$248,$C74)+SUMIFS(Calculation!Z$38:Z$64,Calculation!$B$38:$B$64,$D74,Calculation!$A$38:$A$64,$C74)*10000</f>
        <v>0</v>
      </c>
      <c r="X74" s="119">
        <f>SUMIFS(Calculation!AA$104:AA$248,Calculation!$D$104:$D$248,$D74,Calculation!$C$104:$C$248,$C74)+SUMIFS(Calculation!AA$38:AA$64,Calculation!$B$38:$B$64,$D74,Calculation!$A$38:$A$64,$C74)*10000</f>
        <v>0</v>
      </c>
      <c r="Y74" s="118">
        <f>SUMIFS(Calculation!AB$104:AB$248,Calculation!$D$104:$D$248,$D74,Calculation!$C$104:$C$248,$C74)+SUMIFS(Calculation!AB$38:AB$64,Calculation!$B$38:$B$64,$D74,Calculation!$A$38:$A$64,$C74)*10000</f>
        <v>0</v>
      </c>
      <c r="Z74" s="119">
        <f>SUMIFS(Calculation!AC$104:AC$248,Calculation!$D$104:$D$248,$D74,Calculation!$C$104:$C$248,$C74)+SUMIFS(Calculation!AC$38:AC$64,Calculation!$B$38:$B$64,$D74,Calculation!$A$38:$A$64,$C74)*10000</f>
        <v>0</v>
      </c>
      <c r="AA74" s="118">
        <f>SUMIFS(Calculation!AD$104:AD$248,Calculation!$D$104:$D$248,$D74,Calculation!$C$104:$C$248,$C74)+SUMIFS(Calculation!AD$38:AD$64,Calculation!$B$38:$B$64,$D74,Calculation!$A$38:$A$64,$C74)*10000</f>
        <v>0.37118832308310201</v>
      </c>
      <c r="AB74" s="165">
        <f>SUMIFS(Calculation!AE$104:AE$248,Calculation!$D$104:$D$248,$D74,Calculation!$C$104:$C$248,$C74)+SUMIFS(Calculation!AE$38:AE$64,Calculation!$B$38:$B$64,$D74,Calculation!$A$38:$A$64,$C74)*10000</f>
        <v>0.69281372420359577</v>
      </c>
      <c r="AC74" s="170">
        <f>SUMIFS(Calculation!AF$104:AF$248,Calculation!$D$104:$D$248,$D74,Calculation!$C$104:$C$248,$C74)+SUMIFS(Calculation!AF$38:AF$64,Calculation!$B$38:$B$64,$D74,Calculation!$A$38:$A$64,$C74)*10000</f>
        <v>0</v>
      </c>
      <c r="AD74" s="121">
        <f>SUMIFS(Calculation!AG$104:AG$248,Calculation!$D$104:$D$248,$D74,Calculation!$C$104:$C$248,$C74)+SUMIFS(Calculation!AG$38:AG$64,Calculation!$B$38:$B$64,$D74,Calculation!$A$38:$A$64,$C74)*10000</f>
        <v>0</v>
      </c>
      <c r="AE74" s="120">
        <f>SUMIFS(Calculation!AH$104:AH$248,Calculation!$D$104:$D$248,$D74,Calculation!$C$104:$C$248,$C74)+SUMIFS(Calculation!AH$38:AH$64,Calculation!$B$38:$B$64,$D74,Calculation!$A$38:$A$64,$C74)*10000</f>
        <v>0</v>
      </c>
      <c r="AF74" s="121">
        <f>SUMIFS(Calculation!AI$104:AI$248,Calculation!$D$104:$D$248,$D74,Calculation!$C$104:$C$248,$C74)+SUMIFS(Calculation!AI$38:AI$64,Calculation!$B$38:$B$64,$D74,Calculation!$A$38:$A$64,$C74)*10000</f>
        <v>0</v>
      </c>
      <c r="AG74" s="120">
        <f>SUMIFS(Calculation!AJ$104:AJ$248,Calculation!$D$104:$D$248,$D74,Calculation!$C$104:$C$248,$C74)+SUMIFS(Calculation!AJ$38:AJ$64,Calculation!$B$38:$B$64,$D74,Calculation!$A$38:$A$64,$C74)*10000</f>
        <v>16.82720397976729</v>
      </c>
      <c r="AH74" s="171">
        <f>SUMIFS(Calculation!AK$104:AK$248,Calculation!$D$104:$D$248,$D74,Calculation!$C$104:$C$248,$C74)+SUMIFS(Calculation!AK$38:AK$64,Calculation!$B$38:$B$64,$D74,Calculation!$A$38:$A$64,$C74)*10000</f>
        <v>33.947872485976191</v>
      </c>
      <c r="AI74" s="176">
        <f>SUMIFS(Calculation!AL$104:AL$248,Calculation!$D$104:$D$248,$D74,Calculation!$C$104:$C$248,$C74)+SUMIFS(Calculation!AL$38:AL$64,Calculation!$B$38:$B$64,$D74,Calculation!$A$38:$A$64,$C74)*10000</f>
        <v>0</v>
      </c>
      <c r="AJ74" s="123">
        <f>SUMIFS(Calculation!AM$104:AM$248,Calculation!$D$104:$D$248,$D74,Calculation!$C$104:$C$248,$C74)+SUMIFS(Calculation!AM$38:AM$64,Calculation!$B$38:$B$64,$D74,Calculation!$A$38:$A$64,$C74)*10000</f>
        <v>0</v>
      </c>
      <c r="AK74" s="122">
        <f>SUMIFS(Calculation!AN$104:AN$248,Calculation!$D$104:$D$248,$D74,Calculation!$C$104:$C$248,$C74)+SUMIFS(Calculation!AN$38:AN$64,Calculation!$B$38:$B$64,$D74,Calculation!$A$38:$A$64,$C74)*10000</f>
        <v>0</v>
      </c>
      <c r="AL74" s="123">
        <f>SUMIFS(Calculation!AO$104:AO$248,Calculation!$D$104:$D$248,$D74,Calculation!$C$104:$C$248,$C74)+SUMIFS(Calculation!AO$38:AO$64,Calculation!$B$38:$B$64,$D74,Calculation!$A$38:$A$64,$C74)*10000</f>
        <v>0</v>
      </c>
      <c r="AM74" s="122">
        <f>SUMIFS(Calculation!AP$104:AP$248,Calculation!$D$104:$D$248,$D74,Calculation!$C$104:$C$248,$C74)+SUMIFS(Calculation!AP$38:AP$64,Calculation!$B$38:$B$64,$D74,Calculation!$A$38:$A$64,$C74)*10000</f>
        <v>14.290750438699428</v>
      </c>
      <c r="AN74" s="177">
        <f>SUMIFS(Calculation!AQ$104:AQ$248,Calculation!$D$104:$D$248,$D74,Calculation!$C$104:$C$248,$C74)+SUMIFS(Calculation!AQ$38:AQ$64,Calculation!$B$38:$B$64,$D74,Calculation!$A$38:$A$64,$C74)*10000</f>
        <v>39.605851233638894</v>
      </c>
    </row>
    <row r="75" spans="1:40">
      <c r="A75" s="136" t="s">
        <v>116</v>
      </c>
      <c r="B75" s="130" t="s">
        <v>191</v>
      </c>
      <c r="C75" s="142" t="s">
        <v>433</v>
      </c>
      <c r="D75" s="143" t="s">
        <v>435</v>
      </c>
      <c r="E75" s="146">
        <f>SUMIFS(Calculation!H$104:H$248,Calculation!$D$104:$D$248,$D75,Calculation!$C$104:$C$248,$C75)+SUMIFS(Calculation!H$38:H$64,Calculation!$B$38:$B$64,$D75,Calculation!$A$38:$A$64,$C75)*10000</f>
        <v>0</v>
      </c>
      <c r="F75" s="113">
        <f>SUMIFS(Calculation!I$104:I$248,Calculation!$D$104:$D$248,$D75,Calculation!$C$104:$C$248,$C75)+SUMIFS(Calculation!I$38:I$64,Calculation!$B$38:$B$64,$D75,Calculation!$A$38:$A$64,$C75)*10000</f>
        <v>31.9366704802557</v>
      </c>
      <c r="G75" s="112">
        <f>SUMIFS(Calculation!J$104:J$248,Calculation!$D$104:$D$248,$D75,Calculation!$C$104:$C$248,$C75)+SUMIFS(Calculation!J$38:J$64,Calculation!$B$38:$B$64,$D75,Calculation!$A$38:$A$64,$C75)*10000</f>
        <v>18.945580545808706</v>
      </c>
      <c r="H75" s="113">
        <f>SUMIFS(Calculation!K$104:K$248,Calculation!$D$104:$D$248,$D75,Calculation!$C$104:$C$248,$C75)+SUMIFS(Calculation!K$38:K$64,Calculation!$B$38:$B$64,$D75,Calculation!$A$38:$A$64,$C75)*10000</f>
        <v>10.039019835236697</v>
      </c>
      <c r="I75" s="112">
        <f>SUMIFS(Calculation!L$104:L$248,Calculation!$D$104:$D$248,$D75,Calculation!$C$104:$C$248,$C75)+SUMIFS(Calculation!L$38:L$64,Calculation!$B$38:$B$64,$D75,Calculation!$A$38:$A$64,$C75)*10000</f>
        <v>0.75154178994603371</v>
      </c>
      <c r="J75" s="147">
        <f>SUMIFS(Calculation!M$104:M$248,Calculation!$D$104:$D$248,$D75,Calculation!$C$104:$C$248,$C75)+SUMIFS(Calculation!M$38:M$64,Calculation!$B$38:$B$64,$D75,Calculation!$A$38:$A$64,$C75)*10000</f>
        <v>6.1652859255619061</v>
      </c>
      <c r="K75" s="152">
        <f>SUMIFS(Calculation!N$104:N$248,Calculation!$D$104:$D$248,$D75,Calculation!$C$104:$C$248,$C75)+SUMIFS(Calculation!N$38:N$64,Calculation!$B$38:$B$64,$D75,Calculation!$A$38:$A$64,$C75)*10000</f>
        <v>0</v>
      </c>
      <c r="L75" s="115">
        <f>SUMIFS(Calculation!O$104:O$248,Calculation!$D$104:$D$248,$D75,Calculation!$C$104:$C$248,$C75)+SUMIFS(Calculation!O$38:O$64,Calculation!$B$38:$B$64,$D75,Calculation!$A$38:$A$64,$C75)*10000</f>
        <v>42.097123390981807</v>
      </c>
      <c r="M75" s="114">
        <f>SUMIFS(Calculation!P$104:P$248,Calculation!$D$104:$D$248,$D75,Calculation!$C$104:$C$248,$C75)+SUMIFS(Calculation!P$38:P$64,Calculation!$B$38:$B$64,$D75,Calculation!$A$38:$A$64,$C75)*10000</f>
        <v>34.414883881218337</v>
      </c>
      <c r="N75" s="115">
        <f>SUMIFS(Calculation!Q$104:Q$248,Calculation!$D$104:$D$248,$D75,Calculation!$C$104:$C$248,$C75)+SUMIFS(Calculation!Q$38:Q$64,Calculation!$B$38:$B$64,$D75,Calculation!$A$38:$A$64,$C75)*10000</f>
        <v>13.956444679016315</v>
      </c>
      <c r="O75" s="114">
        <f>SUMIFS(Calculation!R$104:R$248,Calculation!$D$104:$D$248,$D75,Calculation!$C$104:$C$248,$C75)+SUMIFS(Calculation!R$38:R$64,Calculation!$B$38:$B$64,$D75,Calculation!$A$38:$A$64,$C75)*10000</f>
        <v>0.91393046209018314</v>
      </c>
      <c r="P75" s="153">
        <f>SUMIFS(Calculation!S$104:S$248,Calculation!$D$104:$D$248,$D75,Calculation!$C$104:$C$248,$C75)+SUMIFS(Calculation!S$38:S$64,Calculation!$B$38:$B$64,$D75,Calculation!$A$38:$A$64,$C75)*10000</f>
        <v>9.8389804108810033</v>
      </c>
      <c r="Q75" s="158">
        <f>SUMIFS(Calculation!T$104:T$248,Calculation!$D$104:$D$248,$D75,Calculation!$C$104:$C$248,$C75)+SUMIFS(Calculation!T$38:T$64,Calculation!$B$38:$B$64,$D75,Calculation!$A$38:$A$64,$C75)*10000</f>
        <v>0</v>
      </c>
      <c r="R75" s="117">
        <f>SUMIFS(Calculation!U$104:U$248,Calculation!$D$104:$D$248,$D75,Calculation!$C$104:$C$248,$C75)+SUMIFS(Calculation!U$38:U$64,Calculation!$B$38:$B$64,$D75,Calculation!$A$38:$A$64,$C75)*10000</f>
        <v>0</v>
      </c>
      <c r="S75" s="116">
        <f>SUMIFS(Calculation!V$104:V$248,Calculation!$D$104:$D$248,$D75,Calculation!$C$104:$C$248,$C75)+SUMIFS(Calculation!V$38:V$64,Calculation!$B$38:$B$64,$D75,Calculation!$A$38:$A$64,$C75)*10000</f>
        <v>4.3855510522705338E-2</v>
      </c>
      <c r="T75" s="117">
        <f>SUMIFS(Calculation!W$104:W$248,Calculation!$D$104:$D$248,$D75,Calculation!$C$104:$C$248,$C75)+SUMIFS(Calculation!W$38:W$64,Calculation!$B$38:$B$64,$D75,Calculation!$A$38:$A$64,$C75)*10000</f>
        <v>1.6608672521531299E-2</v>
      </c>
      <c r="U75" s="116">
        <f>SUMIFS(Calculation!X$104:X$248,Calculation!$D$104:$D$248,$D75,Calculation!$C$104:$C$248,$C75)+SUMIFS(Calculation!X$38:X$64,Calculation!$B$38:$B$64,$D75,Calculation!$A$38:$A$64,$C75)*10000</f>
        <v>1.3093062542613827E-3</v>
      </c>
      <c r="V75" s="159">
        <f>SUMIFS(Calculation!Y$104:Y$248,Calculation!$D$104:$D$248,$D75,Calculation!$C$104:$C$248,$C75)+SUMIFS(Calculation!Y$38:Y$64,Calculation!$B$38:$B$64,$D75,Calculation!$A$38:$A$64,$C75)*10000</f>
        <v>1.1459639266843692E-2</v>
      </c>
      <c r="W75" s="164">
        <f>SUMIFS(Calculation!Z$104:Z$248,Calculation!$D$104:$D$248,$D75,Calculation!$C$104:$C$248,$C75)+SUMIFS(Calculation!Z$38:Z$64,Calculation!$B$38:$B$64,$D75,Calculation!$A$38:$A$64,$C75)*10000</f>
        <v>0</v>
      </c>
      <c r="X75" s="119">
        <f>SUMIFS(Calculation!AA$104:AA$248,Calculation!$D$104:$D$248,$D75,Calculation!$C$104:$C$248,$C75)+SUMIFS(Calculation!AA$38:AA$64,Calculation!$B$38:$B$64,$D75,Calculation!$A$38:$A$64,$C75)*10000</f>
        <v>0.19238958120635963</v>
      </c>
      <c r="Y75" s="118">
        <f>SUMIFS(Calculation!AB$104:AB$248,Calculation!$D$104:$D$248,$D75,Calculation!$C$104:$C$248,$C75)+SUMIFS(Calculation!AB$38:AB$64,Calculation!$B$38:$B$64,$D75,Calculation!$A$38:$A$64,$C75)*10000</f>
        <v>0.13156653156811601</v>
      </c>
      <c r="Z75" s="119">
        <f>SUMIFS(Calculation!AC$104:AC$248,Calculation!$D$104:$D$248,$D75,Calculation!$C$104:$C$248,$C75)+SUMIFS(Calculation!AC$38:AC$64,Calculation!$B$38:$B$64,$D75,Calculation!$A$38:$A$64,$C75)*10000</f>
        <v>5.5362241738437665E-2</v>
      </c>
      <c r="AA75" s="118">
        <f>SUMIFS(Calculation!AD$104:AD$248,Calculation!$D$104:$D$248,$D75,Calculation!$C$104:$C$248,$C75)+SUMIFS(Calculation!AD$38:AD$64,Calculation!$B$38:$B$64,$D75,Calculation!$A$38:$A$64,$C75)*10000</f>
        <v>3.9279187627841482E-3</v>
      </c>
      <c r="AB75" s="165">
        <f>SUMIFS(Calculation!AE$104:AE$248,Calculation!$D$104:$D$248,$D75,Calculation!$C$104:$C$248,$C75)+SUMIFS(Calculation!AE$38:AE$64,Calculation!$B$38:$B$64,$D75,Calculation!$A$38:$A$64,$C75)*10000</f>
        <v>3.4378917800531074E-2</v>
      </c>
      <c r="AC75" s="170">
        <f>SUMIFS(Calculation!AF$104:AF$248,Calculation!$D$104:$D$248,$D75,Calculation!$C$104:$C$248,$C75)+SUMIFS(Calculation!AF$38:AF$64,Calculation!$B$38:$B$64,$D75,Calculation!$A$38:$A$64,$C75)*10000</f>
        <v>0</v>
      </c>
      <c r="AD75" s="121">
        <f>SUMIFS(Calculation!AG$104:AG$248,Calculation!$D$104:$D$248,$D75,Calculation!$C$104:$C$248,$C75)+SUMIFS(Calculation!AG$38:AG$64,Calculation!$B$38:$B$64,$D75,Calculation!$A$38:$A$64,$C75)*10000</f>
        <v>7.4390638066459056</v>
      </c>
      <c r="AE75" s="120">
        <f>SUMIFS(Calculation!AH$104:AH$248,Calculation!$D$104:$D$248,$D75,Calculation!$C$104:$C$248,$C75)+SUMIFS(Calculation!AH$38:AH$64,Calculation!$B$38:$B$64,$D75,Calculation!$A$38:$A$64,$C75)*10000</f>
        <v>5.3942277942927568</v>
      </c>
      <c r="AF75" s="121">
        <f>SUMIFS(Calculation!AI$104:AI$248,Calculation!$D$104:$D$248,$D75,Calculation!$C$104:$C$248,$C75)+SUMIFS(Calculation!AI$38:AI$64,Calculation!$B$38:$B$64,$D75,Calculation!$A$38:$A$64,$C75)*10000</f>
        <v>2.3086054804928504</v>
      </c>
      <c r="AG75" s="120">
        <f>SUMIFS(Calculation!AJ$104:AJ$248,Calculation!$D$104:$D$248,$D75,Calculation!$C$104:$C$248,$C75)+SUMIFS(Calculation!AJ$38:AJ$64,Calculation!$B$38:$B$64,$D75,Calculation!$A$38:$A$64,$C75)*10000</f>
        <v>0.17806565057954804</v>
      </c>
      <c r="AH75" s="171">
        <f>SUMIFS(Calculation!AK$104:AK$248,Calculation!$D$104:$D$248,$D75,Calculation!$C$104:$C$248,$C75)+SUMIFS(Calculation!AK$38:AK$64,Calculation!$B$38:$B$64,$D75,Calculation!$A$38:$A$64,$C75)*10000</f>
        <v>1.6845669722260228</v>
      </c>
      <c r="AI75" s="176">
        <f>SUMIFS(Calculation!AL$104:AL$248,Calculation!$D$104:$D$248,$D75,Calculation!$C$104:$C$248,$C75)+SUMIFS(Calculation!AL$38:AL$64,Calculation!$B$38:$B$64,$D75,Calculation!$A$38:$A$64,$C75)*10000</f>
        <v>0</v>
      </c>
      <c r="AJ75" s="123">
        <f>SUMIFS(Calculation!AM$104:AM$248,Calculation!$D$104:$D$248,$D75,Calculation!$C$104:$C$248,$C75)+SUMIFS(Calculation!AM$38:AM$64,Calculation!$B$38:$B$64,$D75,Calculation!$A$38:$A$64,$C75)*10000</f>
        <v>3.3347527409102335</v>
      </c>
      <c r="AK75" s="122">
        <f>SUMIFS(Calculation!AN$104:AN$248,Calculation!$D$104:$D$248,$D75,Calculation!$C$104:$C$248,$C75)+SUMIFS(Calculation!AN$38:AN$64,Calculation!$B$38:$B$64,$D75,Calculation!$A$38:$A$64,$C75)*10000</f>
        <v>3.0698857365893737</v>
      </c>
      <c r="AL75" s="123">
        <f>SUMIFS(Calculation!AO$104:AO$248,Calculation!$D$104:$D$248,$D75,Calculation!$C$104:$C$248,$C75)+SUMIFS(Calculation!AO$38:AO$64,Calculation!$B$38:$B$64,$D75,Calculation!$A$38:$A$64,$C75)*10000</f>
        <v>1.6239590909941717</v>
      </c>
      <c r="AM75" s="122">
        <f>SUMIFS(Calculation!AP$104:AP$248,Calculation!$D$104:$D$248,$D75,Calculation!$C$104:$C$248,$C75)+SUMIFS(Calculation!AP$38:AP$64,Calculation!$B$38:$B$64,$D75,Calculation!$A$38:$A$64,$C75)*10000</f>
        <v>0.15122487236718971</v>
      </c>
      <c r="AN75" s="177">
        <f>SUMIFS(Calculation!AQ$104:AQ$248,Calculation!$D$104:$D$248,$D75,Calculation!$C$104:$C$248,$C75)+SUMIFS(Calculation!AQ$38:AQ$64,Calculation!$B$38:$B$64,$D75,Calculation!$A$38:$A$64,$C75)*10000</f>
        <v>1.965328134263693</v>
      </c>
    </row>
    <row r="76" spans="1:40">
      <c r="A76" s="136" t="s">
        <v>116</v>
      </c>
      <c r="B76" s="131" t="s">
        <v>116</v>
      </c>
      <c r="C76" s="142" t="s">
        <v>220</v>
      </c>
      <c r="D76" s="143" t="s">
        <v>144</v>
      </c>
      <c r="E76" s="146">
        <f>SUMIFS(Calculation!H$104:H$248,Calculation!$D$104:$D$248,$D76,Calculation!$C$104:$C$248,$C76)+SUMIFS(Calculation!H$38:H$64,Calculation!$B$38:$B$64,$D76,Calculation!$A$38:$A$64,$C76)*10000</f>
        <v>3219.155502171302</v>
      </c>
      <c r="F76" s="113">
        <f>SUMIFS(Calculation!I$104:I$248,Calculation!$D$104:$D$248,$D76,Calculation!$C$104:$C$248,$C76)+SUMIFS(Calculation!I$38:I$64,Calculation!$B$38:$B$64,$D76,Calculation!$A$38:$A$64,$C76)*10000</f>
        <v>681.48937977909941</v>
      </c>
      <c r="G76" s="112">
        <f>SUMIFS(Calculation!J$104:J$248,Calculation!$D$104:$D$248,$D76,Calculation!$C$104:$C$248,$C76)+SUMIFS(Calculation!J$38:J$64,Calculation!$B$38:$B$64,$D76,Calculation!$A$38:$A$64,$C76)*10000</f>
        <v>198.015625</v>
      </c>
      <c r="H76" s="113">
        <f>SUMIFS(Calculation!K$104:K$248,Calculation!$D$104:$D$248,$D76,Calculation!$C$104:$C$248,$C76)+SUMIFS(Calculation!K$38:K$64,Calculation!$B$38:$B$64,$D76,Calculation!$A$38:$A$64,$C76)*10000</f>
        <v>288.48730964467006</v>
      </c>
      <c r="I76" s="112">
        <f>SUMIFS(Calculation!L$104:L$248,Calculation!$D$104:$D$248,$D76,Calculation!$C$104:$C$248,$C76)+SUMIFS(Calculation!L$38:L$64,Calculation!$B$38:$B$64,$D76,Calculation!$A$38:$A$64,$C76)*10000</f>
        <v>35.875258442453479</v>
      </c>
      <c r="J76" s="147">
        <f>SUMIFS(Calculation!M$104:M$248,Calculation!$D$104:$D$248,$D76,Calculation!$C$104:$C$248,$C76)+SUMIFS(Calculation!M$38:M$64,Calculation!$B$38:$B$64,$D76,Calculation!$A$38:$A$64,$C76)*10000</f>
        <v>7033.7393483709275</v>
      </c>
      <c r="K76" s="152">
        <f>SUMIFS(Calculation!N$104:N$248,Calculation!$D$104:$D$248,$D76,Calculation!$C$104:$C$248,$C76)+SUMIFS(Calculation!N$38:N$64,Calculation!$B$38:$B$64,$D76,Calculation!$A$38:$A$64,$C76)*10000</f>
        <v>12051.612307123718</v>
      </c>
      <c r="L76" s="115">
        <f>SUMIFS(Calculation!O$104:O$248,Calculation!$D$104:$D$248,$D76,Calculation!$C$104:$C$248,$C76)+SUMIFS(Calculation!O$38:O$64,Calculation!$B$38:$B$64,$D76,Calculation!$A$38:$A$64,$C76)*10000</f>
        <v>3654.8666100254886</v>
      </c>
      <c r="M76" s="114">
        <f>SUMIFS(Calculation!P$104:P$248,Calculation!$D$104:$D$248,$D76,Calculation!$C$104:$C$248,$C76)+SUMIFS(Calculation!P$38:P$64,Calculation!$B$38:$B$64,$D76,Calculation!$A$38:$A$64,$C76)*10000</f>
        <v>1631.921875</v>
      </c>
      <c r="N76" s="115">
        <f>SUMIFS(Calculation!Q$104:Q$248,Calculation!$D$104:$D$248,$D76,Calculation!$C$104:$C$248,$C76)+SUMIFS(Calculation!Q$38:Q$64,Calculation!$B$38:$B$64,$D76,Calculation!$A$38:$A$64,$C76)*10000</f>
        <v>1670.8223350253807</v>
      </c>
      <c r="O76" s="114">
        <f>SUMIFS(Calculation!R$104:R$248,Calculation!$D$104:$D$248,$D76,Calculation!$C$104:$C$248,$C76)+SUMIFS(Calculation!R$38:R$64,Calculation!$B$38:$B$64,$D76,Calculation!$A$38:$A$64,$C76)*10000</f>
        <v>251.86905582356997</v>
      </c>
      <c r="P76" s="153">
        <f>SUMIFS(Calculation!S$104:S$248,Calculation!$D$104:$D$248,$D76,Calculation!$C$104:$C$248,$C76)+SUMIFS(Calculation!S$38:S$64,Calculation!$B$38:$B$64,$D76,Calculation!$A$38:$A$64,$C76)*10000</f>
        <v>55597.572055137847</v>
      </c>
      <c r="Q76" s="158">
        <f>SUMIFS(Calculation!T$104:T$248,Calculation!$D$104:$D$248,$D76,Calculation!$C$104:$C$248,$C76)+SUMIFS(Calculation!T$38:T$64,Calculation!$B$38:$B$64,$D76,Calculation!$A$38:$A$64,$C76)*10000</f>
        <v>64.706643259724657</v>
      </c>
      <c r="R76" s="117">
        <f>SUMIFS(Calculation!U$104:U$248,Calculation!$D$104:$D$248,$D76,Calculation!$C$104:$C$248,$C76)+SUMIFS(Calculation!U$38:U$64,Calculation!$B$38:$B$64,$D76,Calculation!$A$38:$A$64,$C76)*10000</f>
        <v>20.835344095157179</v>
      </c>
      <c r="S76" s="116">
        <f>SUMIFS(Calculation!V$104:V$248,Calculation!$D$104:$D$248,$D76,Calculation!$C$104:$C$248,$C76)+SUMIFS(Calculation!V$38:V$64,Calculation!$B$38:$B$64,$D76,Calculation!$A$38:$A$64,$C76)*10000</f>
        <v>7.8523437500000002</v>
      </c>
      <c r="T76" s="117">
        <f>SUMIFS(Calculation!W$104:W$248,Calculation!$D$104:$D$248,$D76,Calculation!$C$104:$C$248,$C76)+SUMIFS(Calculation!W$38:W$64,Calculation!$B$38:$B$64,$D76,Calculation!$A$38:$A$64,$C76)*10000</f>
        <v>7.5556200145032637</v>
      </c>
      <c r="U76" s="116">
        <f>SUMIFS(Calculation!X$104:X$248,Calculation!$D$104:$D$248,$D76,Calculation!$C$104:$C$248,$C76)+SUMIFS(Calculation!X$38:X$64,Calculation!$B$38:$B$64,$D76,Calculation!$A$38:$A$64,$C76)*10000</f>
        <v>0.49483115093039282</v>
      </c>
      <c r="V76" s="159">
        <f>SUMIFS(Calculation!Y$104:Y$248,Calculation!$D$104:$D$248,$D76,Calculation!$C$104:$C$248,$C76)+SUMIFS(Calculation!Y$38:Y$64,Calculation!$B$38:$B$64,$D76,Calculation!$A$38:$A$64,$C76)*10000</f>
        <v>258.59335839598998</v>
      </c>
      <c r="W76" s="164">
        <f>SUMIFS(Calculation!Z$104:Z$248,Calculation!$D$104:$D$248,$D76,Calculation!$C$104:$C$248,$C76)+SUMIFS(Calculation!Z$38:Z$64,Calculation!$B$38:$B$64,$D76,Calculation!$A$38:$A$64,$C76)*10000</f>
        <v>0</v>
      </c>
      <c r="X76" s="119">
        <f>SUMIFS(Calculation!AA$104:AA$248,Calculation!$D$104:$D$248,$D76,Calculation!$C$104:$C$248,$C76)+SUMIFS(Calculation!AA$38:AA$64,Calculation!$B$38:$B$64,$D76,Calculation!$A$38:$A$64,$C76)*10000</f>
        <v>0</v>
      </c>
      <c r="Y76" s="118">
        <f>SUMIFS(Calculation!AB$104:AB$248,Calculation!$D$104:$D$248,$D76,Calculation!$C$104:$C$248,$C76)+SUMIFS(Calculation!AB$38:AB$64,Calculation!$B$38:$B$64,$D76,Calculation!$A$38:$A$64,$C76)*10000</f>
        <v>0</v>
      </c>
      <c r="Z76" s="119">
        <f>SUMIFS(Calculation!AC$104:AC$248,Calculation!$D$104:$D$248,$D76,Calculation!$C$104:$C$248,$C76)+SUMIFS(Calculation!AC$38:AC$64,Calculation!$B$38:$B$64,$D76,Calculation!$A$38:$A$64,$C76)*10000</f>
        <v>0</v>
      </c>
      <c r="AA76" s="118">
        <f>SUMIFS(Calculation!AD$104:AD$248,Calculation!$D$104:$D$248,$D76,Calculation!$C$104:$C$248,$C76)+SUMIFS(Calculation!AD$38:AD$64,Calculation!$B$38:$B$64,$D76,Calculation!$A$38:$A$64,$C76)*10000</f>
        <v>0</v>
      </c>
      <c r="AB76" s="165">
        <f>SUMIFS(Calculation!AE$104:AE$248,Calculation!$D$104:$D$248,$D76,Calculation!$C$104:$C$248,$C76)+SUMIFS(Calculation!AE$38:AE$64,Calculation!$B$38:$B$64,$D76,Calculation!$A$38:$A$64,$C76)*10000</f>
        <v>0</v>
      </c>
      <c r="AC76" s="170">
        <f>SUMIFS(Calculation!AF$104:AF$248,Calculation!$D$104:$D$248,$D76,Calculation!$C$104:$C$248,$C76)+SUMIFS(Calculation!AF$38:AF$64,Calculation!$B$38:$B$64,$D76,Calculation!$A$38:$A$64,$C76)*10000</f>
        <v>1730.9027071976348</v>
      </c>
      <c r="AD76" s="121">
        <f>SUMIFS(Calculation!AG$104:AG$248,Calculation!$D$104:$D$248,$D76,Calculation!$C$104:$C$248,$C76)+SUMIFS(Calculation!AG$38:AG$64,Calculation!$B$38:$B$64,$D76,Calculation!$A$38:$A$64,$C76)*10000</f>
        <v>521.75174171622768</v>
      </c>
      <c r="AE76" s="120">
        <f>SUMIFS(Calculation!AH$104:AH$248,Calculation!$D$104:$D$248,$D76,Calculation!$C$104:$C$248,$C76)+SUMIFS(Calculation!AH$38:AH$64,Calculation!$B$38:$B$64,$D76,Calculation!$A$38:$A$64,$C76)*10000</f>
        <v>224.30390625000001</v>
      </c>
      <c r="AF76" s="121">
        <f>SUMIFS(Calculation!AI$104:AI$248,Calculation!$D$104:$D$248,$D76,Calculation!$C$104:$C$248,$C76)+SUMIFS(Calculation!AI$38:AI$64,Calculation!$B$38:$B$64,$D76,Calculation!$A$38:$A$64,$C76)*10000</f>
        <v>258.6082668600435</v>
      </c>
      <c r="AG76" s="120">
        <f>SUMIFS(Calculation!AJ$104:AJ$248,Calculation!$D$104:$D$248,$D76,Calculation!$C$104:$C$248,$C76)+SUMIFS(Calculation!AJ$38:AJ$64,Calculation!$B$38:$B$64,$D76,Calculation!$A$38:$A$64,$C76)*10000</f>
        <v>44.287388008270156</v>
      </c>
      <c r="AH76" s="171">
        <f>SUMIFS(Calculation!AK$104:AK$248,Calculation!$D$104:$D$248,$D76,Calculation!$C$104:$C$248,$C76)+SUMIFS(Calculation!AK$38:AK$64,Calculation!$B$38:$B$64,$D76,Calculation!$A$38:$A$64,$C76)*10000</f>
        <v>11688.419799498746</v>
      </c>
      <c r="AI76" s="176">
        <f>SUMIFS(Calculation!AL$104:AL$248,Calculation!$D$104:$D$248,$D76,Calculation!$C$104:$C$248,$C76)+SUMIFS(Calculation!AL$38:AL$64,Calculation!$B$38:$B$64,$D76,Calculation!$A$38:$A$64,$C76)*10000</f>
        <v>441.62284024762084</v>
      </c>
      <c r="AJ76" s="123">
        <f>SUMIFS(Calculation!AM$104:AM$248,Calculation!$D$104:$D$248,$D76,Calculation!$C$104:$C$248,$C76)+SUMIFS(Calculation!AM$38:AM$64,Calculation!$B$38:$B$64,$D76,Calculation!$A$38:$A$64,$C76)*10000</f>
        <v>230.05692438402718</v>
      </c>
      <c r="AK76" s="122">
        <f>SUMIFS(Calculation!AN$104:AN$248,Calculation!$D$104:$D$248,$D76,Calculation!$C$104:$C$248,$C76)+SUMIFS(Calculation!AN$38:AN$64,Calculation!$B$38:$B$64,$D76,Calculation!$A$38:$A$64,$C76)*10000</f>
        <v>122.90625</v>
      </c>
      <c r="AL76" s="123">
        <f>SUMIFS(Calculation!AO$104:AO$248,Calculation!$D$104:$D$248,$D76,Calculation!$C$104:$C$248,$C76)+SUMIFS(Calculation!AO$38:AO$64,Calculation!$B$38:$B$64,$D76,Calculation!$A$38:$A$64,$C76)*10000</f>
        <v>142.52646845540247</v>
      </c>
      <c r="AM76" s="122">
        <f>SUMIFS(Calculation!AP$104:AP$248,Calculation!$D$104:$D$248,$D76,Calculation!$C$104:$C$248,$C76)+SUMIFS(Calculation!AP$38:AP$64,Calculation!$B$38:$B$64,$D76,Calculation!$A$38:$A$64,$C76)*10000</f>
        <v>26.473466574776015</v>
      </c>
      <c r="AN76" s="177">
        <f>SUMIFS(Calculation!AQ$104:AQ$248,Calculation!$D$104:$D$248,$D76,Calculation!$C$104:$C$248,$C76)+SUMIFS(Calculation!AQ$38:AQ$64,Calculation!$B$38:$B$64,$D76,Calculation!$A$38:$A$64,$C76)*10000</f>
        <v>7964.6754385964914</v>
      </c>
    </row>
    <row r="77" spans="1:40">
      <c r="A77" s="136" t="s">
        <v>116</v>
      </c>
      <c r="B77" s="131" t="s">
        <v>116</v>
      </c>
      <c r="C77" s="142" t="s">
        <v>220</v>
      </c>
      <c r="D77" s="143" t="s">
        <v>433</v>
      </c>
      <c r="E77" s="146">
        <f>SUMIFS(Calculation!H$104:H$248,Calculation!$D$104:$D$248,$D77,Calculation!$C$104:$C$248,$C77)+SUMIFS(Calculation!H$38:H$64,Calculation!$B$38:$B$64,$D77,Calculation!$A$38:$A$64,$C77)*10000</f>
        <v>0</v>
      </c>
      <c r="F77" s="113">
        <f>SUMIFS(Calculation!I$104:I$248,Calculation!$D$104:$D$248,$D77,Calculation!$C$104:$C$248,$C77)+SUMIFS(Calculation!I$38:I$64,Calculation!$B$38:$B$64,$D77,Calculation!$A$38:$A$64,$C77)*10000</f>
        <v>0</v>
      </c>
      <c r="G77" s="112">
        <f>SUMIFS(Calculation!J$104:J$248,Calculation!$D$104:$D$248,$D77,Calculation!$C$104:$C$248,$C77)+SUMIFS(Calculation!J$38:J$64,Calculation!$B$38:$B$64,$D77,Calculation!$A$38:$A$64,$C77)*10000</f>
        <v>0</v>
      </c>
      <c r="H77" s="113">
        <f>SUMIFS(Calculation!K$104:K$248,Calculation!$D$104:$D$248,$D77,Calculation!$C$104:$C$248,$C77)+SUMIFS(Calculation!K$38:K$64,Calculation!$B$38:$B$64,$D77,Calculation!$A$38:$A$64,$C77)*10000</f>
        <v>0</v>
      </c>
      <c r="I77" s="112">
        <f>SUMIFS(Calculation!L$104:L$248,Calculation!$D$104:$D$248,$D77,Calculation!$C$104:$C$248,$C77)+SUMIFS(Calculation!L$38:L$64,Calculation!$B$38:$B$64,$D77,Calculation!$A$38:$A$64,$C77)*10000</f>
        <v>0</v>
      </c>
      <c r="J77" s="147">
        <f>SUMIFS(Calculation!M$104:M$248,Calculation!$D$104:$D$248,$D77,Calculation!$C$104:$C$248,$C77)+SUMIFS(Calculation!M$38:M$64,Calculation!$B$38:$B$64,$D77,Calculation!$A$38:$A$64,$C77)*10000</f>
        <v>201.61403508771929</v>
      </c>
      <c r="K77" s="152">
        <f>SUMIFS(Calculation!N$104:N$248,Calculation!$D$104:$D$248,$D77,Calculation!$C$104:$C$248,$C77)+SUMIFS(Calculation!N$38:N$64,Calculation!$B$38:$B$64,$D77,Calculation!$A$38:$A$64,$C77)*10000</f>
        <v>0</v>
      </c>
      <c r="L77" s="115">
        <f>SUMIFS(Calculation!O$104:O$248,Calculation!$D$104:$D$248,$D77,Calculation!$C$104:$C$248,$C77)+SUMIFS(Calculation!O$38:O$64,Calculation!$B$38:$B$64,$D77,Calculation!$A$38:$A$64,$C77)*10000</f>
        <v>0</v>
      </c>
      <c r="M77" s="114">
        <f>SUMIFS(Calculation!P$104:P$248,Calculation!$D$104:$D$248,$D77,Calculation!$C$104:$C$248,$C77)+SUMIFS(Calculation!P$38:P$64,Calculation!$B$38:$B$64,$D77,Calculation!$A$38:$A$64,$C77)*10000</f>
        <v>0</v>
      </c>
      <c r="N77" s="115">
        <f>SUMIFS(Calculation!Q$104:Q$248,Calculation!$D$104:$D$248,$D77,Calculation!$C$104:$C$248,$C77)+SUMIFS(Calculation!Q$38:Q$64,Calculation!$B$38:$B$64,$D77,Calculation!$A$38:$A$64,$C77)*10000</f>
        <v>0</v>
      </c>
      <c r="O77" s="114">
        <f>SUMIFS(Calculation!R$104:R$248,Calculation!$D$104:$D$248,$D77,Calculation!$C$104:$C$248,$C77)+SUMIFS(Calculation!R$38:R$64,Calculation!$B$38:$B$64,$D77,Calculation!$A$38:$A$64,$C77)*10000</f>
        <v>0</v>
      </c>
      <c r="P77" s="153">
        <f>SUMIFS(Calculation!S$104:S$248,Calculation!$D$104:$D$248,$D77,Calculation!$C$104:$C$248,$C77)+SUMIFS(Calculation!S$38:S$64,Calculation!$B$38:$B$64,$D77,Calculation!$A$38:$A$64,$C77)*10000</f>
        <v>1593.640350877193</v>
      </c>
      <c r="Q77" s="158">
        <f>SUMIFS(Calculation!T$104:T$248,Calculation!$D$104:$D$248,$D77,Calculation!$C$104:$C$248,$C77)+SUMIFS(Calculation!T$38:T$64,Calculation!$B$38:$B$64,$D77,Calculation!$A$38:$A$64,$C77)*10000</f>
        <v>0</v>
      </c>
      <c r="R77" s="117">
        <f>SUMIFS(Calculation!U$104:U$248,Calculation!$D$104:$D$248,$D77,Calculation!$C$104:$C$248,$C77)+SUMIFS(Calculation!U$38:U$64,Calculation!$B$38:$B$64,$D77,Calculation!$A$38:$A$64,$C77)*10000</f>
        <v>0</v>
      </c>
      <c r="S77" s="116">
        <f>SUMIFS(Calculation!V$104:V$248,Calculation!$D$104:$D$248,$D77,Calculation!$C$104:$C$248,$C77)+SUMIFS(Calculation!V$38:V$64,Calculation!$B$38:$B$64,$D77,Calculation!$A$38:$A$64,$C77)*10000</f>
        <v>0</v>
      </c>
      <c r="T77" s="117">
        <f>SUMIFS(Calculation!W$104:W$248,Calculation!$D$104:$D$248,$D77,Calculation!$C$104:$C$248,$C77)+SUMIFS(Calculation!W$38:W$64,Calculation!$B$38:$B$64,$D77,Calculation!$A$38:$A$64,$C77)*10000</f>
        <v>0</v>
      </c>
      <c r="U77" s="116">
        <f>SUMIFS(Calculation!X$104:X$248,Calculation!$D$104:$D$248,$D77,Calculation!$C$104:$C$248,$C77)+SUMIFS(Calculation!X$38:X$64,Calculation!$B$38:$B$64,$D77,Calculation!$A$38:$A$64,$C77)*10000</f>
        <v>0</v>
      </c>
      <c r="V77" s="159">
        <f>SUMIFS(Calculation!Y$104:Y$248,Calculation!$D$104:$D$248,$D77,Calculation!$C$104:$C$248,$C77)+SUMIFS(Calculation!Y$38:Y$64,Calculation!$B$38:$B$64,$D77,Calculation!$A$38:$A$64,$C77)*10000</f>
        <v>7.4122807017543861</v>
      </c>
      <c r="W77" s="164">
        <f>SUMIFS(Calculation!Z$104:Z$248,Calculation!$D$104:$D$248,$D77,Calculation!$C$104:$C$248,$C77)+SUMIFS(Calculation!Z$38:Z$64,Calculation!$B$38:$B$64,$D77,Calculation!$A$38:$A$64,$C77)*10000</f>
        <v>0</v>
      </c>
      <c r="X77" s="119">
        <f>SUMIFS(Calculation!AA$104:AA$248,Calculation!$D$104:$D$248,$D77,Calculation!$C$104:$C$248,$C77)+SUMIFS(Calculation!AA$38:AA$64,Calculation!$B$38:$B$64,$D77,Calculation!$A$38:$A$64,$C77)*10000</f>
        <v>0</v>
      </c>
      <c r="Y77" s="118">
        <f>SUMIFS(Calculation!AB$104:AB$248,Calculation!$D$104:$D$248,$D77,Calculation!$C$104:$C$248,$C77)+SUMIFS(Calculation!AB$38:AB$64,Calculation!$B$38:$B$64,$D77,Calculation!$A$38:$A$64,$C77)*10000</f>
        <v>0</v>
      </c>
      <c r="Z77" s="119">
        <f>SUMIFS(Calculation!AC$104:AC$248,Calculation!$D$104:$D$248,$D77,Calculation!$C$104:$C$248,$C77)+SUMIFS(Calculation!AC$38:AC$64,Calculation!$B$38:$B$64,$D77,Calculation!$A$38:$A$64,$C77)*10000</f>
        <v>0</v>
      </c>
      <c r="AA77" s="118">
        <f>SUMIFS(Calculation!AD$104:AD$248,Calculation!$D$104:$D$248,$D77,Calculation!$C$104:$C$248,$C77)+SUMIFS(Calculation!AD$38:AD$64,Calculation!$B$38:$B$64,$D77,Calculation!$A$38:$A$64,$C77)*10000</f>
        <v>0</v>
      </c>
      <c r="AB77" s="165">
        <f>SUMIFS(Calculation!AE$104:AE$248,Calculation!$D$104:$D$248,$D77,Calculation!$C$104:$C$248,$C77)+SUMIFS(Calculation!AE$38:AE$64,Calculation!$B$38:$B$64,$D77,Calculation!$A$38:$A$64,$C77)*10000</f>
        <v>0</v>
      </c>
      <c r="AC77" s="170">
        <f>SUMIFS(Calculation!AF$104:AF$248,Calculation!$D$104:$D$248,$D77,Calculation!$C$104:$C$248,$C77)+SUMIFS(Calculation!AF$38:AF$64,Calculation!$B$38:$B$64,$D77,Calculation!$A$38:$A$64,$C77)*10000</f>
        <v>0</v>
      </c>
      <c r="AD77" s="121">
        <f>SUMIFS(Calculation!AG$104:AG$248,Calculation!$D$104:$D$248,$D77,Calculation!$C$104:$C$248,$C77)+SUMIFS(Calculation!AG$38:AG$64,Calculation!$B$38:$B$64,$D77,Calculation!$A$38:$A$64,$C77)*10000</f>
        <v>0</v>
      </c>
      <c r="AE77" s="120">
        <f>SUMIFS(Calculation!AH$104:AH$248,Calculation!$D$104:$D$248,$D77,Calculation!$C$104:$C$248,$C77)+SUMIFS(Calculation!AH$38:AH$64,Calculation!$B$38:$B$64,$D77,Calculation!$A$38:$A$64,$C77)*10000</f>
        <v>0</v>
      </c>
      <c r="AF77" s="121">
        <f>SUMIFS(Calculation!AI$104:AI$248,Calculation!$D$104:$D$248,$D77,Calculation!$C$104:$C$248,$C77)+SUMIFS(Calculation!AI$38:AI$64,Calculation!$B$38:$B$64,$D77,Calculation!$A$38:$A$64,$C77)*10000</f>
        <v>0</v>
      </c>
      <c r="AG77" s="120">
        <f>SUMIFS(Calculation!AJ$104:AJ$248,Calculation!$D$104:$D$248,$D77,Calculation!$C$104:$C$248,$C77)+SUMIFS(Calculation!AJ$38:AJ$64,Calculation!$B$38:$B$64,$D77,Calculation!$A$38:$A$64,$C77)*10000</f>
        <v>0</v>
      </c>
      <c r="AH77" s="171">
        <f>SUMIFS(Calculation!AK$104:AK$248,Calculation!$D$104:$D$248,$D77,Calculation!$C$104:$C$248,$C77)+SUMIFS(Calculation!AK$38:AK$64,Calculation!$B$38:$B$64,$D77,Calculation!$A$38:$A$64,$C77)*10000</f>
        <v>335.03508771929825</v>
      </c>
      <c r="AI77" s="176">
        <f>SUMIFS(Calculation!AL$104:AL$248,Calculation!$D$104:$D$248,$D77,Calculation!$C$104:$C$248,$C77)+SUMIFS(Calculation!AL$38:AL$64,Calculation!$B$38:$B$64,$D77,Calculation!$A$38:$A$64,$C77)*10000</f>
        <v>0</v>
      </c>
      <c r="AJ77" s="123">
        <f>SUMIFS(Calculation!AM$104:AM$248,Calculation!$D$104:$D$248,$D77,Calculation!$C$104:$C$248,$C77)+SUMIFS(Calculation!AM$38:AM$64,Calculation!$B$38:$B$64,$D77,Calculation!$A$38:$A$64,$C77)*10000</f>
        <v>0</v>
      </c>
      <c r="AK77" s="122">
        <f>SUMIFS(Calculation!AN$104:AN$248,Calculation!$D$104:$D$248,$D77,Calculation!$C$104:$C$248,$C77)+SUMIFS(Calculation!AN$38:AN$64,Calculation!$B$38:$B$64,$D77,Calculation!$A$38:$A$64,$C77)*10000</f>
        <v>0</v>
      </c>
      <c r="AL77" s="123">
        <f>SUMIFS(Calculation!AO$104:AO$248,Calculation!$D$104:$D$248,$D77,Calculation!$C$104:$C$248,$C77)+SUMIFS(Calculation!AO$38:AO$64,Calculation!$B$38:$B$64,$D77,Calculation!$A$38:$A$64,$C77)*10000</f>
        <v>0</v>
      </c>
      <c r="AM77" s="122">
        <f>SUMIFS(Calculation!AP$104:AP$248,Calculation!$D$104:$D$248,$D77,Calculation!$C$104:$C$248,$C77)+SUMIFS(Calculation!AP$38:AP$64,Calculation!$B$38:$B$64,$D77,Calculation!$A$38:$A$64,$C77)*10000</f>
        <v>0</v>
      </c>
      <c r="AN77" s="177">
        <f>SUMIFS(Calculation!AQ$104:AQ$248,Calculation!$D$104:$D$248,$D77,Calculation!$C$104:$C$248,$C77)+SUMIFS(Calculation!AQ$38:AQ$64,Calculation!$B$38:$B$64,$D77,Calculation!$A$38:$A$64,$C77)*10000</f>
        <v>228.2982456140351</v>
      </c>
    </row>
    <row r="78" spans="1:40">
      <c r="A78" s="136" t="s">
        <v>116</v>
      </c>
      <c r="B78" s="135" t="s">
        <v>173</v>
      </c>
      <c r="C78" s="142" t="s">
        <v>220</v>
      </c>
      <c r="D78" s="143" t="s">
        <v>147</v>
      </c>
      <c r="E78" s="146">
        <f>SUMIFS(Calculation!H$104:H$248,Calculation!$D$104:$D$248,$D78,Calculation!$C$104:$C$248,$C78)+SUMIFS(Calculation!H$38:H$64,Calculation!$B$38:$B$64,$D78,Calculation!$A$38:$A$64,$C78)*10000</f>
        <v>0</v>
      </c>
      <c r="F78" s="113">
        <f>SUMIFS(Calculation!I$104:I$248,Calculation!$D$104:$D$248,$D78,Calculation!$C$104:$C$248,$C78)+SUMIFS(Calculation!I$38:I$64,Calculation!$B$38:$B$64,$D78,Calculation!$A$38:$A$64,$C78)*10000</f>
        <v>0</v>
      </c>
      <c r="G78" s="112">
        <f>SUMIFS(Calculation!J$104:J$248,Calculation!$D$104:$D$248,$D78,Calculation!$C$104:$C$248,$C78)+SUMIFS(Calculation!J$38:J$64,Calculation!$B$38:$B$64,$D78,Calculation!$A$38:$A$64,$C78)*10000</f>
        <v>0</v>
      </c>
      <c r="H78" s="113">
        <f>SUMIFS(Calculation!K$104:K$248,Calculation!$D$104:$D$248,$D78,Calculation!$C$104:$C$248,$C78)+SUMIFS(Calculation!K$38:K$64,Calculation!$B$38:$B$64,$D78,Calculation!$A$38:$A$64,$C78)*10000</f>
        <v>0</v>
      </c>
      <c r="I78" s="112">
        <f>SUMIFS(Calculation!L$104:L$248,Calculation!$D$104:$D$248,$D78,Calculation!$C$104:$C$248,$C78)+SUMIFS(Calculation!L$38:L$64,Calculation!$B$38:$B$64,$D78,Calculation!$A$38:$A$64,$C78)*10000</f>
        <v>0</v>
      </c>
      <c r="J78" s="147">
        <f>SUMIFS(Calculation!M$104:M$248,Calculation!$D$104:$D$248,$D78,Calculation!$C$104:$C$248,$C78)+SUMIFS(Calculation!M$38:M$64,Calculation!$B$38:$B$64,$D78,Calculation!$A$38:$A$64,$C78)*10000</f>
        <v>5.2832080200501252</v>
      </c>
      <c r="K78" s="152">
        <f>SUMIFS(Calculation!N$104:N$248,Calculation!$D$104:$D$248,$D78,Calculation!$C$104:$C$248,$C78)+SUMIFS(Calculation!N$38:N$64,Calculation!$B$38:$B$64,$D78,Calculation!$A$38:$A$64,$C78)*10000</f>
        <v>0</v>
      </c>
      <c r="L78" s="115">
        <f>SUMIFS(Calculation!O$104:O$248,Calculation!$D$104:$D$248,$D78,Calculation!$C$104:$C$248,$C78)+SUMIFS(Calculation!O$38:O$64,Calculation!$B$38:$B$64,$D78,Calculation!$A$38:$A$64,$C78)*10000</f>
        <v>0</v>
      </c>
      <c r="M78" s="114">
        <f>SUMIFS(Calculation!P$104:P$248,Calculation!$D$104:$D$248,$D78,Calculation!$C$104:$C$248,$C78)+SUMIFS(Calculation!P$38:P$64,Calculation!$B$38:$B$64,$D78,Calculation!$A$38:$A$64,$C78)*10000</f>
        <v>0</v>
      </c>
      <c r="N78" s="115">
        <f>SUMIFS(Calculation!Q$104:Q$248,Calculation!$D$104:$D$248,$D78,Calculation!$C$104:$C$248,$C78)+SUMIFS(Calculation!Q$38:Q$64,Calculation!$B$38:$B$64,$D78,Calculation!$A$38:$A$64,$C78)*10000</f>
        <v>0</v>
      </c>
      <c r="O78" s="114">
        <f>SUMIFS(Calculation!R$104:R$248,Calculation!$D$104:$D$248,$D78,Calculation!$C$104:$C$248,$C78)+SUMIFS(Calculation!R$38:R$64,Calculation!$B$38:$B$64,$D78,Calculation!$A$38:$A$64,$C78)*10000</f>
        <v>0</v>
      </c>
      <c r="P78" s="153">
        <f>SUMIFS(Calculation!S$104:S$248,Calculation!$D$104:$D$248,$D78,Calculation!$C$104:$C$248,$C78)+SUMIFS(Calculation!S$38:S$64,Calculation!$B$38:$B$64,$D78,Calculation!$A$38:$A$64,$C78)*10000</f>
        <v>41.760651629072683</v>
      </c>
      <c r="Q78" s="158">
        <f>SUMIFS(Calculation!T$104:T$248,Calculation!$D$104:$D$248,$D78,Calculation!$C$104:$C$248,$C78)+SUMIFS(Calculation!T$38:T$64,Calculation!$B$38:$B$64,$D78,Calculation!$A$38:$A$64,$C78)*10000</f>
        <v>0</v>
      </c>
      <c r="R78" s="117">
        <f>SUMIFS(Calculation!U$104:U$248,Calculation!$D$104:$D$248,$D78,Calculation!$C$104:$C$248,$C78)+SUMIFS(Calculation!U$38:U$64,Calculation!$B$38:$B$64,$D78,Calculation!$A$38:$A$64,$C78)*10000</f>
        <v>0</v>
      </c>
      <c r="S78" s="116">
        <f>SUMIFS(Calculation!V$104:V$248,Calculation!$D$104:$D$248,$D78,Calculation!$C$104:$C$248,$C78)+SUMIFS(Calculation!V$38:V$64,Calculation!$B$38:$B$64,$D78,Calculation!$A$38:$A$64,$C78)*10000</f>
        <v>0</v>
      </c>
      <c r="T78" s="117">
        <f>SUMIFS(Calculation!W$104:W$248,Calculation!$D$104:$D$248,$D78,Calculation!$C$104:$C$248,$C78)+SUMIFS(Calculation!W$38:W$64,Calculation!$B$38:$B$64,$D78,Calculation!$A$38:$A$64,$C78)*10000</f>
        <v>0</v>
      </c>
      <c r="U78" s="116">
        <f>SUMIFS(Calculation!X$104:X$248,Calculation!$D$104:$D$248,$D78,Calculation!$C$104:$C$248,$C78)+SUMIFS(Calculation!X$38:X$64,Calculation!$B$38:$B$64,$D78,Calculation!$A$38:$A$64,$C78)*10000</f>
        <v>0</v>
      </c>
      <c r="V78" s="159">
        <f>SUMIFS(Calculation!Y$104:Y$248,Calculation!$D$104:$D$248,$D78,Calculation!$C$104:$C$248,$C78)+SUMIFS(Calculation!Y$38:Y$64,Calculation!$B$38:$B$64,$D78,Calculation!$A$38:$A$64,$C78)*10000</f>
        <v>0.19423558897243107</v>
      </c>
      <c r="W78" s="164">
        <f>SUMIFS(Calculation!Z$104:Z$248,Calculation!$D$104:$D$248,$D78,Calculation!$C$104:$C$248,$C78)+SUMIFS(Calculation!Z$38:Z$64,Calculation!$B$38:$B$64,$D78,Calculation!$A$38:$A$64,$C78)*10000</f>
        <v>0</v>
      </c>
      <c r="X78" s="119">
        <f>SUMIFS(Calculation!AA$104:AA$248,Calculation!$D$104:$D$248,$D78,Calculation!$C$104:$C$248,$C78)+SUMIFS(Calculation!AA$38:AA$64,Calculation!$B$38:$B$64,$D78,Calculation!$A$38:$A$64,$C78)*10000</f>
        <v>0</v>
      </c>
      <c r="Y78" s="118">
        <f>SUMIFS(Calculation!AB$104:AB$248,Calculation!$D$104:$D$248,$D78,Calculation!$C$104:$C$248,$C78)+SUMIFS(Calculation!AB$38:AB$64,Calculation!$B$38:$B$64,$D78,Calculation!$A$38:$A$64,$C78)*10000</f>
        <v>0</v>
      </c>
      <c r="Z78" s="119">
        <f>SUMIFS(Calculation!AC$104:AC$248,Calculation!$D$104:$D$248,$D78,Calculation!$C$104:$C$248,$C78)+SUMIFS(Calculation!AC$38:AC$64,Calculation!$B$38:$B$64,$D78,Calculation!$A$38:$A$64,$C78)*10000</f>
        <v>0</v>
      </c>
      <c r="AA78" s="118">
        <f>SUMIFS(Calculation!AD$104:AD$248,Calculation!$D$104:$D$248,$D78,Calculation!$C$104:$C$248,$C78)+SUMIFS(Calculation!AD$38:AD$64,Calculation!$B$38:$B$64,$D78,Calculation!$A$38:$A$64,$C78)*10000</f>
        <v>0</v>
      </c>
      <c r="AB78" s="165">
        <f>SUMIFS(Calculation!AE$104:AE$248,Calculation!$D$104:$D$248,$D78,Calculation!$C$104:$C$248,$C78)+SUMIFS(Calculation!AE$38:AE$64,Calculation!$B$38:$B$64,$D78,Calculation!$A$38:$A$64,$C78)*10000</f>
        <v>0</v>
      </c>
      <c r="AC78" s="170">
        <f>SUMIFS(Calculation!AF$104:AF$248,Calculation!$D$104:$D$248,$D78,Calculation!$C$104:$C$248,$C78)+SUMIFS(Calculation!AF$38:AF$64,Calculation!$B$38:$B$64,$D78,Calculation!$A$38:$A$64,$C78)*10000</f>
        <v>0</v>
      </c>
      <c r="AD78" s="121">
        <f>SUMIFS(Calculation!AG$104:AG$248,Calculation!$D$104:$D$248,$D78,Calculation!$C$104:$C$248,$C78)+SUMIFS(Calculation!AG$38:AG$64,Calculation!$B$38:$B$64,$D78,Calculation!$A$38:$A$64,$C78)*10000</f>
        <v>0</v>
      </c>
      <c r="AE78" s="120">
        <f>SUMIFS(Calculation!AH$104:AH$248,Calculation!$D$104:$D$248,$D78,Calculation!$C$104:$C$248,$C78)+SUMIFS(Calculation!AH$38:AH$64,Calculation!$B$38:$B$64,$D78,Calculation!$A$38:$A$64,$C78)*10000</f>
        <v>0</v>
      </c>
      <c r="AF78" s="121">
        <f>SUMIFS(Calculation!AI$104:AI$248,Calculation!$D$104:$D$248,$D78,Calculation!$C$104:$C$248,$C78)+SUMIFS(Calculation!AI$38:AI$64,Calculation!$B$38:$B$64,$D78,Calculation!$A$38:$A$64,$C78)*10000</f>
        <v>0</v>
      </c>
      <c r="AG78" s="120">
        <f>SUMIFS(Calculation!AJ$104:AJ$248,Calculation!$D$104:$D$248,$D78,Calculation!$C$104:$C$248,$C78)+SUMIFS(Calculation!AJ$38:AJ$64,Calculation!$B$38:$B$64,$D78,Calculation!$A$38:$A$64,$C78)*10000</f>
        <v>0</v>
      </c>
      <c r="AH78" s="171">
        <f>SUMIFS(Calculation!AK$104:AK$248,Calculation!$D$104:$D$248,$D78,Calculation!$C$104:$C$248,$C78)+SUMIFS(Calculation!AK$38:AK$64,Calculation!$B$38:$B$64,$D78,Calculation!$A$38:$A$64,$C78)*10000</f>
        <v>8.7794486215538843</v>
      </c>
      <c r="AI78" s="176">
        <f>SUMIFS(Calculation!AL$104:AL$248,Calculation!$D$104:$D$248,$D78,Calculation!$C$104:$C$248,$C78)+SUMIFS(Calculation!AL$38:AL$64,Calculation!$B$38:$B$64,$D78,Calculation!$A$38:$A$64,$C78)*10000</f>
        <v>0</v>
      </c>
      <c r="AJ78" s="123">
        <f>SUMIFS(Calculation!AM$104:AM$248,Calculation!$D$104:$D$248,$D78,Calculation!$C$104:$C$248,$C78)+SUMIFS(Calculation!AM$38:AM$64,Calculation!$B$38:$B$64,$D78,Calculation!$A$38:$A$64,$C78)*10000</f>
        <v>0</v>
      </c>
      <c r="AK78" s="122">
        <f>SUMIFS(Calculation!AN$104:AN$248,Calculation!$D$104:$D$248,$D78,Calculation!$C$104:$C$248,$C78)+SUMIFS(Calculation!AN$38:AN$64,Calculation!$B$38:$B$64,$D78,Calculation!$A$38:$A$64,$C78)*10000</f>
        <v>0</v>
      </c>
      <c r="AL78" s="123">
        <f>SUMIFS(Calculation!AO$104:AO$248,Calculation!$D$104:$D$248,$D78,Calculation!$C$104:$C$248,$C78)+SUMIFS(Calculation!AO$38:AO$64,Calculation!$B$38:$B$64,$D78,Calculation!$A$38:$A$64,$C78)*10000</f>
        <v>0</v>
      </c>
      <c r="AM78" s="122">
        <f>SUMIFS(Calculation!AP$104:AP$248,Calculation!$D$104:$D$248,$D78,Calculation!$C$104:$C$248,$C78)+SUMIFS(Calculation!AP$38:AP$64,Calculation!$B$38:$B$64,$D78,Calculation!$A$38:$A$64,$C78)*10000</f>
        <v>0</v>
      </c>
      <c r="AN78" s="177">
        <f>SUMIFS(Calculation!AQ$104:AQ$248,Calculation!$D$104:$D$248,$D78,Calculation!$C$104:$C$248,$C78)+SUMIFS(Calculation!AQ$38:AQ$64,Calculation!$B$38:$B$64,$D78,Calculation!$A$38:$A$64,$C78)*10000</f>
        <v>5.9824561403508776</v>
      </c>
    </row>
    <row r="79" spans="1:40">
      <c r="A79" s="137" t="s">
        <v>483</v>
      </c>
      <c r="B79" s="126" t="s">
        <v>514</v>
      </c>
      <c r="C79" s="142" t="s">
        <v>145</v>
      </c>
      <c r="D79" s="143" t="s">
        <v>439</v>
      </c>
      <c r="E79" s="146">
        <f>SUMIFS(Calculation!H$104:H$248,Calculation!$D$104:$D$248,$D79,Calculation!$C$104:$C$248,$C79)+SUMIFS(Calculation!H$38:H$64,Calculation!$B$38:$B$64,$D79,Calculation!$A$38:$A$64,$C79)*10000</f>
        <v>45190.597955537909</v>
      </c>
      <c r="F79" s="113">
        <f>SUMIFS(Calculation!I$104:I$248,Calculation!$D$104:$D$248,$D79,Calculation!$C$104:$C$248,$C79)+SUMIFS(Calculation!I$38:I$64,Calculation!$B$38:$B$64,$D79,Calculation!$A$38:$A$64,$C79)*10000</f>
        <v>27412.227471767688</v>
      </c>
      <c r="G79" s="112">
        <f>SUMIFS(Calculation!J$104:J$248,Calculation!$D$104:$D$248,$D79,Calculation!$C$104:$C$248,$C79)+SUMIFS(Calculation!J$38:J$64,Calculation!$B$38:$B$64,$D79,Calculation!$A$38:$A$64,$C79)*10000</f>
        <v>31467.209690160627</v>
      </c>
      <c r="H79" s="113">
        <f>SUMIFS(Calculation!K$104:K$248,Calculation!$D$104:$D$248,$D79,Calculation!$C$104:$C$248,$C79)+SUMIFS(Calculation!K$38:K$64,Calculation!$B$38:$B$64,$D79,Calculation!$A$38:$A$64,$C79)*10000</f>
        <v>40899.169806633268</v>
      </c>
      <c r="I79" s="112">
        <f>SUMIFS(Calculation!L$104:L$248,Calculation!$D$104:$D$248,$D79,Calculation!$C$104:$C$248,$C79)+SUMIFS(Calculation!L$38:L$64,Calculation!$B$38:$B$64,$D79,Calculation!$A$38:$A$64,$C79)*10000</f>
        <v>27662.818417380906</v>
      </c>
      <c r="J79" s="147">
        <f>SUMIFS(Calculation!M$104:M$248,Calculation!$D$104:$D$248,$D79,Calculation!$C$104:$C$248,$C79)+SUMIFS(Calculation!M$38:M$64,Calculation!$B$38:$B$64,$D79,Calculation!$A$38:$A$64,$C79)*10000</f>
        <v>18969.284567496725</v>
      </c>
      <c r="K79" s="152">
        <f>SUMIFS(Calculation!N$104:N$248,Calculation!$D$104:$D$248,$D79,Calculation!$C$104:$C$248,$C79)+SUMIFS(Calculation!N$38:N$64,Calculation!$B$38:$B$64,$D79,Calculation!$A$38:$A$64,$C79)*10000</f>
        <v>245396.69859071058</v>
      </c>
      <c r="L79" s="115">
        <f>SUMIFS(Calculation!O$104:O$248,Calculation!$D$104:$D$248,$D79,Calculation!$C$104:$C$248,$C79)+SUMIFS(Calculation!O$38:O$64,Calculation!$B$38:$B$64,$D79,Calculation!$A$38:$A$64,$C79)*10000</f>
        <v>234779.80871168472</v>
      </c>
      <c r="M79" s="114">
        <f>SUMIFS(Calculation!P$104:P$248,Calculation!$D$104:$D$248,$D79,Calculation!$C$104:$C$248,$C79)+SUMIFS(Calculation!P$38:P$64,Calculation!$B$38:$B$64,$D79,Calculation!$A$38:$A$64,$C79)*10000</f>
        <v>298076.37672254897</v>
      </c>
      <c r="N79" s="115">
        <f>SUMIFS(Calculation!Q$104:Q$248,Calculation!$D$104:$D$248,$D79,Calculation!$C$104:$C$248,$C79)+SUMIFS(Calculation!Q$38:Q$64,Calculation!$B$38:$B$64,$D79,Calculation!$A$38:$A$64,$C79)*10000</f>
        <v>258375.6117759099</v>
      </c>
      <c r="O79" s="114">
        <f>SUMIFS(Calculation!R$104:R$248,Calculation!$D$104:$D$248,$D79,Calculation!$C$104:$C$248,$C79)+SUMIFS(Calculation!R$38:R$64,Calculation!$B$38:$B$64,$D79,Calculation!$A$38:$A$64,$C79)*10000</f>
        <v>243548.86984253538</v>
      </c>
      <c r="P79" s="153">
        <f>SUMIFS(Calculation!S$104:S$248,Calculation!$D$104:$D$248,$D79,Calculation!$C$104:$C$248,$C79)+SUMIFS(Calculation!S$38:S$64,Calculation!$B$38:$B$64,$D79,Calculation!$A$38:$A$64,$C79)*10000</f>
        <v>286835.99803407601</v>
      </c>
      <c r="Q79" s="158">
        <f>SUMIFS(Calculation!T$104:T$248,Calculation!$D$104:$D$248,$D79,Calculation!$C$104:$C$248,$C79)+SUMIFS(Calculation!T$38:T$64,Calculation!$B$38:$B$64,$D79,Calculation!$A$38:$A$64,$C79)*10000</f>
        <v>52027.946109567289</v>
      </c>
      <c r="R79" s="117">
        <f>SUMIFS(Calculation!U$104:U$248,Calculation!$D$104:$D$248,$D79,Calculation!$C$104:$C$248,$C79)+SUMIFS(Calculation!U$38:U$64,Calculation!$B$38:$B$64,$D79,Calculation!$A$38:$A$64,$C79)*10000</f>
        <v>46445.966812629638</v>
      </c>
      <c r="S79" s="116">
        <f>SUMIFS(Calculation!V$104:V$248,Calculation!$D$104:$D$248,$D79,Calculation!$C$104:$C$248,$C79)+SUMIFS(Calculation!V$38:V$64,Calculation!$B$38:$B$64,$D79,Calculation!$A$38:$A$64,$C79)*10000</f>
        <v>46230.934784516809</v>
      </c>
      <c r="T79" s="117">
        <f>SUMIFS(Calculation!W$104:W$248,Calculation!$D$104:$D$248,$D79,Calculation!$C$104:$C$248,$C79)+SUMIFS(Calculation!W$38:W$64,Calculation!$B$38:$B$64,$D79,Calculation!$A$38:$A$64,$C79)*10000</f>
        <v>60349.455095027122</v>
      </c>
      <c r="U79" s="116">
        <f>SUMIFS(Calculation!X$104:X$248,Calculation!$D$104:$D$248,$D79,Calculation!$C$104:$C$248,$C79)+SUMIFS(Calculation!X$38:X$64,Calculation!$B$38:$B$64,$D79,Calculation!$A$38:$A$64,$C79)*10000</f>
        <v>71671.847717759621</v>
      </c>
      <c r="V79" s="159">
        <f>SUMIFS(Calculation!Y$104:Y$248,Calculation!$D$104:$D$248,$D79,Calculation!$C$104:$C$248,$C79)+SUMIFS(Calculation!Y$38:Y$64,Calculation!$B$38:$B$64,$D79,Calculation!$A$38:$A$64,$C79)*10000</f>
        <v>77238.1631716907</v>
      </c>
      <c r="W79" s="164">
        <f>SUMIFS(Calculation!Z$104:Z$248,Calculation!$D$104:$D$248,$D79,Calculation!$C$104:$C$248,$C79)+SUMIFS(Calculation!Z$38:Z$64,Calculation!$B$38:$B$64,$D79,Calculation!$A$38:$A$64,$C79)*10000</f>
        <v>1282.002778880508</v>
      </c>
      <c r="X79" s="119">
        <f>SUMIFS(Calculation!AA$104:AA$248,Calculation!$D$104:$D$248,$D79,Calculation!$C$104:$C$248,$C79)+SUMIFS(Calculation!AA$38:AA$64,Calculation!$B$38:$B$64,$D79,Calculation!$A$38:$A$64,$C79)*10000</f>
        <v>1183.9168011062457</v>
      </c>
      <c r="Y79" s="118">
        <f>SUMIFS(Calculation!AB$104:AB$248,Calculation!$D$104:$D$248,$D79,Calculation!$C$104:$C$248,$C79)+SUMIFS(Calculation!AB$38:AB$64,Calculation!$B$38:$B$64,$D79,Calculation!$A$38:$A$64,$C79)*10000</f>
        <v>0</v>
      </c>
      <c r="Z79" s="119">
        <f>SUMIFS(Calculation!AC$104:AC$248,Calculation!$D$104:$D$248,$D79,Calculation!$C$104:$C$248,$C79)+SUMIFS(Calculation!AC$38:AC$64,Calculation!$B$38:$B$64,$D79,Calculation!$A$38:$A$64,$C79)*10000</f>
        <v>0</v>
      </c>
      <c r="AA79" s="118">
        <f>SUMIFS(Calculation!AD$104:AD$248,Calculation!$D$104:$D$248,$D79,Calculation!$C$104:$C$248,$C79)+SUMIFS(Calculation!AD$38:AD$64,Calculation!$B$38:$B$64,$D79,Calculation!$A$38:$A$64,$C79)*10000</f>
        <v>0</v>
      </c>
      <c r="AB79" s="165">
        <f>SUMIFS(Calculation!AE$104:AE$248,Calculation!$D$104:$D$248,$D79,Calculation!$C$104:$C$248,$C79)+SUMIFS(Calculation!AE$38:AE$64,Calculation!$B$38:$B$64,$D79,Calculation!$A$38:$A$64,$C79)*10000</f>
        <v>0</v>
      </c>
      <c r="AC79" s="170">
        <f>SUMIFS(Calculation!AF$104:AF$248,Calculation!$D$104:$D$248,$D79,Calculation!$C$104:$C$248,$C79)+SUMIFS(Calculation!AF$38:AF$64,Calculation!$B$38:$B$64,$D79,Calculation!$A$38:$A$64,$C79)*10000</f>
        <v>5769.0125049622866</v>
      </c>
      <c r="AD79" s="121">
        <f>SUMIFS(Calculation!AG$104:AG$248,Calculation!$D$104:$D$248,$D79,Calculation!$C$104:$C$248,$C79)+SUMIFS(Calculation!AG$38:AG$64,Calculation!$B$38:$B$64,$D79,Calculation!$A$38:$A$64,$C79)*10000</f>
        <v>5737.4429592071901</v>
      </c>
      <c r="AE79" s="120">
        <f>SUMIFS(Calculation!AH$104:AH$248,Calculation!$D$104:$D$248,$D79,Calculation!$C$104:$C$248,$C79)+SUMIFS(Calculation!AH$38:AH$64,Calculation!$B$38:$B$64,$D79,Calculation!$A$38:$A$64,$C79)*10000</f>
        <v>9483.2686737470376</v>
      </c>
      <c r="AF79" s="121">
        <f>SUMIFS(Calculation!AI$104:AI$248,Calculation!$D$104:$D$248,$D79,Calculation!$C$104:$C$248,$C79)+SUMIFS(Calculation!AI$38:AI$64,Calculation!$B$38:$B$64,$D79,Calculation!$A$38:$A$64,$C79)*10000</f>
        <v>13207.238209597945</v>
      </c>
      <c r="AG79" s="120">
        <f>SUMIFS(Calculation!AJ$104:AJ$248,Calculation!$D$104:$D$248,$D79,Calculation!$C$104:$C$248,$C79)+SUMIFS(Calculation!AJ$38:AJ$64,Calculation!$B$38:$B$64,$D79,Calculation!$A$38:$A$64,$C79)*10000</f>
        <v>16056.041459039267</v>
      </c>
      <c r="AH79" s="171">
        <f>SUMIFS(Calculation!AK$104:AK$248,Calculation!$D$104:$D$248,$D79,Calculation!$C$104:$C$248,$C79)+SUMIFS(Calculation!AK$38:AK$64,Calculation!$B$38:$B$64,$D79,Calculation!$A$38:$A$64,$C79)*10000</f>
        <v>17608.259665792924</v>
      </c>
      <c r="AI79" s="176">
        <f>SUMIFS(Calculation!AL$104:AL$248,Calculation!$D$104:$D$248,$D79,Calculation!$C$104:$C$248,$C79)+SUMIFS(Calculation!AL$38:AL$64,Calculation!$B$38:$B$64,$D79,Calculation!$A$38:$A$64,$C79)*10000</f>
        <v>80915.742060341407</v>
      </c>
      <c r="AJ79" s="123">
        <f>SUMIFS(Calculation!AM$104:AM$248,Calculation!$D$104:$D$248,$D79,Calculation!$C$104:$C$248,$C79)+SUMIFS(Calculation!AM$38:AM$64,Calculation!$B$38:$B$64,$D79,Calculation!$A$38:$A$64,$C79)*10000</f>
        <v>79595.63724360452</v>
      </c>
      <c r="AK79" s="122">
        <f>SUMIFS(Calculation!AN$104:AN$248,Calculation!$D$104:$D$248,$D79,Calculation!$C$104:$C$248,$C79)+SUMIFS(Calculation!AN$38:AN$64,Calculation!$B$38:$B$64,$D79,Calculation!$A$38:$A$64,$C79)*10000</f>
        <v>105846.2101290266</v>
      </c>
      <c r="AL79" s="123">
        <f>SUMIFS(Calculation!AO$104:AO$248,Calculation!$D$104:$D$248,$D79,Calculation!$C$104:$C$248,$C79)+SUMIFS(Calculation!AO$38:AO$64,Calculation!$B$38:$B$64,$D79,Calculation!$A$38:$A$64,$C79)*10000</f>
        <v>124778.52511283178</v>
      </c>
      <c r="AM79" s="122">
        <f>SUMIFS(Calculation!AP$104:AP$248,Calculation!$D$104:$D$248,$D79,Calculation!$C$104:$C$248,$C79)+SUMIFS(Calculation!AP$38:AP$64,Calculation!$B$38:$B$64,$D79,Calculation!$A$38:$A$64,$C79)*10000</f>
        <v>126320.42256328482</v>
      </c>
      <c r="AN79" s="177">
        <f>SUMIFS(Calculation!AQ$104:AQ$248,Calculation!$D$104:$D$248,$D79,Calculation!$C$104:$C$248,$C79)+SUMIFS(Calculation!AQ$38:AQ$64,Calculation!$B$38:$B$64,$D79,Calculation!$A$38:$A$64,$C79)*10000</f>
        <v>118579.29456094364</v>
      </c>
    </row>
    <row r="80" spans="1:40">
      <c r="A80" s="137" t="s">
        <v>483</v>
      </c>
      <c r="B80" s="126" t="s">
        <v>514</v>
      </c>
      <c r="C80" s="142" t="s">
        <v>145</v>
      </c>
      <c r="D80" s="143" t="s">
        <v>438</v>
      </c>
      <c r="E80" s="146">
        <f>SUMIFS(Calculation!H$104:H$248,Calculation!$D$104:$D$248,$D80,Calculation!$C$104:$C$248,$C80)+SUMIFS(Calculation!H$38:H$64,Calculation!$B$38:$B$64,$D80,Calculation!$A$38:$A$64,$C80)*10000</f>
        <v>125883.85123064708</v>
      </c>
      <c r="F80" s="113">
        <f>SUMIFS(Calculation!I$104:I$248,Calculation!$D$104:$D$248,$D80,Calculation!$C$104:$C$248,$C80)+SUMIFS(Calculation!I$38:I$64,Calculation!$B$38:$B$64,$D80,Calculation!$A$38:$A$64,$C80)*10000</f>
        <v>90438.949758008763</v>
      </c>
      <c r="G80" s="112">
        <f>SUMIFS(Calculation!J$104:J$248,Calculation!$D$104:$D$248,$D80,Calculation!$C$104:$C$248,$C80)+SUMIFS(Calculation!J$38:J$64,Calculation!$B$38:$B$64,$D80,Calculation!$A$38:$A$64,$C80)*10000</f>
        <v>82657.682787676647</v>
      </c>
      <c r="H80" s="113">
        <f>SUMIFS(Calculation!K$104:K$248,Calculation!$D$104:$D$248,$D80,Calculation!$C$104:$C$248,$C80)+SUMIFS(Calculation!K$38:K$64,Calculation!$B$38:$B$64,$D80,Calculation!$A$38:$A$64,$C80)*10000</f>
        <v>104513.77189350338</v>
      </c>
      <c r="I80" s="112">
        <f>SUMIFS(Calculation!L$104:L$248,Calculation!$D$104:$D$248,$D80,Calculation!$C$104:$C$248,$C80)+SUMIFS(Calculation!L$38:L$64,Calculation!$B$38:$B$64,$D80,Calculation!$A$38:$A$64,$C80)*10000</f>
        <v>74552.737891170022</v>
      </c>
      <c r="J80" s="147">
        <f>SUMIFS(Calculation!M$104:M$248,Calculation!$D$104:$D$248,$D80,Calculation!$C$104:$C$248,$C80)+SUMIFS(Calculation!M$38:M$64,Calculation!$B$38:$B$64,$D80,Calculation!$A$38:$A$64,$C80)*10000</f>
        <v>46851.15285058978</v>
      </c>
      <c r="K80" s="152">
        <f>SUMIFS(Calculation!N$104:N$248,Calculation!$D$104:$D$248,$D80,Calculation!$C$104:$C$248,$C80)+SUMIFS(Calculation!N$38:N$64,Calculation!$B$38:$B$64,$D80,Calculation!$A$38:$A$64,$C80)*10000</f>
        <v>683582.04793568875</v>
      </c>
      <c r="L80" s="115">
        <f>SUMIFS(Calculation!O$104:O$248,Calculation!$D$104:$D$248,$D80,Calculation!$C$104:$C$248,$C80)+SUMIFS(Calculation!O$38:O$64,Calculation!$B$38:$B$64,$D80,Calculation!$A$38:$A$64,$C80)*10000</f>
        <v>774590.07467158337</v>
      </c>
      <c r="M80" s="114">
        <f>SUMIFS(Calculation!P$104:P$248,Calculation!$D$104:$D$248,$D80,Calculation!$C$104:$C$248,$C80)+SUMIFS(Calculation!P$38:P$64,Calculation!$B$38:$B$64,$D80,Calculation!$A$38:$A$64,$C80)*10000</f>
        <v>782983.39243395068</v>
      </c>
      <c r="N80" s="115">
        <f>SUMIFS(Calculation!Q$104:Q$248,Calculation!$D$104:$D$248,$D80,Calculation!$C$104:$C$248,$C80)+SUMIFS(Calculation!Q$38:Q$64,Calculation!$B$38:$B$64,$D80,Calculation!$A$38:$A$64,$C80)*10000</f>
        <v>660253.24914082233</v>
      </c>
      <c r="O80" s="114">
        <f>SUMIFS(Calculation!R$104:R$248,Calculation!$D$104:$D$248,$D80,Calculation!$C$104:$C$248,$C80)+SUMIFS(Calculation!R$38:R$64,Calculation!$B$38:$B$64,$D80,Calculation!$A$38:$A$64,$C80)*10000</f>
        <v>656376.90213274863</v>
      </c>
      <c r="P80" s="153">
        <f>SUMIFS(Calculation!S$104:S$248,Calculation!$D$104:$D$248,$D80,Calculation!$C$104:$C$248,$C80)+SUMIFS(Calculation!S$38:S$64,Calculation!$B$38:$B$64,$D80,Calculation!$A$38:$A$64,$C80)*10000</f>
        <v>708439.85386631719</v>
      </c>
      <c r="Q80" s="158">
        <f>SUMIFS(Calculation!T$104:T$248,Calculation!$D$104:$D$248,$D80,Calculation!$C$104:$C$248,$C80)+SUMIFS(Calculation!T$38:T$64,Calculation!$B$38:$B$64,$D80,Calculation!$A$38:$A$64,$C80)*10000</f>
        <v>144930.10768161967</v>
      </c>
      <c r="R80" s="117">
        <f>SUMIFS(Calculation!U$104:U$248,Calculation!$D$104:$D$248,$D80,Calculation!$C$104:$C$248,$C80)+SUMIFS(Calculation!U$38:U$64,Calculation!$B$38:$B$64,$D80,Calculation!$A$38:$A$64,$C80)*10000</f>
        <v>153235.42982253977</v>
      </c>
      <c r="S80" s="116">
        <f>SUMIFS(Calculation!V$104:V$248,Calculation!$D$104:$D$248,$D80,Calculation!$C$104:$C$248,$C80)+SUMIFS(Calculation!V$38:V$64,Calculation!$B$38:$B$64,$D80,Calculation!$A$38:$A$64,$C80)*10000</f>
        <v>121438.85587641534</v>
      </c>
      <c r="T80" s="117">
        <f>SUMIFS(Calculation!W$104:W$248,Calculation!$D$104:$D$248,$D80,Calculation!$C$104:$C$248,$C80)+SUMIFS(Calculation!W$38:W$64,Calculation!$B$38:$B$64,$D80,Calculation!$A$38:$A$64,$C80)*10000</f>
        <v>154217.04678895284</v>
      </c>
      <c r="U80" s="116">
        <f>SUMIFS(Calculation!X$104:X$248,Calculation!$D$104:$D$248,$D80,Calculation!$C$104:$C$248,$C80)+SUMIFS(Calculation!X$38:X$64,Calculation!$B$38:$B$64,$D80,Calculation!$A$38:$A$64,$C80)*10000</f>
        <v>193159.36635439505</v>
      </c>
      <c r="V80" s="159">
        <f>SUMIFS(Calculation!Y$104:Y$248,Calculation!$D$104:$D$248,$D80,Calculation!$C$104:$C$248,$C80)+SUMIFS(Calculation!Y$38:Y$64,Calculation!$B$38:$B$64,$D80,Calculation!$A$38:$A$64,$C80)*10000</f>
        <v>190766.12909567496</v>
      </c>
      <c r="W80" s="164">
        <f>SUMIFS(Calculation!Z$104:Z$248,Calculation!$D$104:$D$248,$D80,Calculation!$C$104:$C$248,$C80)+SUMIFS(Calculation!Z$38:Z$64,Calculation!$B$38:$B$64,$D80,Calculation!$A$38:$A$64,$C80)*10000</f>
        <v>3571.1730845573638</v>
      </c>
      <c r="X80" s="119">
        <f>SUMIFS(Calculation!AA$104:AA$248,Calculation!$D$104:$D$248,$D80,Calculation!$C$104:$C$248,$C80)+SUMIFS(Calculation!AA$38:AA$64,Calculation!$B$38:$B$64,$D80,Calculation!$A$38:$A$64,$C80)*10000</f>
        <v>3906.0011523392486</v>
      </c>
      <c r="Y80" s="118">
        <f>SUMIFS(Calculation!AB$104:AB$248,Calculation!$D$104:$D$248,$D80,Calculation!$C$104:$C$248,$C80)+SUMIFS(Calculation!AB$38:AB$64,Calculation!$B$38:$B$64,$D80,Calculation!$A$38:$A$64,$C80)*10000</f>
        <v>0</v>
      </c>
      <c r="Z80" s="119">
        <f>SUMIFS(Calculation!AC$104:AC$248,Calculation!$D$104:$D$248,$D80,Calculation!$C$104:$C$248,$C80)+SUMIFS(Calculation!AC$38:AC$64,Calculation!$B$38:$B$64,$D80,Calculation!$A$38:$A$64,$C80)*10000</f>
        <v>0</v>
      </c>
      <c r="AA80" s="118">
        <f>SUMIFS(Calculation!AD$104:AD$248,Calculation!$D$104:$D$248,$D80,Calculation!$C$104:$C$248,$C80)+SUMIFS(Calculation!AD$38:AD$64,Calculation!$B$38:$B$64,$D80,Calculation!$A$38:$A$64,$C80)*10000</f>
        <v>0</v>
      </c>
      <c r="AB80" s="165">
        <f>SUMIFS(Calculation!AE$104:AE$248,Calculation!$D$104:$D$248,$D80,Calculation!$C$104:$C$248,$C80)+SUMIFS(Calculation!AE$38:AE$64,Calculation!$B$38:$B$64,$D80,Calculation!$A$38:$A$64,$C80)*10000</f>
        <v>0</v>
      </c>
      <c r="AC80" s="170">
        <f>SUMIFS(Calculation!AF$104:AF$248,Calculation!$D$104:$D$248,$D80,Calculation!$C$104:$C$248,$C80)+SUMIFS(Calculation!AF$38:AF$64,Calculation!$B$38:$B$64,$D80,Calculation!$A$38:$A$64,$C80)*10000</f>
        <v>16070.278880508138</v>
      </c>
      <c r="AD80" s="121">
        <f>SUMIFS(Calculation!AG$104:AG$248,Calculation!$D$104:$D$248,$D80,Calculation!$C$104:$C$248,$C80)+SUMIFS(Calculation!AG$38:AG$64,Calculation!$B$38:$B$64,$D80,Calculation!$A$38:$A$64,$C80)*10000</f>
        <v>18929.082507490206</v>
      </c>
      <c r="AE80" s="120">
        <f>SUMIFS(Calculation!AH$104:AH$248,Calculation!$D$104:$D$248,$D80,Calculation!$C$104:$C$248,$C80)+SUMIFS(Calculation!AH$38:AH$64,Calculation!$B$38:$B$64,$D80,Calculation!$A$38:$A$64,$C80)*10000</f>
        <v>24910.534538751865</v>
      </c>
      <c r="AF80" s="121">
        <f>SUMIFS(Calculation!AI$104:AI$248,Calculation!$D$104:$D$248,$D80,Calculation!$C$104:$C$248,$C80)+SUMIFS(Calculation!AI$38:AI$64,Calculation!$B$38:$B$64,$D80,Calculation!$A$38:$A$64,$C80)*10000</f>
        <v>33749.787296592272</v>
      </c>
      <c r="AG80" s="120">
        <f>SUMIFS(Calculation!AJ$104:AJ$248,Calculation!$D$104:$D$248,$D80,Calculation!$C$104:$C$248,$C80)+SUMIFS(Calculation!AJ$38:AJ$64,Calculation!$B$38:$B$64,$D80,Calculation!$A$38:$A$64,$C80)*10000</f>
        <v>43271.868845923862</v>
      </c>
      <c r="AH80" s="171">
        <f>SUMIFS(Calculation!AK$104:AK$248,Calculation!$D$104:$D$248,$D80,Calculation!$C$104:$C$248,$C80)+SUMIFS(Calculation!AK$38:AK$64,Calculation!$B$38:$B$64,$D80,Calculation!$A$38:$A$64,$C80)*10000</f>
        <v>43489.635157273922</v>
      </c>
      <c r="AI80" s="176">
        <f>SUMIFS(Calculation!AL$104:AL$248,Calculation!$D$104:$D$248,$D80,Calculation!$C$104:$C$248,$C80)+SUMIFS(Calculation!AL$38:AL$64,Calculation!$B$38:$B$64,$D80,Calculation!$A$38:$A$64,$C80)*10000</f>
        <v>225400.54118697898</v>
      </c>
      <c r="AJ80" s="123">
        <f>SUMIFS(Calculation!AM$104:AM$248,Calculation!$D$104:$D$248,$D80,Calculation!$C$104:$C$248,$C80)+SUMIFS(Calculation!AM$38:AM$64,Calculation!$B$38:$B$64,$D80,Calculation!$A$38:$A$64,$C80)*10000</f>
        <v>262603.46208803874</v>
      </c>
      <c r="AK80" s="122">
        <f>SUMIFS(Calculation!AN$104:AN$248,Calculation!$D$104:$D$248,$D80,Calculation!$C$104:$C$248,$C80)+SUMIFS(Calculation!AN$38:AN$64,Calculation!$B$38:$B$64,$D80,Calculation!$A$38:$A$64,$C80)*10000</f>
        <v>278035.53436320549</v>
      </c>
      <c r="AL80" s="123">
        <f>SUMIFS(Calculation!AO$104:AO$248,Calculation!$D$104:$D$248,$D80,Calculation!$C$104:$C$248,$C80)+SUMIFS(Calculation!AO$38:AO$64,Calculation!$B$38:$B$64,$D80,Calculation!$A$38:$A$64,$C80)*10000</f>
        <v>318859.14488012926</v>
      </c>
      <c r="AM80" s="122">
        <f>SUMIFS(Calculation!AP$104:AP$248,Calculation!$D$104:$D$248,$D80,Calculation!$C$104:$C$248,$C80)+SUMIFS(Calculation!AP$38:AP$64,Calculation!$B$38:$B$64,$D80,Calculation!$A$38:$A$64,$C80)*10000</f>
        <v>340440.12477576244</v>
      </c>
      <c r="AN80" s="177">
        <f>SUMIFS(Calculation!AQ$104:AQ$248,Calculation!$D$104:$D$248,$D80,Calculation!$C$104:$C$248,$C80)+SUMIFS(Calculation!AQ$38:AQ$64,Calculation!$B$38:$B$64,$D80,Calculation!$A$38:$A$64,$C80)*10000</f>
        <v>292872.22903014417</v>
      </c>
    </row>
    <row r="81" spans="1:40">
      <c r="A81" s="137" t="s">
        <v>483</v>
      </c>
      <c r="B81" s="134" t="s">
        <v>483</v>
      </c>
      <c r="C81" s="142" t="s">
        <v>145</v>
      </c>
      <c r="D81" s="143" t="s">
        <v>440</v>
      </c>
      <c r="E81" s="146">
        <f>SUMIFS(Calculation!H$104:H$248,Calculation!$D$104:$D$248,$D81,Calculation!$C$104:$C$248,$C81)+SUMIFS(Calculation!H$38:H$64,Calculation!$B$38:$B$64,$D81,Calculation!$A$38:$A$64,$C81)*10000</f>
        <v>691.5311135371179</v>
      </c>
      <c r="F81" s="113">
        <f>SUMIFS(Calculation!I$104:I$248,Calculation!$D$104:$D$248,$D81,Calculation!$C$104:$C$248,$C81)+SUMIFS(Calculation!I$38:I$64,Calculation!$B$38:$B$64,$D81,Calculation!$A$38:$A$64,$C81)*10000</f>
        <v>279.63378658677112</v>
      </c>
      <c r="G81" s="112">
        <f>SUMIFS(Calculation!J$104:J$248,Calculation!$D$104:$D$248,$D81,Calculation!$C$104:$C$248,$C81)+SUMIFS(Calculation!J$38:J$64,Calculation!$B$38:$B$64,$D81,Calculation!$A$38:$A$64,$C81)*10000</f>
        <v>284.04195558676383</v>
      </c>
      <c r="H81" s="113">
        <f>SUMIFS(Calculation!K$104:K$248,Calculation!$D$104:$D$248,$D81,Calculation!$C$104:$C$248,$C81)+SUMIFS(Calculation!K$38:K$64,Calculation!$B$38:$B$64,$D81,Calculation!$A$38:$A$64,$C81)*10000</f>
        <v>310.27183139414518</v>
      </c>
      <c r="I81" s="112">
        <f>SUMIFS(Calculation!L$104:L$248,Calculation!$D$104:$D$248,$D81,Calculation!$C$104:$C$248,$C81)+SUMIFS(Calculation!L$38:L$64,Calculation!$B$38:$B$64,$D81,Calculation!$A$38:$A$64,$C81)*10000</f>
        <v>382.39744867450668</v>
      </c>
      <c r="J81" s="147">
        <f>SUMIFS(Calculation!M$104:M$248,Calculation!$D$104:$D$248,$D81,Calculation!$C$104:$C$248,$C81)+SUMIFS(Calculation!M$38:M$64,Calculation!$B$38:$B$64,$D81,Calculation!$A$38:$A$64,$C81)*10000</f>
        <v>254.82060943643512</v>
      </c>
      <c r="K81" s="152">
        <f>SUMIFS(Calculation!N$104:N$248,Calculation!$D$104:$D$248,$D81,Calculation!$C$104:$C$248,$C81)+SUMIFS(Calculation!N$38:N$64,Calculation!$B$38:$B$64,$D81,Calculation!$A$38:$A$64,$C81)*10000</f>
        <v>3755.1937772925762</v>
      </c>
      <c r="L81" s="115">
        <f>SUMIFS(Calculation!O$104:O$248,Calculation!$D$104:$D$248,$D81,Calculation!$C$104:$C$248,$C81)+SUMIFS(Calculation!O$38:O$64,Calculation!$B$38:$B$64,$D81,Calculation!$A$38:$A$64,$C81)*10000</f>
        <v>2395.0029960820466</v>
      </c>
      <c r="M81" s="114">
        <f>SUMIFS(Calculation!P$104:P$248,Calculation!$D$104:$D$248,$D81,Calculation!$C$104:$C$248,$C81)+SUMIFS(Calculation!P$38:P$64,Calculation!$B$38:$B$64,$D81,Calculation!$A$38:$A$64,$C81)*10000</f>
        <v>2690.6166066883175</v>
      </c>
      <c r="N81" s="115">
        <f>SUMIFS(Calculation!Q$104:Q$248,Calculation!$D$104:$D$248,$D81,Calculation!$C$104:$C$248,$C81)+SUMIFS(Calculation!Q$38:Q$64,Calculation!$B$38:$B$64,$D81,Calculation!$A$38:$A$64,$C81)*10000</f>
        <v>1960.105171628504</v>
      </c>
      <c r="O81" s="114">
        <f>SUMIFS(Calculation!R$104:R$248,Calculation!$D$104:$D$248,$D81,Calculation!$C$104:$C$248,$C81)+SUMIFS(Calculation!R$38:R$64,Calculation!$B$38:$B$64,$D81,Calculation!$A$38:$A$64,$C81)*10000</f>
        <v>3366.7020131552722</v>
      </c>
      <c r="P81" s="153">
        <f>SUMIFS(Calculation!S$104:S$248,Calculation!$D$104:$D$248,$D81,Calculation!$C$104:$C$248,$C81)+SUMIFS(Calculation!S$38:S$64,Calculation!$B$38:$B$64,$D81,Calculation!$A$38:$A$64,$C81)*10000</f>
        <v>3853.161861074705</v>
      </c>
      <c r="Q81" s="158">
        <f>SUMIFS(Calculation!T$104:T$248,Calculation!$D$104:$D$248,$D81,Calculation!$C$104:$C$248,$C81)+SUMIFS(Calculation!T$38:T$64,Calculation!$B$38:$B$64,$D81,Calculation!$A$38:$A$64,$C81)*10000</f>
        <v>796.15993449781661</v>
      </c>
      <c r="R81" s="117">
        <f>SUMIFS(Calculation!U$104:U$248,Calculation!$D$104:$D$248,$D81,Calculation!$C$104:$C$248,$C81)+SUMIFS(Calculation!U$38:U$64,Calculation!$B$38:$B$64,$D81,Calculation!$A$38:$A$64,$C81)*10000</f>
        <v>473.79811016363215</v>
      </c>
      <c r="S81" s="116">
        <f>SUMIFS(Calculation!V$104:V$248,Calculation!$D$104:$D$248,$D81,Calculation!$C$104:$C$248,$C81)+SUMIFS(Calculation!V$38:V$64,Calculation!$B$38:$B$64,$D81,Calculation!$A$38:$A$64,$C81)*10000</f>
        <v>417.30821557096465</v>
      </c>
      <c r="T81" s="117">
        <f>SUMIFS(Calculation!W$104:W$248,Calculation!$D$104:$D$248,$D81,Calculation!$C$104:$C$248,$C81)+SUMIFS(Calculation!W$38:W$64,Calculation!$B$38:$B$64,$D81,Calculation!$A$38:$A$64,$C81)*10000</f>
        <v>457.82679806219204</v>
      </c>
      <c r="U81" s="116">
        <f>SUMIFS(Calculation!X$104:X$248,Calculation!$D$104:$D$248,$D81,Calculation!$C$104:$C$248,$C81)+SUMIFS(Calculation!X$38:X$64,Calculation!$B$38:$B$64,$D81,Calculation!$A$38:$A$64,$C81)*10000</f>
        <v>990.75702611122188</v>
      </c>
      <c r="V81" s="159">
        <f>SUMIFS(Calculation!Y$104:Y$248,Calculation!$D$104:$D$248,$D81,Calculation!$C$104:$C$248,$C81)+SUMIFS(Calculation!Y$38:Y$64,Calculation!$B$38:$B$64,$D81,Calculation!$A$38:$A$64,$C81)*10000</f>
        <v>1037.5655307994757</v>
      </c>
      <c r="W81" s="164">
        <f>SUMIFS(Calculation!Z$104:Z$248,Calculation!$D$104:$D$248,$D81,Calculation!$C$104:$C$248,$C81)+SUMIFS(Calculation!Z$38:Z$64,Calculation!$B$38:$B$64,$D81,Calculation!$A$38:$A$64,$C81)*10000</f>
        <v>19.617903930131003</v>
      </c>
      <c r="X81" s="119">
        <f>SUMIFS(Calculation!AA$104:AA$248,Calculation!$D$104:$D$248,$D81,Calculation!$C$104:$C$248,$C81)+SUMIFS(Calculation!AA$38:AA$64,Calculation!$B$38:$B$64,$D81,Calculation!$A$38:$A$64,$C81)*10000</f>
        <v>12.077206729661212</v>
      </c>
      <c r="Y81" s="118">
        <f>SUMIFS(Calculation!AB$104:AB$248,Calculation!$D$104:$D$248,$D81,Calculation!$C$104:$C$248,$C81)+SUMIFS(Calculation!AB$38:AB$64,Calculation!$B$38:$B$64,$D81,Calculation!$A$38:$A$64,$C81)*10000</f>
        <v>0</v>
      </c>
      <c r="Z81" s="119">
        <f>SUMIFS(Calculation!AC$104:AC$248,Calculation!$D$104:$D$248,$D81,Calculation!$C$104:$C$248,$C81)+SUMIFS(Calculation!AC$38:AC$64,Calculation!$B$38:$B$64,$D81,Calculation!$A$38:$A$64,$C81)*10000</f>
        <v>0</v>
      </c>
      <c r="AA81" s="118">
        <f>SUMIFS(Calculation!AD$104:AD$248,Calculation!$D$104:$D$248,$D81,Calculation!$C$104:$C$248,$C81)+SUMIFS(Calculation!AD$38:AD$64,Calculation!$B$38:$B$64,$D81,Calculation!$A$38:$A$64,$C81)*10000</f>
        <v>0</v>
      </c>
      <c r="AB81" s="165">
        <f>SUMIFS(Calculation!AE$104:AE$248,Calculation!$D$104:$D$248,$D81,Calculation!$C$104:$C$248,$C81)+SUMIFS(Calculation!AE$38:AE$64,Calculation!$B$38:$B$64,$D81,Calculation!$A$38:$A$64,$C81)*10000</f>
        <v>0</v>
      </c>
      <c r="AC81" s="170">
        <f>SUMIFS(Calculation!AF$104:AF$248,Calculation!$D$104:$D$248,$D81,Calculation!$C$104:$C$248,$C81)+SUMIFS(Calculation!AF$38:AF$64,Calculation!$B$38:$B$64,$D81,Calculation!$A$38:$A$64,$C81)*10000</f>
        <v>88.280567685589517</v>
      </c>
      <c r="AD81" s="121">
        <f>SUMIFS(Calculation!AG$104:AG$248,Calculation!$D$104:$D$248,$D81,Calculation!$C$104:$C$248,$C81)+SUMIFS(Calculation!AG$38:AG$64,Calculation!$B$38:$B$64,$D81,Calculation!$A$38:$A$64,$C81)*10000</f>
        <v>58.5280018437428</v>
      </c>
      <c r="AE81" s="120">
        <f>SUMIFS(Calculation!AH$104:AH$248,Calculation!$D$104:$D$248,$D81,Calculation!$C$104:$C$248,$C81)+SUMIFS(Calculation!AH$38:AH$64,Calculation!$B$38:$B$64,$D81,Calculation!$A$38:$A$64,$C81)*10000</f>
        <v>85.601685245326081</v>
      </c>
      <c r="AF81" s="121">
        <f>SUMIFS(Calculation!AI$104:AI$248,Calculation!$D$104:$D$248,$D81,Calculation!$C$104:$C$248,$C81)+SUMIFS(Calculation!AI$38:AI$64,Calculation!$B$38:$B$64,$D81,Calculation!$A$38:$A$64,$C81)*10000</f>
        <v>100.19357376506149</v>
      </c>
      <c r="AG81" s="120">
        <f>SUMIFS(Calculation!AJ$104:AJ$248,Calculation!$D$104:$D$248,$D81,Calculation!$C$104:$C$248,$C81)+SUMIFS(Calculation!AJ$38:AJ$64,Calculation!$B$38:$B$64,$D81,Calculation!$A$38:$A$64,$C81)*10000</f>
        <v>221.95096671317521</v>
      </c>
      <c r="AH81" s="171">
        <f>SUMIFS(Calculation!AK$104:AK$248,Calculation!$D$104:$D$248,$D81,Calculation!$C$104:$C$248,$C81)+SUMIFS(Calculation!AK$38:AK$64,Calculation!$B$38:$B$64,$D81,Calculation!$A$38:$A$64,$C81)*10000</f>
        <v>236.53751638269986</v>
      </c>
      <c r="AI81" s="176">
        <f>SUMIFS(Calculation!AL$104:AL$248,Calculation!$D$104:$D$248,$D81,Calculation!$C$104:$C$248,$C81)+SUMIFS(Calculation!AL$38:AL$64,Calculation!$B$38:$B$64,$D81,Calculation!$A$38:$A$64,$C81)*10000</f>
        <v>1238.2167030567687</v>
      </c>
      <c r="AJ81" s="123">
        <f>SUMIFS(Calculation!AM$104:AM$248,Calculation!$D$104:$D$248,$D81,Calculation!$C$104:$C$248,$C81)+SUMIFS(Calculation!AM$38:AM$64,Calculation!$B$38:$B$64,$D81,Calculation!$A$38:$A$64,$C81)*10000</f>
        <v>811.95989859414613</v>
      </c>
      <c r="AK81" s="122">
        <f>SUMIFS(Calculation!AN$104:AN$248,Calculation!$D$104:$D$248,$D81,Calculation!$C$104:$C$248,$C81)+SUMIFS(Calculation!AN$38:AN$64,Calculation!$B$38:$B$64,$D81,Calculation!$A$38:$A$64,$C81)*10000</f>
        <v>955.43153690862823</v>
      </c>
      <c r="AL81" s="123">
        <f>SUMIFS(Calculation!AO$104:AO$248,Calculation!$D$104:$D$248,$D81,Calculation!$C$104:$C$248,$C81)+SUMIFS(Calculation!AO$38:AO$64,Calculation!$B$38:$B$64,$D81,Calculation!$A$38:$A$64,$C81)*10000</f>
        <v>946.60262515009731</v>
      </c>
      <c r="AM81" s="122">
        <f>SUMIFS(Calculation!AP$104:AP$248,Calculation!$D$104:$D$248,$D81,Calculation!$C$104:$C$248,$C81)+SUMIFS(Calculation!AP$38:AP$64,Calculation!$B$38:$B$64,$D81,Calculation!$A$38:$A$64,$C81)*10000</f>
        <v>1746.1925453458241</v>
      </c>
      <c r="AN81" s="177">
        <f>SUMIFS(Calculation!AQ$104:AQ$248,Calculation!$D$104:$D$248,$D81,Calculation!$C$104:$C$248,$C81)+SUMIFS(Calculation!AQ$38:AQ$64,Calculation!$B$38:$B$64,$D81,Calculation!$A$38:$A$64,$C81)*10000</f>
        <v>1592.9144823066842</v>
      </c>
    </row>
    <row r="82" spans="1:40">
      <c r="A82" s="137" t="s">
        <v>483</v>
      </c>
      <c r="B82" s="135" t="s">
        <v>516</v>
      </c>
      <c r="C82" s="142" t="s">
        <v>145</v>
      </c>
      <c r="D82" s="143" t="s">
        <v>441</v>
      </c>
      <c r="E82" s="146">
        <f>SUMIFS(Calculation!H$104:H$248,Calculation!$D$104:$D$248,$D82,Calculation!$C$104:$C$248,$C82)+SUMIFS(Calculation!H$38:H$64,Calculation!$B$38:$B$64,$D82,Calculation!$A$38:$A$64,$C82)*10000</f>
        <v>0</v>
      </c>
      <c r="F82" s="113">
        <f>SUMIFS(Calculation!I$104:I$248,Calculation!$D$104:$D$248,$D82,Calculation!$C$104:$C$248,$C82)+SUMIFS(Calculation!I$38:I$64,Calculation!$B$38:$B$64,$D82,Calculation!$A$38:$A$64,$C82)*10000</f>
        <v>319.10578474302832</v>
      </c>
      <c r="G82" s="112">
        <f>SUMIFS(Calculation!J$104:J$248,Calculation!$D$104:$D$248,$D82,Calculation!$C$104:$C$248,$C82)+SUMIFS(Calculation!J$38:J$64,Calculation!$B$38:$B$64,$D82,Calculation!$A$38:$A$64,$C82)*10000</f>
        <v>384.51066444307912</v>
      </c>
      <c r="H82" s="113">
        <f>SUMIFS(Calculation!K$104:K$248,Calculation!$D$104:$D$248,$D82,Calculation!$C$104:$C$248,$C82)+SUMIFS(Calculation!K$38:K$64,Calculation!$B$38:$B$64,$D82,Calculation!$A$38:$A$64,$C82)*10000</f>
        <v>236.05316550039336</v>
      </c>
      <c r="I82" s="112">
        <f>SUMIFS(Calculation!L$104:L$248,Calculation!$D$104:$D$248,$D82,Calculation!$C$104:$C$248,$C82)+SUMIFS(Calculation!L$38:L$64,Calculation!$B$38:$B$64,$D82,Calculation!$A$38:$A$64,$C82)*10000</f>
        <v>0</v>
      </c>
      <c r="J82" s="147">
        <f>SUMIFS(Calculation!M$104:M$248,Calculation!$D$104:$D$248,$D82,Calculation!$C$104:$C$248,$C82)+SUMIFS(Calculation!M$38:M$64,Calculation!$B$38:$B$64,$D82,Calculation!$A$38:$A$64,$C82)*10000</f>
        <v>0</v>
      </c>
      <c r="K82" s="152">
        <f>SUMIFS(Calculation!N$104:N$248,Calculation!$D$104:$D$248,$D82,Calculation!$C$104:$C$248,$C82)+SUMIFS(Calculation!N$38:N$64,Calculation!$B$38:$B$64,$D82,Calculation!$A$38:$A$64,$C82)*10000</f>
        <v>0</v>
      </c>
      <c r="L82" s="115">
        <f>SUMIFS(Calculation!O$104:O$248,Calculation!$D$104:$D$248,$D82,Calculation!$C$104:$C$248,$C82)+SUMIFS(Calculation!O$38:O$64,Calculation!$B$38:$B$64,$D82,Calculation!$A$38:$A$64,$C82)*10000</f>
        <v>2733.072136436967</v>
      </c>
      <c r="M82" s="114">
        <f>SUMIFS(Calculation!P$104:P$248,Calculation!$D$104:$D$248,$D82,Calculation!$C$104:$C$248,$C82)+SUMIFS(Calculation!P$38:P$64,Calculation!$B$38:$B$64,$D82,Calculation!$A$38:$A$64,$C82)*10000</f>
        <v>3642.3167734573863</v>
      </c>
      <c r="N82" s="115">
        <f>SUMIFS(Calculation!Q$104:Q$248,Calculation!$D$104:$D$248,$D82,Calculation!$C$104:$C$248,$C82)+SUMIFS(Calculation!Q$38:Q$64,Calculation!$B$38:$B$64,$D82,Calculation!$A$38:$A$64,$C82)*10000</f>
        <v>1491.237629911805</v>
      </c>
      <c r="O82" s="114">
        <f>SUMIFS(Calculation!R$104:R$248,Calculation!$D$104:$D$248,$D82,Calculation!$C$104:$C$248,$C82)+SUMIFS(Calculation!R$38:R$64,Calculation!$B$38:$B$64,$D82,Calculation!$A$38:$A$64,$C82)*10000</f>
        <v>0</v>
      </c>
      <c r="P82" s="153">
        <f>SUMIFS(Calculation!S$104:S$248,Calculation!$D$104:$D$248,$D82,Calculation!$C$104:$C$248,$C82)+SUMIFS(Calculation!S$38:S$64,Calculation!$B$38:$B$64,$D82,Calculation!$A$38:$A$64,$C82)*10000</f>
        <v>0</v>
      </c>
      <c r="Q82" s="158">
        <f>SUMIFS(Calculation!T$104:T$248,Calculation!$D$104:$D$248,$D82,Calculation!$C$104:$C$248,$C82)+SUMIFS(Calculation!T$38:T$64,Calculation!$B$38:$B$64,$D82,Calculation!$A$38:$A$64,$C82)*10000</f>
        <v>0</v>
      </c>
      <c r="R82" s="117">
        <f>SUMIFS(Calculation!U$104:U$248,Calculation!$D$104:$D$248,$D82,Calculation!$C$104:$C$248,$C82)+SUMIFS(Calculation!U$38:U$64,Calculation!$B$38:$B$64,$D82,Calculation!$A$38:$A$64,$C82)*10000</f>
        <v>540.67757547822077</v>
      </c>
      <c r="S82" s="116">
        <f>SUMIFS(Calculation!V$104:V$248,Calculation!$D$104:$D$248,$D82,Calculation!$C$104:$C$248,$C82)+SUMIFS(Calculation!V$38:V$64,Calculation!$B$38:$B$64,$D82,Calculation!$A$38:$A$64,$C82)*10000</f>
        <v>564.91464056877032</v>
      </c>
      <c r="T82" s="117">
        <f>SUMIFS(Calculation!W$104:W$248,Calculation!$D$104:$D$248,$D82,Calculation!$C$104:$C$248,$C82)+SUMIFS(Calculation!W$38:W$64,Calculation!$B$38:$B$64,$D82,Calculation!$A$38:$A$64,$C82)*10000</f>
        <v>348.31220239327564</v>
      </c>
      <c r="U82" s="116">
        <f>SUMIFS(Calculation!X$104:X$248,Calculation!$D$104:$D$248,$D82,Calculation!$C$104:$C$248,$C82)+SUMIFS(Calculation!X$38:X$64,Calculation!$B$38:$B$64,$D82,Calculation!$A$38:$A$64,$C82)*10000</f>
        <v>0</v>
      </c>
      <c r="V82" s="159">
        <f>SUMIFS(Calculation!Y$104:Y$248,Calculation!$D$104:$D$248,$D82,Calculation!$C$104:$C$248,$C82)+SUMIFS(Calculation!Y$38:Y$64,Calculation!$B$38:$B$64,$D82,Calculation!$A$38:$A$64,$C82)*10000</f>
        <v>0</v>
      </c>
      <c r="W82" s="164">
        <f>SUMIFS(Calculation!Z$104:Z$248,Calculation!$D$104:$D$248,$D82,Calculation!$C$104:$C$248,$C82)+SUMIFS(Calculation!Z$38:Z$64,Calculation!$B$38:$B$64,$D82,Calculation!$A$38:$A$64,$C82)*10000</f>
        <v>0</v>
      </c>
      <c r="X82" s="119">
        <f>SUMIFS(Calculation!AA$104:AA$248,Calculation!$D$104:$D$248,$D82,Calculation!$C$104:$C$248,$C82)+SUMIFS(Calculation!AA$38:AA$64,Calculation!$B$38:$B$64,$D82,Calculation!$A$38:$A$64,$C82)*10000</f>
        <v>13.781977414150726</v>
      </c>
      <c r="Y82" s="118">
        <f>SUMIFS(Calculation!AB$104:AB$248,Calculation!$D$104:$D$248,$D82,Calculation!$C$104:$C$248,$C82)+SUMIFS(Calculation!AB$38:AB$64,Calculation!$B$38:$B$64,$D82,Calculation!$A$38:$A$64,$C82)*10000</f>
        <v>0</v>
      </c>
      <c r="Z82" s="119">
        <f>SUMIFS(Calculation!AC$104:AC$248,Calculation!$D$104:$D$248,$D82,Calculation!$C$104:$C$248,$C82)+SUMIFS(Calculation!AC$38:AC$64,Calculation!$B$38:$B$64,$D82,Calculation!$A$38:$A$64,$C82)*10000</f>
        <v>0</v>
      </c>
      <c r="AA82" s="118">
        <f>SUMIFS(Calculation!AD$104:AD$248,Calculation!$D$104:$D$248,$D82,Calculation!$C$104:$C$248,$C82)+SUMIFS(Calculation!AD$38:AD$64,Calculation!$B$38:$B$64,$D82,Calculation!$A$38:$A$64,$C82)*10000</f>
        <v>0</v>
      </c>
      <c r="AB82" s="165">
        <f>SUMIFS(Calculation!AE$104:AE$248,Calculation!$D$104:$D$248,$D82,Calculation!$C$104:$C$248,$C82)+SUMIFS(Calculation!AE$38:AE$64,Calculation!$B$38:$B$64,$D82,Calculation!$A$38:$A$64,$C82)*10000</f>
        <v>0</v>
      </c>
      <c r="AC82" s="170">
        <f>SUMIFS(Calculation!AF$104:AF$248,Calculation!$D$104:$D$248,$D82,Calculation!$C$104:$C$248,$C82)+SUMIFS(Calculation!AF$38:AF$64,Calculation!$B$38:$B$64,$D82,Calculation!$A$38:$A$64,$C82)*10000</f>
        <v>0</v>
      </c>
      <c r="AD82" s="121">
        <f>SUMIFS(Calculation!AG$104:AG$248,Calculation!$D$104:$D$248,$D82,Calculation!$C$104:$C$248,$C82)+SUMIFS(Calculation!AG$38:AG$64,Calculation!$B$38:$B$64,$D82,Calculation!$A$38:$A$64,$C82)*10000</f>
        <v>66.789582853191973</v>
      </c>
      <c r="AE82" s="120">
        <f>SUMIFS(Calculation!AH$104:AH$248,Calculation!$D$104:$D$248,$D82,Calculation!$C$104:$C$248,$C82)+SUMIFS(Calculation!AH$38:AH$64,Calculation!$B$38:$B$64,$D82,Calculation!$A$38:$A$64,$C82)*10000</f>
        <v>115.87992627051699</v>
      </c>
      <c r="AF82" s="121">
        <f>SUMIFS(Calculation!AI$104:AI$248,Calculation!$D$104:$D$248,$D82,Calculation!$C$104:$C$248,$C82)+SUMIFS(Calculation!AI$38:AI$64,Calculation!$B$38:$B$64,$D82,Calculation!$A$38:$A$64,$C82)*10000</f>
        <v>76.226740093577902</v>
      </c>
      <c r="AG82" s="120">
        <f>SUMIFS(Calculation!AJ$104:AJ$248,Calculation!$D$104:$D$248,$D82,Calculation!$C$104:$C$248,$C82)+SUMIFS(Calculation!AJ$38:AJ$64,Calculation!$B$38:$B$64,$D82,Calculation!$A$38:$A$64,$C82)*10000</f>
        <v>0</v>
      </c>
      <c r="AH82" s="171">
        <f>SUMIFS(Calculation!AK$104:AK$248,Calculation!$D$104:$D$248,$D82,Calculation!$C$104:$C$248,$C82)+SUMIFS(Calculation!AK$38:AK$64,Calculation!$B$38:$B$64,$D82,Calculation!$A$38:$A$64,$C82)*10000</f>
        <v>0</v>
      </c>
      <c r="AI82" s="176">
        <f>SUMIFS(Calculation!AL$104:AL$248,Calculation!$D$104:$D$248,$D82,Calculation!$C$104:$C$248,$C82)+SUMIFS(Calculation!AL$38:AL$64,Calculation!$B$38:$B$64,$D82,Calculation!$A$38:$A$64,$C82)*10000</f>
        <v>0</v>
      </c>
      <c r="AJ82" s="123">
        <f>SUMIFS(Calculation!AM$104:AM$248,Calculation!$D$104:$D$248,$D82,Calculation!$C$104:$C$248,$C82)+SUMIFS(Calculation!AM$38:AM$64,Calculation!$B$38:$B$64,$D82,Calculation!$A$38:$A$64,$C82)*10000</f>
        <v>926.57294307444113</v>
      </c>
      <c r="AK82" s="122">
        <f>SUMIFS(Calculation!AN$104:AN$248,Calculation!$D$104:$D$248,$D82,Calculation!$C$104:$C$248,$C82)+SUMIFS(Calculation!AN$38:AN$64,Calculation!$B$38:$B$64,$D82,Calculation!$A$38:$A$64,$C82)*10000</f>
        <v>1293.3779952602476</v>
      </c>
      <c r="AL82" s="123">
        <f>SUMIFS(Calculation!AO$104:AO$248,Calculation!$D$104:$D$248,$D82,Calculation!$C$104:$C$248,$C82)+SUMIFS(Calculation!AO$38:AO$64,Calculation!$B$38:$B$64,$D82,Calculation!$A$38:$A$64,$C82)*10000</f>
        <v>720.17026210094821</v>
      </c>
      <c r="AM82" s="122">
        <f>SUMIFS(Calculation!AP$104:AP$248,Calculation!$D$104:$D$248,$D82,Calculation!$C$104:$C$248,$C82)+SUMIFS(Calculation!AP$38:AP$64,Calculation!$B$38:$B$64,$D82,Calculation!$A$38:$A$64,$C82)*10000</f>
        <v>0</v>
      </c>
      <c r="AN82" s="177">
        <f>SUMIFS(Calculation!AQ$104:AQ$248,Calculation!$D$104:$D$248,$D82,Calculation!$C$104:$C$248,$C82)+SUMIFS(Calculation!AQ$38:AQ$64,Calculation!$B$38:$B$64,$D82,Calculation!$A$38:$A$64,$C82)*10000</f>
        <v>0</v>
      </c>
    </row>
    <row r="83" spans="1:40">
      <c r="A83" s="137" t="s">
        <v>483</v>
      </c>
      <c r="B83" s="126" t="s">
        <v>514</v>
      </c>
      <c r="C83" s="142" t="s">
        <v>143</v>
      </c>
      <c r="D83" s="143" t="s">
        <v>442</v>
      </c>
      <c r="E83" s="146">
        <f>SUMIFS(Calculation!H$104:H$248,Calculation!$D$104:$D$248,$D83,Calculation!$C$104:$C$248,$C83)+SUMIFS(Calculation!H$38:H$64,Calculation!$B$38:$B$64,$D83,Calculation!$A$38:$A$64,$C83)*10000</f>
        <v>725.67802926953232</v>
      </c>
      <c r="F83" s="113">
        <f>SUMIFS(Calculation!I$104:I$248,Calculation!$D$104:$D$248,$D83,Calculation!$C$104:$C$248,$C83)+SUMIFS(Calculation!I$38:I$64,Calculation!$B$38:$B$64,$D83,Calculation!$A$38:$A$64,$C83)*10000</f>
        <v>0</v>
      </c>
      <c r="G83" s="112">
        <f>SUMIFS(Calculation!J$104:J$248,Calculation!$D$104:$D$248,$D83,Calculation!$C$104:$C$248,$C83)+SUMIFS(Calculation!J$38:J$64,Calculation!$B$38:$B$64,$D83,Calculation!$A$38:$A$64,$C83)*10000</f>
        <v>0</v>
      </c>
      <c r="H83" s="113">
        <f>SUMIFS(Calculation!K$104:K$248,Calculation!$D$104:$D$248,$D83,Calculation!$C$104:$C$248,$C83)+SUMIFS(Calculation!K$38:K$64,Calculation!$B$38:$B$64,$D83,Calculation!$A$38:$A$64,$C83)*10000</f>
        <v>0</v>
      </c>
      <c r="I83" s="112">
        <f>SUMIFS(Calculation!L$104:L$248,Calculation!$D$104:$D$248,$D83,Calculation!$C$104:$C$248,$C83)+SUMIFS(Calculation!L$38:L$64,Calculation!$B$38:$B$64,$D83,Calculation!$A$38:$A$64,$C83)*10000</f>
        <v>0</v>
      </c>
      <c r="J83" s="147">
        <f>SUMIFS(Calculation!M$104:M$248,Calculation!$D$104:$D$248,$D83,Calculation!$C$104:$C$248,$C83)+SUMIFS(Calculation!M$38:M$64,Calculation!$B$38:$B$64,$D83,Calculation!$A$38:$A$64,$C83)*10000</f>
        <v>0</v>
      </c>
      <c r="K83" s="152">
        <f>SUMIFS(Calculation!N$104:N$248,Calculation!$D$104:$D$248,$D83,Calculation!$C$104:$C$248,$C83)+SUMIFS(Calculation!N$38:N$64,Calculation!$B$38:$B$64,$D83,Calculation!$A$38:$A$64,$C83)*10000</f>
        <v>505.77171772291604</v>
      </c>
      <c r="L83" s="115">
        <f>SUMIFS(Calculation!O$104:O$248,Calculation!$D$104:$D$248,$D83,Calculation!$C$104:$C$248,$C83)+SUMIFS(Calculation!O$38:O$64,Calculation!$B$38:$B$64,$D83,Calculation!$A$38:$A$64,$C83)*10000</f>
        <v>0</v>
      </c>
      <c r="M83" s="114">
        <f>SUMIFS(Calculation!P$104:P$248,Calculation!$D$104:$D$248,$D83,Calculation!$C$104:$C$248,$C83)+SUMIFS(Calculation!P$38:P$64,Calculation!$B$38:$B$64,$D83,Calculation!$A$38:$A$64,$C83)*10000</f>
        <v>0</v>
      </c>
      <c r="N83" s="115">
        <f>SUMIFS(Calculation!Q$104:Q$248,Calculation!$D$104:$D$248,$D83,Calculation!$C$104:$C$248,$C83)+SUMIFS(Calculation!Q$38:Q$64,Calculation!$B$38:$B$64,$D83,Calculation!$A$38:$A$64,$C83)*10000</f>
        <v>0</v>
      </c>
      <c r="O83" s="114">
        <f>SUMIFS(Calculation!R$104:R$248,Calculation!$D$104:$D$248,$D83,Calculation!$C$104:$C$248,$C83)+SUMIFS(Calculation!R$38:R$64,Calculation!$B$38:$B$64,$D83,Calculation!$A$38:$A$64,$C83)*10000</f>
        <v>0</v>
      </c>
      <c r="P83" s="153">
        <f>SUMIFS(Calculation!S$104:S$248,Calculation!$D$104:$D$248,$D83,Calculation!$C$104:$C$248,$C83)+SUMIFS(Calculation!S$38:S$64,Calculation!$B$38:$B$64,$D83,Calculation!$A$38:$A$64,$C83)*10000</f>
        <v>0</v>
      </c>
      <c r="Q83" s="158">
        <f>SUMIFS(Calculation!T$104:T$248,Calculation!$D$104:$D$248,$D83,Calculation!$C$104:$C$248,$C83)+SUMIFS(Calculation!T$38:T$64,Calculation!$B$38:$B$64,$D83,Calculation!$A$38:$A$64,$C83)*10000</f>
        <v>1.4049214381192112</v>
      </c>
      <c r="R83" s="117">
        <f>SUMIFS(Calculation!U$104:U$248,Calculation!$D$104:$D$248,$D83,Calculation!$C$104:$C$248,$C83)+SUMIFS(Calculation!U$38:U$64,Calculation!$B$38:$B$64,$D83,Calculation!$A$38:$A$64,$C83)*10000</f>
        <v>0</v>
      </c>
      <c r="S83" s="116">
        <f>SUMIFS(Calculation!V$104:V$248,Calculation!$D$104:$D$248,$D83,Calculation!$C$104:$C$248,$C83)+SUMIFS(Calculation!V$38:V$64,Calculation!$B$38:$B$64,$D83,Calculation!$A$38:$A$64,$C83)*10000</f>
        <v>0</v>
      </c>
      <c r="T83" s="117">
        <f>SUMIFS(Calculation!W$104:W$248,Calculation!$D$104:$D$248,$D83,Calculation!$C$104:$C$248,$C83)+SUMIFS(Calculation!W$38:W$64,Calculation!$B$38:$B$64,$D83,Calculation!$A$38:$A$64,$C83)*10000</f>
        <v>0</v>
      </c>
      <c r="U83" s="116">
        <f>SUMIFS(Calculation!X$104:X$248,Calculation!$D$104:$D$248,$D83,Calculation!$C$104:$C$248,$C83)+SUMIFS(Calculation!X$38:X$64,Calculation!$B$38:$B$64,$D83,Calculation!$A$38:$A$64,$C83)*10000</f>
        <v>0</v>
      </c>
      <c r="V83" s="159">
        <f>SUMIFS(Calculation!Y$104:Y$248,Calculation!$D$104:$D$248,$D83,Calculation!$C$104:$C$248,$C83)+SUMIFS(Calculation!Y$38:Y$64,Calculation!$B$38:$B$64,$D83,Calculation!$A$38:$A$64,$C83)*10000</f>
        <v>0</v>
      </c>
      <c r="W83" s="164">
        <f>SUMIFS(Calculation!Z$104:Z$248,Calculation!$D$104:$D$248,$D83,Calculation!$C$104:$C$248,$C83)+SUMIFS(Calculation!Z$38:Z$64,Calculation!$B$38:$B$64,$D83,Calculation!$A$38:$A$64,$C83)*10000</f>
        <v>0</v>
      </c>
      <c r="X83" s="119">
        <f>SUMIFS(Calculation!AA$104:AA$248,Calculation!$D$104:$D$248,$D83,Calculation!$C$104:$C$248,$C83)+SUMIFS(Calculation!AA$38:AA$64,Calculation!$B$38:$B$64,$D83,Calculation!$A$38:$A$64,$C83)*10000</f>
        <v>0</v>
      </c>
      <c r="Y83" s="118">
        <f>SUMIFS(Calculation!AB$104:AB$248,Calculation!$D$104:$D$248,$D83,Calculation!$C$104:$C$248,$C83)+SUMIFS(Calculation!AB$38:AB$64,Calculation!$B$38:$B$64,$D83,Calculation!$A$38:$A$64,$C83)*10000</f>
        <v>0</v>
      </c>
      <c r="Z83" s="119">
        <f>SUMIFS(Calculation!AC$104:AC$248,Calculation!$D$104:$D$248,$D83,Calculation!$C$104:$C$248,$C83)+SUMIFS(Calculation!AC$38:AC$64,Calculation!$B$38:$B$64,$D83,Calculation!$A$38:$A$64,$C83)*10000</f>
        <v>0</v>
      </c>
      <c r="AA83" s="118">
        <f>SUMIFS(Calculation!AD$104:AD$248,Calculation!$D$104:$D$248,$D83,Calculation!$C$104:$C$248,$C83)+SUMIFS(Calculation!AD$38:AD$64,Calculation!$B$38:$B$64,$D83,Calculation!$A$38:$A$64,$C83)*10000</f>
        <v>0</v>
      </c>
      <c r="AB83" s="165">
        <f>SUMIFS(Calculation!AE$104:AE$248,Calculation!$D$104:$D$248,$D83,Calculation!$C$104:$C$248,$C83)+SUMIFS(Calculation!AE$38:AE$64,Calculation!$B$38:$B$64,$D83,Calculation!$A$38:$A$64,$C83)*10000</f>
        <v>0</v>
      </c>
      <c r="AC83" s="170">
        <f>SUMIFS(Calculation!AF$104:AF$248,Calculation!$D$104:$D$248,$D83,Calculation!$C$104:$C$248,$C83)+SUMIFS(Calculation!AF$38:AF$64,Calculation!$B$38:$B$64,$D83,Calculation!$A$38:$A$64,$C83)*10000</f>
        <v>276.76952330948461</v>
      </c>
      <c r="AD83" s="121">
        <f>SUMIFS(Calculation!AG$104:AG$248,Calculation!$D$104:$D$248,$D83,Calculation!$C$104:$C$248,$C83)+SUMIFS(Calculation!AG$38:AG$64,Calculation!$B$38:$B$64,$D83,Calculation!$A$38:$A$64,$C83)*10000</f>
        <v>0</v>
      </c>
      <c r="AE83" s="120">
        <f>SUMIFS(Calculation!AH$104:AH$248,Calculation!$D$104:$D$248,$D83,Calculation!$C$104:$C$248,$C83)+SUMIFS(Calculation!AH$38:AH$64,Calculation!$B$38:$B$64,$D83,Calculation!$A$38:$A$64,$C83)*10000</f>
        <v>0</v>
      </c>
      <c r="AF83" s="121">
        <f>SUMIFS(Calculation!AI$104:AI$248,Calculation!$D$104:$D$248,$D83,Calculation!$C$104:$C$248,$C83)+SUMIFS(Calculation!AI$38:AI$64,Calculation!$B$38:$B$64,$D83,Calculation!$A$38:$A$64,$C83)*10000</f>
        <v>0</v>
      </c>
      <c r="AG83" s="120">
        <f>SUMIFS(Calculation!AJ$104:AJ$248,Calculation!$D$104:$D$248,$D83,Calculation!$C$104:$C$248,$C83)+SUMIFS(Calculation!AJ$38:AJ$64,Calculation!$B$38:$B$64,$D83,Calculation!$A$38:$A$64,$C83)*10000</f>
        <v>0</v>
      </c>
      <c r="AH83" s="171">
        <f>SUMIFS(Calculation!AK$104:AK$248,Calculation!$D$104:$D$248,$D83,Calculation!$C$104:$C$248,$C83)+SUMIFS(Calculation!AK$38:AK$64,Calculation!$B$38:$B$64,$D83,Calculation!$A$38:$A$64,$C83)*10000</f>
        <v>0</v>
      </c>
      <c r="AI83" s="176">
        <f>SUMIFS(Calculation!AL$104:AL$248,Calculation!$D$104:$D$248,$D83,Calculation!$C$104:$C$248,$C83)+SUMIFS(Calculation!AL$38:AL$64,Calculation!$B$38:$B$64,$D83,Calculation!$A$38:$A$64,$C83)*10000</f>
        <v>164.37580825994772</v>
      </c>
      <c r="AJ83" s="123">
        <f>SUMIFS(Calculation!AM$104:AM$248,Calculation!$D$104:$D$248,$D83,Calculation!$C$104:$C$248,$C83)+SUMIFS(Calculation!AM$38:AM$64,Calculation!$B$38:$B$64,$D83,Calculation!$A$38:$A$64,$C83)*10000</f>
        <v>0</v>
      </c>
      <c r="AK83" s="122">
        <f>SUMIFS(Calculation!AN$104:AN$248,Calculation!$D$104:$D$248,$D83,Calculation!$C$104:$C$248,$C83)+SUMIFS(Calculation!AN$38:AN$64,Calculation!$B$38:$B$64,$D83,Calculation!$A$38:$A$64,$C83)*10000</f>
        <v>0</v>
      </c>
      <c r="AL83" s="123">
        <f>SUMIFS(Calculation!AO$104:AO$248,Calculation!$D$104:$D$248,$D83,Calculation!$C$104:$C$248,$C83)+SUMIFS(Calculation!AO$38:AO$64,Calculation!$B$38:$B$64,$D83,Calculation!$A$38:$A$64,$C83)*10000</f>
        <v>0</v>
      </c>
      <c r="AM83" s="122">
        <f>SUMIFS(Calculation!AP$104:AP$248,Calculation!$D$104:$D$248,$D83,Calculation!$C$104:$C$248,$C83)+SUMIFS(Calculation!AP$38:AP$64,Calculation!$B$38:$B$64,$D83,Calculation!$A$38:$A$64,$C83)*10000</f>
        <v>0</v>
      </c>
      <c r="AN83" s="177">
        <f>SUMIFS(Calculation!AQ$104:AQ$248,Calculation!$D$104:$D$248,$D83,Calculation!$C$104:$C$248,$C83)+SUMIFS(Calculation!AQ$38:AQ$64,Calculation!$B$38:$B$64,$D83,Calculation!$A$38:$A$64,$C83)*10000</f>
        <v>0</v>
      </c>
    </row>
    <row r="84" spans="1:40">
      <c r="A84" s="137" t="s">
        <v>483</v>
      </c>
      <c r="B84" s="131" t="s">
        <v>116</v>
      </c>
      <c r="C84" s="142" t="s">
        <v>143</v>
      </c>
      <c r="D84" s="143" t="s">
        <v>433</v>
      </c>
      <c r="E84" s="146">
        <f>SUMIFS(Calculation!H$104:H$248,Calculation!$D$104:$D$248,$D84,Calculation!$C$104:$C$248,$C84)+SUMIFS(Calculation!H$38:H$64,Calculation!$B$38:$B$64,$D84,Calculation!$A$38:$A$64,$C84)*10000</f>
        <v>19463.256964243406</v>
      </c>
      <c r="F84" s="113">
        <f>SUMIFS(Calculation!I$104:I$248,Calculation!$D$104:$D$248,$D84,Calculation!$C$104:$C$248,$C84)+SUMIFS(Calculation!I$38:I$64,Calculation!$B$38:$B$64,$D84,Calculation!$A$38:$A$64,$C84)*10000</f>
        <v>15115.121043515757</v>
      </c>
      <c r="G84" s="112">
        <f>SUMIFS(Calculation!J$104:J$248,Calculation!$D$104:$D$248,$D84,Calculation!$C$104:$C$248,$C84)+SUMIFS(Calculation!J$38:J$64,Calculation!$B$38:$B$64,$D84,Calculation!$A$38:$A$64,$C84)*10000</f>
        <v>7960.1484704985633</v>
      </c>
      <c r="H84" s="113">
        <f>SUMIFS(Calculation!K$104:K$248,Calculation!$D$104:$D$248,$D84,Calculation!$C$104:$C$248,$C84)+SUMIFS(Calculation!K$38:K$64,Calculation!$B$38:$B$64,$D84,Calculation!$A$38:$A$64,$C84)*10000</f>
        <v>11846.545945817692</v>
      </c>
      <c r="I84" s="112">
        <f>SUMIFS(Calculation!L$104:L$248,Calculation!$D$104:$D$248,$D84,Calculation!$C$104:$C$248,$C84)+SUMIFS(Calculation!L$38:L$64,Calculation!$B$38:$B$64,$D84,Calculation!$A$38:$A$64,$C84)*10000</f>
        <v>12340.73410693267</v>
      </c>
      <c r="J84" s="147">
        <f>SUMIFS(Calculation!M$104:M$248,Calculation!$D$104:$D$248,$D84,Calculation!$C$104:$C$248,$C84)+SUMIFS(Calculation!M$38:M$64,Calculation!$B$38:$B$64,$D84,Calculation!$A$38:$A$64,$C84)*10000</f>
        <v>5183.6655999093036</v>
      </c>
      <c r="K84" s="152">
        <f>SUMIFS(Calculation!N$104:N$248,Calculation!$D$104:$D$248,$D84,Calculation!$C$104:$C$248,$C84)+SUMIFS(Calculation!N$38:N$64,Calculation!$B$38:$B$64,$D84,Calculation!$A$38:$A$64,$C84)*10000</f>
        <v>13565.196285736849</v>
      </c>
      <c r="L84" s="115">
        <f>SUMIFS(Calculation!O$104:O$248,Calculation!$D$104:$D$248,$D84,Calculation!$C$104:$C$248,$C84)+SUMIFS(Calculation!O$38:O$64,Calculation!$B$38:$B$64,$D84,Calculation!$A$38:$A$64,$C84)*10000</f>
        <v>13011.559255724662</v>
      </c>
      <c r="M84" s="114">
        <f>SUMIFS(Calculation!P$104:P$248,Calculation!$D$104:$D$248,$D84,Calculation!$C$104:$C$248,$C84)+SUMIFS(Calculation!P$38:P$64,Calculation!$B$38:$B$64,$D84,Calculation!$A$38:$A$64,$C84)*10000</f>
        <v>10499.267768268553</v>
      </c>
      <c r="N84" s="115">
        <f>SUMIFS(Calculation!Q$104:Q$248,Calculation!$D$104:$D$248,$D84,Calculation!$C$104:$C$248,$C84)+SUMIFS(Calculation!Q$38:Q$64,Calculation!$B$38:$B$64,$D84,Calculation!$A$38:$A$64,$C84)*10000</f>
        <v>20281.458416166959</v>
      </c>
      <c r="O84" s="114">
        <f>SUMIFS(Calculation!R$104:R$248,Calculation!$D$104:$D$248,$D84,Calculation!$C$104:$C$248,$C84)+SUMIFS(Calculation!R$38:R$64,Calculation!$B$38:$B$64,$D84,Calculation!$A$38:$A$64,$C84)*10000</f>
        <v>20825.65480507437</v>
      </c>
      <c r="P84" s="153">
        <f>SUMIFS(Calculation!S$104:S$248,Calculation!$D$104:$D$248,$D84,Calculation!$C$104:$C$248,$C84)+SUMIFS(Calculation!S$38:S$64,Calculation!$B$38:$B$64,$D84,Calculation!$A$38:$A$64,$C84)*10000</f>
        <v>11046.98027820149</v>
      </c>
      <c r="Q84" s="158">
        <f>SUMIFS(Calculation!T$104:T$248,Calculation!$D$104:$D$248,$D84,Calculation!$C$104:$C$248,$C84)+SUMIFS(Calculation!T$38:T$64,Calculation!$B$38:$B$64,$D84,Calculation!$A$38:$A$64,$C84)*10000</f>
        <v>37.681100793713469</v>
      </c>
      <c r="R84" s="117">
        <f>SUMIFS(Calculation!U$104:U$248,Calculation!$D$104:$D$248,$D84,Calculation!$C$104:$C$248,$C84)+SUMIFS(Calculation!U$38:U$64,Calculation!$B$38:$B$64,$D84,Calculation!$A$38:$A$64,$C84)*10000</f>
        <v>29.305313639019509</v>
      </c>
      <c r="S84" s="116">
        <f>SUMIFS(Calculation!V$104:V$248,Calculation!$D$104:$D$248,$D84,Calculation!$C$104:$C$248,$C84)+SUMIFS(Calculation!V$38:V$64,Calculation!$B$38:$B$64,$D84,Calculation!$A$38:$A$64,$C84)*10000</f>
        <v>80.888041358001175</v>
      </c>
      <c r="T84" s="117">
        <f>SUMIFS(Calculation!W$104:W$248,Calculation!$D$104:$D$248,$D84,Calculation!$C$104:$C$248,$C84)+SUMIFS(Calculation!W$38:W$64,Calculation!$B$38:$B$64,$D84,Calculation!$A$38:$A$64,$C84)*10000</f>
        <v>94.955207470649626</v>
      </c>
      <c r="U84" s="116">
        <f>SUMIFS(Calculation!X$104:X$248,Calculation!$D$104:$D$248,$D84,Calculation!$C$104:$C$248,$C84)+SUMIFS(Calculation!X$38:X$64,Calculation!$B$38:$B$64,$D84,Calculation!$A$38:$A$64,$C84)*10000</f>
        <v>192.60721207005196</v>
      </c>
      <c r="V84" s="159">
        <f>SUMIFS(Calculation!Y$104:Y$248,Calculation!$D$104:$D$248,$D84,Calculation!$C$104:$C$248,$C84)+SUMIFS(Calculation!Y$38:Y$64,Calculation!$B$38:$B$64,$D84,Calculation!$A$38:$A$64,$C84)*10000</f>
        <v>105.3207865506498</v>
      </c>
      <c r="W84" s="164">
        <f>SUMIFS(Calculation!Z$104:Z$248,Calculation!$D$104:$D$248,$D84,Calculation!$C$104:$C$248,$C84)+SUMIFS(Calculation!Z$38:Z$64,Calculation!$B$38:$B$64,$D84,Calculation!$A$38:$A$64,$C84)*10000</f>
        <v>0</v>
      </c>
      <c r="X84" s="119">
        <f>SUMIFS(Calculation!AA$104:AA$248,Calculation!$D$104:$D$248,$D84,Calculation!$C$104:$C$248,$C84)+SUMIFS(Calculation!AA$38:AA$64,Calculation!$B$38:$B$64,$D84,Calculation!$A$38:$A$64,$C84)*10000</f>
        <v>0</v>
      </c>
      <c r="Y84" s="118">
        <f>SUMIFS(Calculation!AB$104:AB$248,Calculation!$D$104:$D$248,$D84,Calculation!$C$104:$C$248,$C84)+SUMIFS(Calculation!AB$38:AB$64,Calculation!$B$38:$B$64,$D84,Calculation!$A$38:$A$64,$C84)*10000</f>
        <v>0</v>
      </c>
      <c r="Z84" s="119">
        <f>SUMIFS(Calculation!AC$104:AC$248,Calculation!$D$104:$D$248,$D84,Calculation!$C$104:$C$248,$C84)+SUMIFS(Calculation!AC$38:AC$64,Calculation!$B$38:$B$64,$D84,Calculation!$A$38:$A$64,$C84)*10000</f>
        <v>0</v>
      </c>
      <c r="AA84" s="118">
        <f>SUMIFS(Calculation!AD$104:AD$248,Calculation!$D$104:$D$248,$D84,Calculation!$C$104:$C$248,$C84)+SUMIFS(Calculation!AD$38:AD$64,Calculation!$B$38:$B$64,$D84,Calculation!$A$38:$A$64,$C84)*10000</f>
        <v>0</v>
      </c>
      <c r="AB84" s="165">
        <f>SUMIFS(Calculation!AE$104:AE$248,Calculation!$D$104:$D$248,$D84,Calculation!$C$104:$C$248,$C84)+SUMIFS(Calculation!AE$38:AE$64,Calculation!$B$38:$B$64,$D84,Calculation!$A$38:$A$64,$C84)*10000</f>
        <v>0</v>
      </c>
      <c r="AC84" s="170">
        <f>SUMIFS(Calculation!AF$104:AF$248,Calculation!$D$104:$D$248,$D84,Calculation!$C$104:$C$248,$C84)+SUMIFS(Calculation!AF$38:AF$64,Calculation!$B$38:$B$64,$D84,Calculation!$A$38:$A$64,$C84)*10000</f>
        <v>7423.1768563615533</v>
      </c>
      <c r="AD84" s="121">
        <f>SUMIFS(Calculation!AG$104:AG$248,Calculation!$D$104:$D$248,$D84,Calculation!$C$104:$C$248,$C84)+SUMIFS(Calculation!AG$38:AG$64,Calculation!$B$38:$B$64,$D84,Calculation!$A$38:$A$64,$C84)*10000</f>
        <v>3809.6907730725366</v>
      </c>
      <c r="AE84" s="120">
        <f>SUMIFS(Calculation!AH$104:AH$248,Calculation!$D$104:$D$248,$D84,Calculation!$C$104:$C$248,$C84)+SUMIFS(Calculation!AH$38:AH$64,Calculation!$B$38:$B$64,$D84,Calculation!$A$38:$A$64,$C84)*10000</f>
        <v>2297.2203745672336</v>
      </c>
      <c r="AF84" s="121">
        <f>SUMIFS(Calculation!AI$104:AI$248,Calculation!$D$104:$D$248,$D84,Calculation!$C$104:$C$248,$C84)+SUMIFS(Calculation!AI$38:AI$64,Calculation!$B$38:$B$64,$D84,Calculation!$A$38:$A$64,$C84)*10000</f>
        <v>3678.9056022602972</v>
      </c>
      <c r="AG84" s="120">
        <f>SUMIFS(Calculation!AJ$104:AJ$248,Calculation!$D$104:$D$248,$D84,Calculation!$C$104:$C$248,$C84)+SUMIFS(Calculation!AJ$38:AJ$64,Calculation!$B$38:$B$64,$D84,Calculation!$A$38:$A$64,$C84)*10000</f>
        <v>3803.9924383835264</v>
      </c>
      <c r="AH84" s="171">
        <f>SUMIFS(Calculation!AK$104:AK$248,Calculation!$D$104:$D$248,$D84,Calculation!$C$104:$C$248,$C84)+SUMIFS(Calculation!AK$38:AK$64,Calculation!$B$38:$B$64,$D84,Calculation!$A$38:$A$64,$C84)*10000</f>
        <v>1954.2857059953908</v>
      </c>
      <c r="AI84" s="176">
        <f>SUMIFS(Calculation!AL$104:AL$248,Calculation!$D$104:$D$248,$D84,Calculation!$C$104:$C$248,$C84)+SUMIFS(Calculation!AL$38:AL$64,Calculation!$B$38:$B$64,$D84,Calculation!$A$38:$A$64,$C84)*10000</f>
        <v>4408.6887928644755</v>
      </c>
      <c r="AJ84" s="123">
        <f>SUMIFS(Calculation!AM$104:AM$248,Calculation!$D$104:$D$248,$D84,Calculation!$C$104:$C$248,$C84)+SUMIFS(Calculation!AM$38:AM$64,Calculation!$B$38:$B$64,$D84,Calculation!$A$38:$A$64,$C84)*10000</f>
        <v>4542.323614048024</v>
      </c>
      <c r="AK84" s="122">
        <f>SUMIFS(Calculation!AN$104:AN$248,Calculation!$D$104:$D$248,$D84,Calculation!$C$104:$C$248,$C84)+SUMIFS(Calculation!AN$38:AN$64,Calculation!$B$38:$B$64,$D84,Calculation!$A$38:$A$64,$C84)*10000</f>
        <v>3413.4753453076501</v>
      </c>
      <c r="AL84" s="123">
        <f>SUMIFS(Calculation!AO$104:AO$248,Calculation!$D$104:$D$248,$D84,Calculation!$C$104:$C$248,$C84)+SUMIFS(Calculation!AO$38:AO$64,Calculation!$B$38:$B$64,$D84,Calculation!$A$38:$A$64,$C84)*10000</f>
        <v>5965.1348282844001</v>
      </c>
      <c r="AM84" s="122">
        <f>SUMIFS(Calculation!AP$104:AP$248,Calculation!$D$104:$D$248,$D84,Calculation!$C$104:$C$248,$C84)+SUMIFS(Calculation!AP$38:AP$64,Calculation!$B$38:$B$64,$D84,Calculation!$A$38:$A$64,$C84)*10000</f>
        <v>6982.0114375393832</v>
      </c>
      <c r="AN84" s="177">
        <f>SUMIFS(Calculation!AQ$104:AQ$248,Calculation!$D$104:$D$248,$D84,Calculation!$C$104:$C$248,$C84)+SUMIFS(Calculation!AQ$38:AQ$64,Calculation!$B$38:$B$64,$D84,Calculation!$A$38:$A$64,$C84)*10000</f>
        <v>4294.7476293431646</v>
      </c>
    </row>
    <row r="85" spans="1:40">
      <c r="A85" s="137" t="s">
        <v>483</v>
      </c>
      <c r="B85" s="134" t="s">
        <v>483</v>
      </c>
      <c r="C85" s="142" t="s">
        <v>143</v>
      </c>
      <c r="D85" s="143" t="s">
        <v>145</v>
      </c>
      <c r="E85" s="146">
        <f>SUMIFS(Calculation!H$104:H$248,Calculation!$D$104:$D$248,$D85,Calculation!$C$104:$C$248,$C85)+SUMIFS(Calculation!H$38:H$64,Calculation!$B$38:$B$64,$D85,Calculation!$A$38:$A$64,$C85)*10000</f>
        <v>834743</v>
      </c>
      <c r="F85" s="113">
        <f>SUMIFS(Calculation!I$104:I$248,Calculation!$D$104:$D$248,$D85,Calculation!$C$104:$C$248,$C85)+SUMIFS(Calculation!I$38:I$64,Calculation!$B$38:$B$64,$D85,Calculation!$A$38:$A$64,$C85)*10000</f>
        <v>982191</v>
      </c>
      <c r="G85" s="112">
        <f>SUMIFS(Calculation!J$104:J$248,Calculation!$D$104:$D$248,$D85,Calculation!$C$104:$C$248,$C85)+SUMIFS(Calculation!J$38:J$64,Calculation!$B$38:$B$64,$D85,Calculation!$A$38:$A$64,$C85)*10000</f>
        <v>1169527</v>
      </c>
      <c r="H85" s="113">
        <f>SUMIFS(Calculation!K$104:K$248,Calculation!$D$104:$D$248,$D85,Calculation!$C$104:$C$248,$C85)+SUMIFS(Calculation!K$38:K$64,Calculation!$B$38:$B$64,$D85,Calculation!$A$38:$A$64,$C85)*10000</f>
        <v>1064387</v>
      </c>
      <c r="I85" s="112">
        <f>SUMIFS(Calculation!L$104:L$248,Calculation!$D$104:$D$248,$D85,Calculation!$C$104:$C$248,$C85)+SUMIFS(Calculation!L$38:L$64,Calculation!$B$38:$B$64,$D85,Calculation!$A$38:$A$64,$C85)*10000</f>
        <v>1024238</v>
      </c>
      <c r="J85" s="147">
        <f>SUMIFS(Calculation!M$104:M$248,Calculation!$D$104:$D$248,$D85,Calculation!$C$104:$C$248,$C85)+SUMIFS(Calculation!M$38:M$64,Calculation!$B$38:$B$64,$D85,Calculation!$A$38:$A$64,$C85)*10000</f>
        <v>740391</v>
      </c>
      <c r="K85" s="152">
        <f>SUMIFS(Calculation!N$104:N$248,Calculation!$D$104:$D$248,$D85,Calculation!$C$104:$C$248,$C85)+SUMIFS(Calculation!N$38:N$64,Calculation!$B$38:$B$64,$D85,Calculation!$A$38:$A$64,$C85)*10000</f>
        <v>0</v>
      </c>
      <c r="L85" s="115">
        <f>SUMIFS(Calculation!O$104:O$248,Calculation!$D$104:$D$248,$D85,Calculation!$C$104:$C$248,$C85)+SUMIFS(Calculation!O$38:O$64,Calculation!$B$38:$B$64,$D85,Calculation!$A$38:$A$64,$C85)*10000</f>
        <v>0</v>
      </c>
      <c r="M85" s="114">
        <f>SUMIFS(Calculation!P$104:P$248,Calculation!$D$104:$D$248,$D85,Calculation!$C$104:$C$248,$C85)+SUMIFS(Calculation!P$38:P$64,Calculation!$B$38:$B$64,$D85,Calculation!$A$38:$A$64,$C85)*10000</f>
        <v>0</v>
      </c>
      <c r="N85" s="115">
        <f>SUMIFS(Calculation!Q$104:Q$248,Calculation!$D$104:$D$248,$D85,Calculation!$C$104:$C$248,$C85)+SUMIFS(Calculation!Q$38:Q$64,Calculation!$B$38:$B$64,$D85,Calculation!$A$38:$A$64,$C85)*10000</f>
        <v>0</v>
      </c>
      <c r="O85" s="114">
        <f>SUMIFS(Calculation!R$104:R$248,Calculation!$D$104:$D$248,$D85,Calculation!$C$104:$C$248,$C85)+SUMIFS(Calculation!R$38:R$64,Calculation!$B$38:$B$64,$D85,Calculation!$A$38:$A$64,$C85)*10000</f>
        <v>0</v>
      </c>
      <c r="P85" s="153">
        <f>SUMIFS(Calculation!S$104:S$248,Calculation!$D$104:$D$248,$D85,Calculation!$C$104:$C$248,$C85)+SUMIFS(Calculation!S$38:S$64,Calculation!$B$38:$B$64,$D85,Calculation!$A$38:$A$64,$C85)*10000</f>
        <v>0</v>
      </c>
      <c r="Q85" s="158">
        <f>SUMIFS(Calculation!T$104:T$248,Calculation!$D$104:$D$248,$D85,Calculation!$C$104:$C$248,$C85)+SUMIFS(Calculation!T$38:T$64,Calculation!$B$38:$B$64,$D85,Calculation!$A$38:$A$64,$C85)*10000</f>
        <v>0</v>
      </c>
      <c r="R85" s="117">
        <f>SUMIFS(Calculation!U$104:U$248,Calculation!$D$104:$D$248,$D85,Calculation!$C$104:$C$248,$C85)+SUMIFS(Calculation!U$38:U$64,Calculation!$B$38:$B$64,$D85,Calculation!$A$38:$A$64,$C85)*10000</f>
        <v>0</v>
      </c>
      <c r="S85" s="116">
        <f>SUMIFS(Calculation!V$104:V$248,Calculation!$D$104:$D$248,$D85,Calculation!$C$104:$C$248,$C85)+SUMIFS(Calculation!V$38:V$64,Calculation!$B$38:$B$64,$D85,Calculation!$A$38:$A$64,$C85)*10000</f>
        <v>0</v>
      </c>
      <c r="T85" s="117">
        <f>SUMIFS(Calculation!W$104:W$248,Calculation!$D$104:$D$248,$D85,Calculation!$C$104:$C$248,$C85)+SUMIFS(Calculation!W$38:W$64,Calculation!$B$38:$B$64,$D85,Calculation!$A$38:$A$64,$C85)*10000</f>
        <v>0</v>
      </c>
      <c r="U85" s="116">
        <f>SUMIFS(Calculation!X$104:X$248,Calculation!$D$104:$D$248,$D85,Calculation!$C$104:$C$248,$C85)+SUMIFS(Calculation!X$38:X$64,Calculation!$B$38:$B$64,$D85,Calculation!$A$38:$A$64,$C85)*10000</f>
        <v>0</v>
      </c>
      <c r="V85" s="159">
        <f>SUMIFS(Calculation!Y$104:Y$248,Calculation!$D$104:$D$248,$D85,Calculation!$C$104:$C$248,$C85)+SUMIFS(Calculation!Y$38:Y$64,Calculation!$B$38:$B$64,$D85,Calculation!$A$38:$A$64,$C85)*10000</f>
        <v>0</v>
      </c>
      <c r="W85" s="164">
        <f>SUMIFS(Calculation!Z$104:Z$248,Calculation!$D$104:$D$248,$D85,Calculation!$C$104:$C$248,$C85)+SUMIFS(Calculation!Z$38:Z$64,Calculation!$B$38:$B$64,$D85,Calculation!$A$38:$A$64,$C85)*10000</f>
        <v>0</v>
      </c>
      <c r="X85" s="119">
        <f>SUMIFS(Calculation!AA$104:AA$248,Calculation!$D$104:$D$248,$D85,Calculation!$C$104:$C$248,$C85)+SUMIFS(Calculation!AA$38:AA$64,Calculation!$B$38:$B$64,$D85,Calculation!$A$38:$A$64,$C85)*10000</f>
        <v>0</v>
      </c>
      <c r="Y85" s="118">
        <f>SUMIFS(Calculation!AB$104:AB$248,Calculation!$D$104:$D$248,$D85,Calculation!$C$104:$C$248,$C85)+SUMIFS(Calculation!AB$38:AB$64,Calculation!$B$38:$B$64,$D85,Calculation!$A$38:$A$64,$C85)*10000</f>
        <v>0</v>
      </c>
      <c r="Z85" s="119">
        <f>SUMIFS(Calculation!AC$104:AC$248,Calculation!$D$104:$D$248,$D85,Calculation!$C$104:$C$248,$C85)+SUMIFS(Calculation!AC$38:AC$64,Calculation!$B$38:$B$64,$D85,Calculation!$A$38:$A$64,$C85)*10000</f>
        <v>0</v>
      </c>
      <c r="AA85" s="118">
        <f>SUMIFS(Calculation!AD$104:AD$248,Calculation!$D$104:$D$248,$D85,Calculation!$C$104:$C$248,$C85)+SUMIFS(Calculation!AD$38:AD$64,Calculation!$B$38:$B$64,$D85,Calculation!$A$38:$A$64,$C85)*10000</f>
        <v>0</v>
      </c>
      <c r="AB85" s="165">
        <f>SUMIFS(Calculation!AE$104:AE$248,Calculation!$D$104:$D$248,$D85,Calculation!$C$104:$C$248,$C85)+SUMIFS(Calculation!AE$38:AE$64,Calculation!$B$38:$B$64,$D85,Calculation!$A$38:$A$64,$C85)*10000</f>
        <v>0</v>
      </c>
      <c r="AC85" s="170">
        <f>SUMIFS(Calculation!AF$104:AF$248,Calculation!$D$104:$D$248,$D85,Calculation!$C$104:$C$248,$C85)+SUMIFS(Calculation!AF$38:AF$64,Calculation!$B$38:$B$64,$D85,Calculation!$A$38:$A$64,$C85)*10000</f>
        <v>0</v>
      </c>
      <c r="AD85" s="121">
        <f>SUMIFS(Calculation!AG$104:AG$248,Calculation!$D$104:$D$248,$D85,Calculation!$C$104:$C$248,$C85)+SUMIFS(Calculation!AG$38:AG$64,Calculation!$B$38:$B$64,$D85,Calculation!$A$38:$A$64,$C85)*10000</f>
        <v>0</v>
      </c>
      <c r="AE85" s="120">
        <f>SUMIFS(Calculation!AH$104:AH$248,Calculation!$D$104:$D$248,$D85,Calculation!$C$104:$C$248,$C85)+SUMIFS(Calculation!AH$38:AH$64,Calculation!$B$38:$B$64,$D85,Calculation!$A$38:$A$64,$C85)*10000</f>
        <v>0</v>
      </c>
      <c r="AF85" s="121">
        <f>SUMIFS(Calculation!AI$104:AI$248,Calculation!$D$104:$D$248,$D85,Calculation!$C$104:$C$248,$C85)+SUMIFS(Calculation!AI$38:AI$64,Calculation!$B$38:$B$64,$D85,Calculation!$A$38:$A$64,$C85)*10000</f>
        <v>0</v>
      </c>
      <c r="AG85" s="120">
        <f>SUMIFS(Calculation!AJ$104:AJ$248,Calculation!$D$104:$D$248,$D85,Calculation!$C$104:$C$248,$C85)+SUMIFS(Calculation!AJ$38:AJ$64,Calculation!$B$38:$B$64,$D85,Calculation!$A$38:$A$64,$C85)*10000</f>
        <v>0</v>
      </c>
      <c r="AH85" s="171">
        <f>SUMIFS(Calculation!AK$104:AK$248,Calculation!$D$104:$D$248,$D85,Calculation!$C$104:$C$248,$C85)+SUMIFS(Calculation!AK$38:AK$64,Calculation!$B$38:$B$64,$D85,Calculation!$A$38:$A$64,$C85)*10000</f>
        <v>0</v>
      </c>
      <c r="AI85" s="176">
        <f>SUMIFS(Calculation!AL$104:AL$248,Calculation!$D$104:$D$248,$D85,Calculation!$C$104:$C$248,$C85)+SUMIFS(Calculation!AL$38:AL$64,Calculation!$B$38:$B$64,$D85,Calculation!$A$38:$A$64,$C85)*10000</f>
        <v>0</v>
      </c>
      <c r="AJ85" s="123">
        <f>SUMIFS(Calculation!AM$104:AM$248,Calculation!$D$104:$D$248,$D85,Calculation!$C$104:$C$248,$C85)+SUMIFS(Calculation!AM$38:AM$64,Calculation!$B$38:$B$64,$D85,Calculation!$A$38:$A$64,$C85)*10000</f>
        <v>0</v>
      </c>
      <c r="AK85" s="122">
        <f>SUMIFS(Calculation!AN$104:AN$248,Calculation!$D$104:$D$248,$D85,Calculation!$C$104:$C$248,$C85)+SUMIFS(Calculation!AN$38:AN$64,Calculation!$B$38:$B$64,$D85,Calculation!$A$38:$A$64,$C85)*10000</f>
        <v>0</v>
      </c>
      <c r="AL85" s="123">
        <f>SUMIFS(Calculation!AO$104:AO$248,Calculation!$D$104:$D$248,$D85,Calculation!$C$104:$C$248,$C85)+SUMIFS(Calculation!AO$38:AO$64,Calculation!$B$38:$B$64,$D85,Calculation!$A$38:$A$64,$C85)*10000</f>
        <v>0</v>
      </c>
      <c r="AM85" s="122">
        <f>SUMIFS(Calculation!AP$104:AP$248,Calculation!$D$104:$D$248,$D85,Calculation!$C$104:$C$248,$C85)+SUMIFS(Calculation!AP$38:AP$64,Calculation!$B$38:$B$64,$D85,Calculation!$A$38:$A$64,$C85)*10000</f>
        <v>0</v>
      </c>
      <c r="AN85" s="177">
        <f>SUMIFS(Calculation!AQ$104:AQ$248,Calculation!$D$104:$D$248,$D85,Calculation!$C$104:$C$248,$C85)+SUMIFS(Calculation!AQ$38:AQ$64,Calculation!$B$38:$B$64,$D85,Calculation!$A$38:$A$64,$C85)*10000</f>
        <v>0</v>
      </c>
    </row>
    <row r="86" spans="1:40">
      <c r="A86" s="137" t="s">
        <v>483</v>
      </c>
      <c r="B86" s="134" t="s">
        <v>483</v>
      </c>
      <c r="C86" s="142" t="s">
        <v>143</v>
      </c>
      <c r="D86" s="143" t="s">
        <v>434</v>
      </c>
      <c r="E86" s="146">
        <f>SUMIFS(Calculation!H$104:H$248,Calculation!$D$104:$D$248,$D86,Calculation!$C$104:$C$248,$C86)+SUMIFS(Calculation!H$38:H$64,Calculation!$B$38:$B$64,$D86,Calculation!$A$38:$A$64,$C86)*10000</f>
        <v>7417.1750781372139</v>
      </c>
      <c r="F86" s="113">
        <f>SUMIFS(Calculation!I$104:I$248,Calculation!$D$104:$D$248,$D86,Calculation!$C$104:$C$248,$C86)+SUMIFS(Calculation!I$38:I$64,Calculation!$B$38:$B$64,$D86,Calculation!$A$38:$A$64,$C86)*10000</f>
        <v>3574.6673356446549</v>
      </c>
      <c r="G86" s="112">
        <f>SUMIFS(Calculation!J$104:J$248,Calculation!$D$104:$D$248,$D86,Calculation!$C$104:$C$248,$C86)+SUMIFS(Calculation!J$38:J$64,Calculation!$B$38:$B$64,$D86,Calculation!$A$38:$A$64,$C86)*10000</f>
        <v>1896.5707749181763</v>
      </c>
      <c r="H86" s="113">
        <f>SUMIFS(Calculation!K$104:K$248,Calculation!$D$104:$D$248,$D86,Calculation!$C$104:$C$248,$C86)+SUMIFS(Calculation!K$38:K$64,Calculation!$B$38:$B$64,$D86,Calculation!$A$38:$A$64,$C86)*10000</f>
        <v>1765.3665215075496</v>
      </c>
      <c r="I86" s="112">
        <f>SUMIFS(Calculation!L$104:L$248,Calculation!$D$104:$D$248,$D86,Calculation!$C$104:$C$248,$C86)+SUMIFS(Calculation!L$38:L$64,Calculation!$B$38:$B$64,$D86,Calculation!$A$38:$A$64,$C86)*10000</f>
        <v>25149.434889479911</v>
      </c>
      <c r="J86" s="147">
        <f>SUMIFS(Calculation!M$104:M$248,Calculation!$D$104:$D$248,$D86,Calculation!$C$104:$C$248,$C86)+SUMIFS(Calculation!M$38:M$64,Calculation!$B$38:$B$64,$D86,Calculation!$A$38:$A$64,$C86)*10000</f>
        <v>33652.398387863708</v>
      </c>
      <c r="K86" s="152">
        <f>SUMIFS(Calculation!N$104:N$248,Calculation!$D$104:$D$248,$D86,Calculation!$C$104:$C$248,$C86)+SUMIFS(Calculation!N$38:N$64,Calculation!$B$38:$B$64,$D86,Calculation!$A$38:$A$64,$C86)*10000</f>
        <v>5169.5066249934844</v>
      </c>
      <c r="L86" s="115">
        <f>SUMIFS(Calculation!O$104:O$248,Calculation!$D$104:$D$248,$D86,Calculation!$C$104:$C$248,$C86)+SUMIFS(Calculation!O$38:O$64,Calculation!$B$38:$B$64,$D86,Calculation!$A$38:$A$64,$C86)*10000</f>
        <v>3077.1831547585934</v>
      </c>
      <c r="M86" s="114">
        <f>SUMIFS(Calculation!P$104:P$248,Calculation!$D$104:$D$248,$D86,Calculation!$C$104:$C$248,$C86)+SUMIFS(Calculation!P$38:P$64,Calculation!$B$38:$B$64,$D86,Calculation!$A$38:$A$64,$C86)*10000</f>
        <v>2501.5368094122182</v>
      </c>
      <c r="N86" s="115">
        <f>SUMIFS(Calculation!Q$104:Q$248,Calculation!$D$104:$D$248,$D86,Calculation!$C$104:$C$248,$C86)+SUMIFS(Calculation!Q$38:Q$64,Calculation!$B$38:$B$64,$D86,Calculation!$A$38:$A$64,$C86)*10000</f>
        <v>3022.3330799547534</v>
      </c>
      <c r="O86" s="114">
        <f>SUMIFS(Calculation!R$104:R$248,Calculation!$D$104:$D$248,$D86,Calculation!$C$104:$C$248,$C86)+SUMIFS(Calculation!R$38:R$64,Calculation!$B$38:$B$64,$D86,Calculation!$A$38:$A$64,$C86)*10000</f>
        <v>42441.028630279994</v>
      </c>
      <c r="P86" s="153">
        <f>SUMIFS(Calculation!S$104:S$248,Calculation!$D$104:$D$248,$D86,Calculation!$C$104:$C$248,$C86)+SUMIFS(Calculation!S$38:S$64,Calculation!$B$38:$B$64,$D86,Calculation!$A$38:$A$64,$C86)*10000</f>
        <v>71717.084009318525</v>
      </c>
      <c r="Q86" s="158">
        <f>SUMIFS(Calculation!T$104:T$248,Calculation!$D$104:$D$248,$D86,Calculation!$C$104:$C$248,$C86)+SUMIFS(Calculation!T$38:T$64,Calculation!$B$38:$B$64,$D86,Calculation!$A$38:$A$64,$C86)*10000</f>
        <v>14.359740624981901</v>
      </c>
      <c r="R86" s="117">
        <f>SUMIFS(Calculation!U$104:U$248,Calculation!$D$104:$D$248,$D86,Calculation!$C$104:$C$248,$C86)+SUMIFS(Calculation!U$38:U$64,Calculation!$B$38:$B$64,$D86,Calculation!$A$38:$A$64,$C86)*10000</f>
        <v>6.9305926908977336</v>
      </c>
      <c r="S86" s="116">
        <f>SUMIFS(Calculation!V$104:V$248,Calculation!$D$104:$D$248,$D86,Calculation!$C$104:$C$248,$C86)+SUMIFS(Calculation!V$38:V$64,Calculation!$B$38:$B$64,$D86,Calculation!$A$38:$A$64,$C86)*10000</f>
        <v>19.272240442312928</v>
      </c>
      <c r="T86" s="117">
        <f>SUMIFS(Calculation!W$104:W$248,Calculation!$D$104:$D$248,$D86,Calculation!$C$104:$C$248,$C86)+SUMIFS(Calculation!W$38:W$64,Calculation!$B$38:$B$64,$D86,Calculation!$A$38:$A$64,$C86)*10000</f>
        <v>14.150178885742543</v>
      </c>
      <c r="U86" s="116">
        <f>SUMIFS(Calculation!X$104:X$248,Calculation!$D$104:$D$248,$D86,Calculation!$C$104:$C$248,$C86)+SUMIFS(Calculation!X$38:X$64,Calculation!$B$38:$B$64,$D86,Calculation!$A$38:$A$64,$C86)*10000</f>
        <v>392.51818386386122</v>
      </c>
      <c r="V86" s="159">
        <f>SUMIFS(Calculation!Y$104:Y$248,Calculation!$D$104:$D$248,$D86,Calculation!$C$104:$C$248,$C86)+SUMIFS(Calculation!Y$38:Y$64,Calculation!$B$38:$B$64,$D86,Calculation!$A$38:$A$64,$C86)*10000</f>
        <v>683.74338568206224</v>
      </c>
      <c r="W86" s="164">
        <f>SUMIFS(Calculation!Z$104:Z$248,Calculation!$D$104:$D$248,$D86,Calculation!$C$104:$C$248,$C86)+SUMIFS(Calculation!Z$38:Z$64,Calculation!$B$38:$B$64,$D86,Calculation!$A$38:$A$64,$C86)*10000</f>
        <v>0</v>
      </c>
      <c r="X86" s="119">
        <f>SUMIFS(Calculation!AA$104:AA$248,Calculation!$D$104:$D$248,$D86,Calculation!$C$104:$C$248,$C86)+SUMIFS(Calculation!AA$38:AA$64,Calculation!$B$38:$B$64,$D86,Calculation!$A$38:$A$64,$C86)*10000</f>
        <v>0</v>
      </c>
      <c r="Y86" s="118">
        <f>SUMIFS(Calculation!AB$104:AB$248,Calculation!$D$104:$D$248,$D86,Calculation!$C$104:$C$248,$C86)+SUMIFS(Calculation!AB$38:AB$64,Calculation!$B$38:$B$64,$D86,Calculation!$A$38:$A$64,$C86)*10000</f>
        <v>0</v>
      </c>
      <c r="Z86" s="119">
        <f>SUMIFS(Calculation!AC$104:AC$248,Calculation!$D$104:$D$248,$D86,Calculation!$C$104:$C$248,$C86)+SUMIFS(Calculation!AC$38:AC$64,Calculation!$B$38:$B$64,$D86,Calculation!$A$38:$A$64,$C86)*10000</f>
        <v>0</v>
      </c>
      <c r="AA86" s="118">
        <f>SUMIFS(Calculation!AD$104:AD$248,Calculation!$D$104:$D$248,$D86,Calculation!$C$104:$C$248,$C86)+SUMIFS(Calculation!AD$38:AD$64,Calculation!$B$38:$B$64,$D86,Calculation!$A$38:$A$64,$C86)*10000</f>
        <v>0</v>
      </c>
      <c r="AB86" s="165">
        <f>SUMIFS(Calculation!AE$104:AE$248,Calculation!$D$104:$D$248,$D86,Calculation!$C$104:$C$248,$C86)+SUMIFS(Calculation!AE$38:AE$64,Calculation!$B$38:$B$64,$D86,Calculation!$A$38:$A$64,$C86)*10000</f>
        <v>0</v>
      </c>
      <c r="AC86" s="170">
        <f>SUMIFS(Calculation!AF$104:AF$248,Calculation!$D$104:$D$248,$D86,Calculation!$C$104:$C$248,$C86)+SUMIFS(Calculation!AF$38:AF$64,Calculation!$B$38:$B$64,$D86,Calculation!$A$38:$A$64,$C86)*10000</f>
        <v>2828.8689031214349</v>
      </c>
      <c r="AD86" s="121">
        <f>SUMIFS(Calculation!AG$104:AG$248,Calculation!$D$104:$D$248,$D86,Calculation!$C$104:$C$248,$C86)+SUMIFS(Calculation!AG$38:AG$64,Calculation!$B$38:$B$64,$D86,Calculation!$A$38:$A$64,$C86)*10000</f>
        <v>900.9770498167054</v>
      </c>
      <c r="AE86" s="120">
        <f>SUMIFS(Calculation!AH$104:AH$248,Calculation!$D$104:$D$248,$D86,Calculation!$C$104:$C$248,$C86)+SUMIFS(Calculation!AH$38:AH$64,Calculation!$B$38:$B$64,$D86,Calculation!$A$38:$A$64,$C86)*10000</f>
        <v>547.33162856168713</v>
      </c>
      <c r="AF86" s="121">
        <f>SUMIFS(Calculation!AI$104:AI$248,Calculation!$D$104:$D$248,$D86,Calculation!$C$104:$C$248,$C86)+SUMIFS(Calculation!AI$38:AI$64,Calculation!$B$38:$B$64,$D86,Calculation!$A$38:$A$64,$C86)*10000</f>
        <v>548.22872554761489</v>
      </c>
      <c r="AG86" s="120">
        <f>SUMIFS(Calculation!AJ$104:AJ$248,Calculation!$D$104:$D$248,$D86,Calculation!$C$104:$C$248,$C86)+SUMIFS(Calculation!AJ$38:AJ$64,Calculation!$B$38:$B$64,$D86,Calculation!$A$38:$A$64,$C86)*10000</f>
        <v>7752.2341313112593</v>
      </c>
      <c r="AH86" s="171">
        <f>SUMIFS(Calculation!AK$104:AK$248,Calculation!$D$104:$D$248,$D86,Calculation!$C$104:$C$248,$C86)+SUMIFS(Calculation!AK$38:AK$64,Calculation!$B$38:$B$64,$D86,Calculation!$A$38:$A$64,$C86)*10000</f>
        <v>12687.238378767155</v>
      </c>
      <c r="AI86" s="176">
        <f>SUMIFS(Calculation!AL$104:AL$248,Calculation!$D$104:$D$248,$D86,Calculation!$C$104:$C$248,$C86)+SUMIFS(Calculation!AL$38:AL$64,Calculation!$B$38:$B$64,$D86,Calculation!$A$38:$A$64,$C86)*10000</f>
        <v>1680.0896531228825</v>
      </c>
      <c r="AJ86" s="123">
        <f>SUMIFS(Calculation!AM$104:AM$248,Calculation!$D$104:$D$248,$D86,Calculation!$C$104:$C$248,$C86)+SUMIFS(Calculation!AM$38:AM$64,Calculation!$B$38:$B$64,$D86,Calculation!$A$38:$A$64,$C86)*10000</f>
        <v>1074.2418670891486</v>
      </c>
      <c r="AK86" s="122">
        <f>SUMIFS(Calculation!AN$104:AN$248,Calculation!$D$104:$D$248,$D86,Calculation!$C$104:$C$248,$C86)+SUMIFS(Calculation!AN$38:AN$64,Calculation!$B$38:$B$64,$D86,Calculation!$A$38:$A$64,$C86)*10000</f>
        <v>813.28854666560562</v>
      </c>
      <c r="AL86" s="123">
        <f>SUMIFS(Calculation!AO$104:AO$248,Calculation!$D$104:$D$248,$D86,Calculation!$C$104:$C$248,$C86)+SUMIFS(Calculation!AO$38:AO$64,Calculation!$B$38:$B$64,$D86,Calculation!$A$38:$A$64,$C86)*10000</f>
        <v>888.92149410433922</v>
      </c>
      <c r="AM86" s="122">
        <f>SUMIFS(Calculation!AP$104:AP$248,Calculation!$D$104:$D$248,$D86,Calculation!$C$104:$C$248,$C86)+SUMIFS(Calculation!AP$38:AP$64,Calculation!$B$38:$B$64,$D86,Calculation!$A$38:$A$64,$C86)*10000</f>
        <v>14228.78416506497</v>
      </c>
      <c r="AN86" s="177">
        <f>SUMIFS(Calculation!AQ$104:AQ$248,Calculation!$D$104:$D$248,$D86,Calculation!$C$104:$C$248,$C86)+SUMIFS(Calculation!AQ$38:AQ$64,Calculation!$B$38:$B$64,$D86,Calculation!$A$38:$A$64,$C86)*10000</f>
        <v>27881.535838368538</v>
      </c>
    </row>
    <row r="87" spans="1:40">
      <c r="A87" s="137" t="s">
        <v>483</v>
      </c>
      <c r="B87" s="134" t="s">
        <v>483</v>
      </c>
      <c r="C87" s="142" t="s">
        <v>143</v>
      </c>
      <c r="D87" s="143" t="s">
        <v>443</v>
      </c>
      <c r="E87" s="146">
        <f>SUMIFS(Calculation!H$104:H$248,Calculation!$D$104:$D$248,$D87,Calculation!$C$104:$C$248,$C87)+SUMIFS(Calculation!H$38:H$64,Calculation!$B$38:$B$64,$D87,Calculation!$A$38:$A$64,$C87)*10000</f>
        <v>1061.6400798572786</v>
      </c>
      <c r="F87" s="113">
        <f>SUMIFS(Calculation!I$104:I$248,Calculation!$D$104:$D$248,$D87,Calculation!$C$104:$C$248,$C87)+SUMIFS(Calculation!I$38:I$64,Calculation!$B$38:$B$64,$D87,Calculation!$A$38:$A$64,$C87)*10000</f>
        <v>527.05021059481646</v>
      </c>
      <c r="G87" s="112">
        <f>SUMIFS(Calculation!J$104:J$248,Calculation!$D$104:$D$248,$D87,Calculation!$C$104:$C$248,$C87)+SUMIFS(Calculation!J$38:J$64,Calculation!$B$38:$B$64,$D87,Calculation!$A$38:$A$64,$C87)*10000</f>
        <v>19.366160560777505</v>
      </c>
      <c r="H87" s="113">
        <f>SUMIFS(Calculation!K$104:K$248,Calculation!$D$104:$D$248,$D87,Calculation!$C$104:$C$248,$C87)+SUMIFS(Calculation!K$38:K$64,Calculation!$B$38:$B$64,$D87,Calculation!$A$38:$A$64,$C87)*10000</f>
        <v>5.9420895899436674</v>
      </c>
      <c r="I87" s="112">
        <f>SUMIFS(Calculation!L$104:L$248,Calculation!$D$104:$D$248,$D87,Calculation!$C$104:$C$248,$C87)+SUMIFS(Calculation!L$38:L$64,Calculation!$B$38:$B$64,$D87,Calculation!$A$38:$A$64,$C87)*10000</f>
        <v>3.0750498397612276</v>
      </c>
      <c r="J87" s="147">
        <f>SUMIFS(Calculation!M$104:M$248,Calculation!$D$104:$D$248,$D87,Calculation!$C$104:$C$248,$C87)+SUMIFS(Calculation!M$38:M$64,Calculation!$B$38:$B$64,$D87,Calculation!$A$38:$A$64,$C87)*10000</f>
        <v>2.7542168341337896</v>
      </c>
      <c r="K87" s="152">
        <f>SUMIFS(Calculation!N$104:N$248,Calculation!$D$104:$D$248,$D87,Calculation!$C$104:$C$248,$C87)+SUMIFS(Calculation!N$38:N$64,Calculation!$B$38:$B$64,$D87,Calculation!$A$38:$A$64,$C87)*10000</f>
        <v>739.92529074278457</v>
      </c>
      <c r="L87" s="115">
        <f>SUMIFS(Calculation!O$104:O$248,Calculation!$D$104:$D$248,$D87,Calculation!$C$104:$C$248,$C87)+SUMIFS(Calculation!O$38:O$64,Calculation!$B$38:$B$64,$D87,Calculation!$A$38:$A$64,$C87)*10000</f>
        <v>453.70096780260479</v>
      </c>
      <c r="M87" s="114">
        <f>SUMIFS(Calculation!P$104:P$248,Calculation!$D$104:$D$248,$D87,Calculation!$C$104:$C$248,$C87)+SUMIFS(Calculation!P$38:P$64,Calculation!$B$38:$B$64,$D87,Calculation!$A$38:$A$64,$C87)*10000</f>
        <v>25.543556897771005</v>
      </c>
      <c r="N87" s="115">
        <f>SUMIFS(Calculation!Q$104:Q$248,Calculation!$D$104:$D$248,$D87,Calculation!$C$104:$C$248,$C87)+SUMIFS(Calculation!Q$38:Q$64,Calculation!$B$38:$B$64,$D87,Calculation!$A$38:$A$64,$C87)*10000</f>
        <v>10.172943529259468</v>
      </c>
      <c r="O87" s="114">
        <f>SUMIFS(Calculation!R$104:R$248,Calculation!$D$104:$D$248,$D87,Calculation!$C$104:$C$248,$C87)+SUMIFS(Calculation!R$38:R$64,Calculation!$B$38:$B$64,$D87,Calculation!$A$38:$A$64,$C87)*10000</f>
        <v>5.1893125576128227</v>
      </c>
      <c r="P87" s="153">
        <f>SUMIFS(Calculation!S$104:S$248,Calculation!$D$104:$D$248,$D87,Calculation!$C$104:$C$248,$C87)+SUMIFS(Calculation!S$38:S$64,Calculation!$B$38:$B$64,$D87,Calculation!$A$38:$A$64,$C87)*10000</f>
        <v>5.8695489634012787</v>
      </c>
      <c r="Q87" s="158">
        <f>SUMIFS(Calculation!T$104:T$248,Calculation!$D$104:$D$248,$D87,Calculation!$C$104:$C$248,$C87)+SUMIFS(Calculation!T$38:T$64,Calculation!$B$38:$B$64,$D87,Calculation!$A$38:$A$64,$C87)*10000</f>
        <v>2.0553480298410682</v>
      </c>
      <c r="R87" s="117">
        <f>SUMIFS(Calculation!U$104:U$248,Calculation!$D$104:$D$248,$D87,Calculation!$C$104:$C$248,$C87)+SUMIFS(Calculation!U$38:U$64,Calculation!$B$38:$B$64,$D87,Calculation!$A$38:$A$64,$C87)*10000</f>
        <v>1.0218490265824431</v>
      </c>
      <c r="S87" s="116">
        <f>SUMIFS(Calculation!V$104:V$248,Calculation!$D$104:$D$248,$D87,Calculation!$C$104:$C$248,$C87)+SUMIFS(Calculation!V$38:V$64,Calculation!$B$38:$B$64,$D87,Calculation!$A$38:$A$64,$C87)*10000</f>
        <v>0.19679165560686446</v>
      </c>
      <c r="T87" s="117">
        <f>SUMIFS(Calculation!W$104:W$248,Calculation!$D$104:$D$248,$D87,Calculation!$C$104:$C$248,$C87)+SUMIFS(Calculation!W$38:W$64,Calculation!$B$38:$B$64,$D87,Calculation!$A$38:$A$64,$C87)*10000</f>
        <v>4.7628427087769411E-2</v>
      </c>
      <c r="U87" s="116">
        <f>SUMIFS(Calculation!X$104:X$248,Calculation!$D$104:$D$248,$D87,Calculation!$C$104:$C$248,$C87)+SUMIFS(Calculation!X$38:X$64,Calculation!$B$38:$B$64,$D87,Calculation!$A$38:$A$64,$C87)*10000</f>
        <v>4.7993642151332463E-2</v>
      </c>
      <c r="V87" s="159">
        <f>SUMIFS(Calculation!Y$104:Y$248,Calculation!$D$104:$D$248,$D87,Calculation!$C$104:$C$248,$C87)+SUMIFS(Calculation!Y$38:Y$64,Calculation!$B$38:$B$64,$D87,Calculation!$A$38:$A$64,$C87)*10000</f>
        <v>5.5959682913783379E-2</v>
      </c>
      <c r="W87" s="164">
        <f>SUMIFS(Calculation!Z$104:Z$248,Calculation!$D$104:$D$248,$D87,Calculation!$C$104:$C$248,$C87)+SUMIFS(Calculation!Z$38:Z$64,Calculation!$B$38:$B$64,$D87,Calculation!$A$38:$A$64,$C87)*10000</f>
        <v>0</v>
      </c>
      <c r="X87" s="119">
        <f>SUMIFS(Calculation!AA$104:AA$248,Calculation!$D$104:$D$248,$D87,Calculation!$C$104:$C$248,$C87)+SUMIFS(Calculation!AA$38:AA$64,Calculation!$B$38:$B$64,$D87,Calculation!$A$38:$A$64,$C87)*10000</f>
        <v>0</v>
      </c>
      <c r="Y87" s="118">
        <f>SUMIFS(Calculation!AB$104:AB$248,Calculation!$D$104:$D$248,$D87,Calculation!$C$104:$C$248,$C87)+SUMIFS(Calculation!AB$38:AB$64,Calculation!$B$38:$B$64,$D87,Calculation!$A$38:$A$64,$C87)*10000</f>
        <v>0</v>
      </c>
      <c r="Z87" s="119">
        <f>SUMIFS(Calculation!AC$104:AC$248,Calculation!$D$104:$D$248,$D87,Calculation!$C$104:$C$248,$C87)+SUMIFS(Calculation!AC$38:AC$64,Calculation!$B$38:$B$64,$D87,Calculation!$A$38:$A$64,$C87)*10000</f>
        <v>0</v>
      </c>
      <c r="AA87" s="118">
        <f>SUMIFS(Calculation!AD$104:AD$248,Calculation!$D$104:$D$248,$D87,Calculation!$C$104:$C$248,$C87)+SUMIFS(Calculation!AD$38:AD$64,Calculation!$B$38:$B$64,$D87,Calculation!$A$38:$A$64,$C87)*10000</f>
        <v>0</v>
      </c>
      <c r="AB87" s="165">
        <f>SUMIFS(Calculation!AE$104:AE$248,Calculation!$D$104:$D$248,$D87,Calculation!$C$104:$C$248,$C87)+SUMIFS(Calculation!AE$38:AE$64,Calculation!$B$38:$B$64,$D87,Calculation!$A$38:$A$64,$C87)*10000</f>
        <v>0</v>
      </c>
      <c r="AC87" s="170">
        <f>SUMIFS(Calculation!AF$104:AF$248,Calculation!$D$104:$D$248,$D87,Calculation!$C$104:$C$248,$C87)+SUMIFS(Calculation!AF$38:AF$64,Calculation!$B$38:$B$64,$D87,Calculation!$A$38:$A$64,$C87)*10000</f>
        <v>404.90356187869043</v>
      </c>
      <c r="AD87" s="121">
        <f>SUMIFS(Calculation!AG$104:AG$248,Calculation!$D$104:$D$248,$D87,Calculation!$C$104:$C$248,$C87)+SUMIFS(Calculation!AG$38:AG$64,Calculation!$B$38:$B$64,$D87,Calculation!$A$38:$A$64,$C87)*10000</f>
        <v>132.84037345571761</v>
      </c>
      <c r="AE87" s="120">
        <f>SUMIFS(Calculation!AH$104:AH$248,Calculation!$D$104:$D$248,$D87,Calculation!$C$104:$C$248,$C87)+SUMIFS(Calculation!AH$38:AH$64,Calculation!$B$38:$B$64,$D87,Calculation!$A$38:$A$64,$C87)*10000</f>
        <v>5.5888830192349506</v>
      </c>
      <c r="AF87" s="121">
        <f>SUMIFS(Calculation!AI$104:AI$248,Calculation!$D$104:$D$248,$D87,Calculation!$C$104:$C$248,$C87)+SUMIFS(Calculation!AI$38:AI$64,Calculation!$B$38:$B$64,$D87,Calculation!$A$38:$A$64,$C87)*10000</f>
        <v>1.845296239221015</v>
      </c>
      <c r="AG87" s="120">
        <f>SUMIFS(Calculation!AJ$104:AJ$248,Calculation!$D$104:$D$248,$D87,Calculation!$C$104:$C$248,$C87)+SUMIFS(Calculation!AJ$38:AJ$64,Calculation!$B$38:$B$64,$D87,Calculation!$A$38:$A$64,$C87)*10000</f>
        <v>0.94787443248881609</v>
      </c>
      <c r="AH87" s="171">
        <f>SUMIFS(Calculation!AK$104:AK$248,Calculation!$D$104:$D$248,$D87,Calculation!$C$104:$C$248,$C87)+SUMIFS(Calculation!AK$38:AK$64,Calculation!$B$38:$B$64,$D87,Calculation!$A$38:$A$64,$C87)*10000</f>
        <v>1.0383630051779806</v>
      </c>
      <c r="AI87" s="176">
        <f>SUMIFS(Calculation!AL$104:AL$248,Calculation!$D$104:$D$248,$D87,Calculation!$C$104:$C$248,$C87)+SUMIFS(Calculation!AL$38:AL$64,Calculation!$B$38:$B$64,$D87,Calculation!$A$38:$A$64,$C87)*10000</f>
        <v>240.47571949140499</v>
      </c>
      <c r="AJ87" s="123">
        <f>SUMIFS(Calculation!AM$104:AM$248,Calculation!$D$104:$D$248,$D87,Calculation!$C$104:$C$248,$C87)+SUMIFS(Calculation!AM$38:AM$64,Calculation!$B$38:$B$64,$D87,Calculation!$A$38:$A$64,$C87)*10000</f>
        <v>158.3865991202787</v>
      </c>
      <c r="AK87" s="122">
        <f>SUMIFS(Calculation!AN$104:AN$248,Calculation!$D$104:$D$248,$D87,Calculation!$C$104:$C$248,$C87)+SUMIFS(Calculation!AN$38:AN$64,Calculation!$B$38:$B$64,$D87,Calculation!$A$38:$A$64,$C87)*10000</f>
        <v>8.304607866609679</v>
      </c>
      <c r="AL87" s="123">
        <f>SUMIFS(Calculation!AO$104:AO$248,Calculation!$D$104:$D$248,$D87,Calculation!$C$104:$C$248,$C87)+SUMIFS(Calculation!AO$38:AO$64,Calculation!$B$38:$B$64,$D87,Calculation!$A$38:$A$64,$C87)*10000</f>
        <v>2.9920422144880789</v>
      </c>
      <c r="AM87" s="122">
        <f>SUMIFS(Calculation!AP$104:AP$248,Calculation!$D$104:$D$248,$D87,Calculation!$C$104:$C$248,$C87)+SUMIFS(Calculation!AP$38:AP$64,Calculation!$B$38:$B$64,$D87,Calculation!$A$38:$A$64,$C87)*10000</f>
        <v>1.7397695279858019</v>
      </c>
      <c r="AN87" s="177">
        <f>SUMIFS(Calculation!AQ$104:AQ$248,Calculation!$D$104:$D$248,$D87,Calculation!$C$104:$C$248,$C87)+SUMIFS(Calculation!AQ$38:AQ$64,Calculation!$B$38:$B$64,$D87,Calculation!$A$38:$A$64,$C87)*10000</f>
        <v>2.2819115143731667</v>
      </c>
    </row>
    <row r="88" spans="1:40">
      <c r="A88" s="137" t="s">
        <v>483</v>
      </c>
      <c r="B88" s="131" t="s">
        <v>116</v>
      </c>
      <c r="C88" s="142" t="s">
        <v>434</v>
      </c>
      <c r="D88" s="143" t="s">
        <v>433</v>
      </c>
      <c r="E88" s="146">
        <f>SUMIFS(Calculation!H$104:H$248,Calculation!$D$104:$D$248,$D88,Calculation!$C$104:$C$248,$C88)+SUMIFS(Calculation!H$38:H$64,Calculation!$B$38:$B$64,$D88,Calculation!$A$38:$A$64,$C88)*10000</f>
        <v>349417.02455242968</v>
      </c>
      <c r="F88" s="113">
        <f>SUMIFS(Calculation!I$104:I$248,Calculation!$D$104:$D$248,$D88,Calculation!$C$104:$C$248,$C88)+SUMIFS(Calculation!I$38:I$64,Calculation!$B$38:$B$64,$D88,Calculation!$A$38:$A$64,$C88)*10000</f>
        <v>317627.99005964212</v>
      </c>
      <c r="G88" s="112">
        <f>SUMIFS(Calculation!J$104:J$248,Calculation!$D$104:$D$248,$D88,Calculation!$C$104:$C$248,$C88)+SUMIFS(Calculation!J$38:J$64,Calculation!$B$38:$B$64,$D88,Calculation!$A$38:$A$64,$C88)*10000</f>
        <v>308222.70321361057</v>
      </c>
      <c r="H88" s="113">
        <f>SUMIFS(Calculation!K$104:K$248,Calculation!$D$104:$D$248,$D88,Calculation!$C$104:$C$248,$C88)+SUMIFS(Calculation!K$38:K$64,Calculation!$B$38:$B$64,$D88,Calculation!$A$38:$A$64,$C88)*10000</f>
        <v>337068.89844789356</v>
      </c>
      <c r="I88" s="112">
        <f>SUMIFS(Calculation!L$104:L$248,Calculation!$D$104:$D$248,$D88,Calculation!$C$104:$C$248,$C88)+SUMIFS(Calculation!L$38:L$64,Calculation!$B$38:$B$64,$D88,Calculation!$A$38:$A$64,$C88)*10000</f>
        <v>358901.25451418746</v>
      </c>
      <c r="J88" s="147">
        <f>SUMIFS(Calculation!M$104:M$248,Calculation!$D$104:$D$248,$D88,Calculation!$C$104:$C$248,$C88)+SUMIFS(Calculation!M$38:M$64,Calculation!$B$38:$B$64,$D88,Calculation!$A$38:$A$64,$C88)*10000</f>
        <v>294228.75062344142</v>
      </c>
      <c r="K88" s="152">
        <f>SUMIFS(Calculation!N$104:N$248,Calculation!$D$104:$D$248,$D88,Calculation!$C$104:$C$248,$C88)+SUMIFS(Calculation!N$38:N$64,Calculation!$B$38:$B$64,$D88,Calculation!$A$38:$A$64,$C88)*10000</f>
        <v>560893.62813299231</v>
      </c>
      <c r="L88" s="115">
        <f>SUMIFS(Calculation!O$104:O$248,Calculation!$D$104:$D$248,$D88,Calculation!$C$104:$C$248,$C88)+SUMIFS(Calculation!O$38:O$64,Calculation!$B$38:$B$64,$D88,Calculation!$A$38:$A$64,$C88)*10000</f>
        <v>520424.57852882706</v>
      </c>
      <c r="M88" s="114">
        <f>SUMIFS(Calculation!P$104:P$248,Calculation!$D$104:$D$248,$D88,Calculation!$C$104:$C$248,$C88)+SUMIFS(Calculation!P$38:P$64,Calculation!$B$38:$B$64,$D88,Calculation!$A$38:$A$64,$C88)*10000</f>
        <v>501962.68809073727</v>
      </c>
      <c r="N88" s="115">
        <f>SUMIFS(Calculation!Q$104:Q$248,Calculation!$D$104:$D$248,$D88,Calculation!$C$104:$C$248,$C88)+SUMIFS(Calculation!Q$38:Q$64,Calculation!$B$38:$B$64,$D88,Calculation!$A$38:$A$64,$C88)*10000</f>
        <v>605321.38980044343</v>
      </c>
      <c r="O88" s="114">
        <f>SUMIFS(Calculation!R$104:R$248,Calculation!$D$104:$D$248,$D88,Calculation!$C$104:$C$248,$C88)+SUMIFS(Calculation!R$38:R$64,Calculation!$B$38:$B$64,$D88,Calculation!$A$38:$A$64,$C88)*10000</f>
        <v>571391.52794496994</v>
      </c>
      <c r="P88" s="153">
        <f>SUMIFS(Calculation!S$104:S$248,Calculation!$D$104:$D$248,$D88,Calculation!$C$104:$C$248,$C88)+SUMIFS(Calculation!S$38:S$64,Calculation!$B$38:$B$64,$D88,Calculation!$A$38:$A$64,$C88)*10000</f>
        <v>578836.94264339155</v>
      </c>
      <c r="Q88" s="158">
        <f>SUMIFS(Calculation!T$104:T$248,Calculation!$D$104:$D$248,$D88,Calculation!$C$104:$C$248,$C88)+SUMIFS(Calculation!T$38:T$64,Calculation!$B$38:$B$64,$D88,Calculation!$A$38:$A$64,$C88)*10000</f>
        <v>0</v>
      </c>
      <c r="R88" s="117">
        <f>SUMIFS(Calculation!U$104:U$248,Calculation!$D$104:$D$248,$D88,Calculation!$C$104:$C$248,$C88)+SUMIFS(Calculation!U$38:U$64,Calculation!$B$38:$B$64,$D88,Calculation!$A$38:$A$64,$C88)*10000</f>
        <v>0</v>
      </c>
      <c r="S88" s="116">
        <f>SUMIFS(Calculation!V$104:V$248,Calculation!$D$104:$D$248,$D88,Calculation!$C$104:$C$248,$C88)+SUMIFS(Calculation!V$38:V$64,Calculation!$B$38:$B$64,$D88,Calculation!$A$38:$A$64,$C88)*10000</f>
        <v>0</v>
      </c>
      <c r="T88" s="117">
        <f>SUMIFS(Calculation!W$104:W$248,Calculation!$D$104:$D$248,$D88,Calculation!$C$104:$C$248,$C88)+SUMIFS(Calculation!W$38:W$64,Calculation!$B$38:$B$64,$D88,Calculation!$A$38:$A$64,$C88)*10000</f>
        <v>0</v>
      </c>
      <c r="U88" s="116">
        <f>SUMIFS(Calculation!X$104:X$248,Calculation!$D$104:$D$248,$D88,Calculation!$C$104:$C$248,$C88)+SUMIFS(Calculation!X$38:X$64,Calculation!$B$38:$B$64,$D88,Calculation!$A$38:$A$64,$C88)*10000</f>
        <v>8205.9251934651766</v>
      </c>
      <c r="V88" s="159">
        <f>SUMIFS(Calculation!Y$104:Y$248,Calculation!$D$104:$D$248,$D88,Calculation!$C$104:$C$248,$C88)+SUMIFS(Calculation!Y$38:Y$64,Calculation!$B$38:$B$64,$D88,Calculation!$A$38:$A$64,$C88)*10000</f>
        <v>9219.7019950124686</v>
      </c>
      <c r="W88" s="164">
        <f>SUMIFS(Calculation!Z$104:Z$248,Calculation!$D$104:$D$248,$D88,Calculation!$C$104:$C$248,$C88)+SUMIFS(Calculation!Z$38:Z$64,Calculation!$B$38:$B$64,$D88,Calculation!$A$38:$A$64,$C88)*10000</f>
        <v>0</v>
      </c>
      <c r="X88" s="119">
        <f>SUMIFS(Calculation!AA$104:AA$248,Calculation!$D$104:$D$248,$D88,Calculation!$C$104:$C$248,$C88)+SUMIFS(Calculation!AA$38:AA$64,Calculation!$B$38:$B$64,$D88,Calculation!$A$38:$A$64,$C88)*10000</f>
        <v>0</v>
      </c>
      <c r="Y88" s="118">
        <f>SUMIFS(Calculation!AB$104:AB$248,Calculation!$D$104:$D$248,$D88,Calculation!$C$104:$C$248,$C88)+SUMIFS(Calculation!AB$38:AB$64,Calculation!$B$38:$B$64,$D88,Calculation!$A$38:$A$64,$C88)*10000</f>
        <v>0</v>
      </c>
      <c r="Z88" s="119">
        <f>SUMIFS(Calculation!AC$104:AC$248,Calculation!$D$104:$D$248,$D88,Calculation!$C$104:$C$248,$C88)+SUMIFS(Calculation!AC$38:AC$64,Calculation!$B$38:$B$64,$D88,Calculation!$A$38:$A$64,$C88)*10000</f>
        <v>0</v>
      </c>
      <c r="AA88" s="118">
        <f>SUMIFS(Calculation!AD$104:AD$248,Calculation!$D$104:$D$248,$D88,Calculation!$C$104:$C$248,$C88)+SUMIFS(Calculation!AD$38:AD$64,Calculation!$B$38:$B$64,$D88,Calculation!$A$38:$A$64,$C88)*10000</f>
        <v>0</v>
      </c>
      <c r="AB88" s="165">
        <f>SUMIFS(Calculation!AE$104:AE$248,Calculation!$D$104:$D$248,$D88,Calculation!$C$104:$C$248,$C88)+SUMIFS(Calculation!AE$38:AE$64,Calculation!$B$38:$B$64,$D88,Calculation!$A$38:$A$64,$C88)*10000</f>
        <v>0</v>
      </c>
      <c r="AC88" s="170">
        <f>SUMIFS(Calculation!AF$104:AF$248,Calculation!$D$104:$D$248,$D88,Calculation!$C$104:$C$248,$C88)+SUMIFS(Calculation!AF$38:AF$64,Calculation!$B$38:$B$64,$D88,Calculation!$A$38:$A$64,$C88)*10000</f>
        <v>2403.1432225063941</v>
      </c>
      <c r="AD88" s="121">
        <f>SUMIFS(Calculation!AG$104:AG$248,Calculation!$D$104:$D$248,$D88,Calculation!$C$104:$C$248,$C88)+SUMIFS(Calculation!AG$38:AG$64,Calculation!$B$38:$B$64,$D88,Calculation!$A$38:$A$64,$C88)*10000</f>
        <v>3899.9343936381711</v>
      </c>
      <c r="AE88" s="120">
        <f>SUMIFS(Calculation!AH$104:AH$248,Calculation!$D$104:$D$248,$D88,Calculation!$C$104:$C$248,$C88)+SUMIFS(Calculation!AH$38:AH$64,Calculation!$B$38:$B$64,$D88,Calculation!$A$38:$A$64,$C88)*10000</f>
        <v>3602.6030245746692</v>
      </c>
      <c r="AF88" s="121">
        <f>SUMIFS(Calculation!AI$104:AI$248,Calculation!$D$104:$D$248,$D88,Calculation!$C$104:$C$248,$C88)+SUMIFS(Calculation!AI$38:AI$64,Calculation!$B$38:$B$64,$D88,Calculation!$A$38:$A$64,$C88)*10000</f>
        <v>3506.5685144124168</v>
      </c>
      <c r="AG88" s="120">
        <f>SUMIFS(Calculation!AJ$104:AJ$248,Calculation!$D$104:$D$248,$D88,Calculation!$C$104:$C$248,$C88)+SUMIFS(Calculation!AJ$38:AJ$64,Calculation!$B$38:$B$64,$D88,Calculation!$A$38:$A$64,$C88)*10000</f>
        <v>5182.6895958727428</v>
      </c>
      <c r="AH88" s="171">
        <f>SUMIFS(Calculation!AK$104:AK$248,Calculation!$D$104:$D$248,$D88,Calculation!$C$104:$C$248,$C88)+SUMIFS(Calculation!AK$38:AK$64,Calculation!$B$38:$B$64,$D88,Calculation!$A$38:$A$64,$C88)*10000</f>
        <v>7215.4189526184537</v>
      </c>
      <c r="AI88" s="176">
        <f>SUMIFS(Calculation!AL$104:AL$248,Calculation!$D$104:$D$248,$D88,Calculation!$C$104:$C$248,$C88)+SUMIFS(Calculation!AL$38:AL$64,Calculation!$B$38:$B$64,$D88,Calculation!$A$38:$A$64,$C88)*10000</f>
        <v>26915.20409207161</v>
      </c>
      <c r="AJ88" s="123">
        <f>SUMIFS(Calculation!AM$104:AM$248,Calculation!$D$104:$D$248,$D88,Calculation!$C$104:$C$248,$C88)+SUMIFS(Calculation!AM$38:AM$64,Calculation!$B$38:$B$64,$D88,Calculation!$A$38:$A$64,$C88)*10000</f>
        <v>29899.497017892645</v>
      </c>
      <c r="AK88" s="122">
        <f>SUMIFS(Calculation!AN$104:AN$248,Calculation!$D$104:$D$248,$D88,Calculation!$C$104:$C$248,$C88)+SUMIFS(Calculation!AN$38:AN$64,Calculation!$B$38:$B$64,$D88,Calculation!$A$38:$A$64,$C88)*10000</f>
        <v>33224.005671077502</v>
      </c>
      <c r="AL88" s="123">
        <f>SUMIFS(Calculation!AO$104:AO$248,Calculation!$D$104:$D$248,$D88,Calculation!$C$104:$C$248,$C88)+SUMIFS(Calculation!AO$38:AO$64,Calculation!$B$38:$B$64,$D88,Calculation!$A$38:$A$64,$C88)*10000</f>
        <v>42517.143237250551</v>
      </c>
      <c r="AM88" s="122">
        <f>SUMIFS(Calculation!AP$104:AP$248,Calculation!$D$104:$D$248,$D88,Calculation!$C$104:$C$248,$C88)+SUMIFS(Calculation!AP$38:AP$64,Calculation!$B$38:$B$64,$D88,Calculation!$A$38:$A$64,$C88)*10000</f>
        <v>60896.602751504732</v>
      </c>
      <c r="AN88" s="177">
        <f>SUMIFS(Calculation!AQ$104:AQ$248,Calculation!$D$104:$D$248,$D88,Calculation!$C$104:$C$248,$C88)+SUMIFS(Calculation!AQ$38:AQ$64,Calculation!$B$38:$B$64,$D88,Calculation!$A$38:$A$64,$C88)*10000</f>
        <v>74960.18578553616</v>
      </c>
    </row>
    <row r="89" spans="1:40">
      <c r="A89" s="137" t="s">
        <v>483</v>
      </c>
      <c r="B89" s="134" t="s">
        <v>483</v>
      </c>
      <c r="C89" s="142" t="s">
        <v>434</v>
      </c>
      <c r="D89" s="143" t="s">
        <v>145</v>
      </c>
      <c r="E89" s="146">
        <f>SUMIFS(Calculation!H$104:H$248,Calculation!$D$104:$D$248,$D89,Calculation!$C$104:$C$248,$C89)+SUMIFS(Calculation!H$38:H$64,Calculation!$B$38:$B$64,$D89,Calculation!$A$38:$A$64,$C89)*10000</f>
        <v>2045698.0485933505</v>
      </c>
      <c r="F89" s="113">
        <f>SUMIFS(Calculation!I$104:I$248,Calculation!$D$104:$D$248,$D89,Calculation!$C$104:$C$248,$C89)+SUMIFS(Calculation!I$38:I$64,Calculation!$B$38:$B$64,$D89,Calculation!$A$38:$A$64,$C89)*10000</f>
        <v>1776075.7584493042</v>
      </c>
      <c r="G89" s="112">
        <f>SUMIFS(Calculation!J$104:J$248,Calculation!$D$104:$D$248,$D89,Calculation!$C$104:$C$248,$C89)+SUMIFS(Calculation!J$38:J$64,Calculation!$B$38:$B$64,$D89,Calculation!$A$38:$A$64,$C89)*10000</f>
        <v>1795042.8497164461</v>
      </c>
      <c r="H89" s="113">
        <f>SUMIFS(Calculation!K$104:K$248,Calculation!$D$104:$D$248,$D89,Calculation!$C$104:$C$248,$C89)+SUMIFS(Calculation!K$38:K$64,Calculation!$B$38:$B$64,$D89,Calculation!$A$38:$A$64,$C89)*10000</f>
        <v>1886510.4589800444</v>
      </c>
      <c r="I89" s="112">
        <f>SUMIFS(Calculation!L$104:L$248,Calculation!$D$104:$D$248,$D89,Calculation!$C$104:$C$248,$C89)+SUMIFS(Calculation!L$38:L$64,Calculation!$B$38:$B$64,$D89,Calculation!$A$38:$A$64,$C89)*10000</f>
        <v>2076865.1388650043</v>
      </c>
      <c r="J89" s="147">
        <f>SUMIFS(Calculation!M$104:M$248,Calculation!$D$104:$D$248,$D89,Calculation!$C$104:$C$248,$C89)+SUMIFS(Calculation!M$38:M$64,Calculation!$B$38:$B$64,$D89,Calculation!$A$38:$A$64,$C89)*10000</f>
        <v>1465865.4206151289</v>
      </c>
      <c r="K89" s="152">
        <f>SUMIFS(Calculation!N$104:N$248,Calculation!$D$104:$D$248,$D89,Calculation!$C$104:$C$248,$C89)+SUMIFS(Calculation!N$38:N$64,Calculation!$B$38:$B$64,$D89,Calculation!$A$38:$A$64,$C89)*10000</f>
        <v>3283809.6598465475</v>
      </c>
      <c r="L89" s="115">
        <f>SUMIFS(Calculation!O$104:O$248,Calculation!$D$104:$D$248,$D89,Calculation!$C$104:$C$248,$C89)+SUMIFS(Calculation!O$38:O$64,Calculation!$B$38:$B$64,$D89,Calculation!$A$38:$A$64,$C89)*10000</f>
        <v>2910050.458250497</v>
      </c>
      <c r="M89" s="114">
        <f>SUMIFS(Calculation!P$104:P$248,Calculation!$D$104:$D$248,$D89,Calculation!$C$104:$C$248,$C89)+SUMIFS(Calculation!P$38:P$64,Calculation!$B$38:$B$64,$D89,Calculation!$A$38:$A$64,$C89)*10000</f>
        <v>2923355.498109641</v>
      </c>
      <c r="N89" s="115">
        <f>SUMIFS(Calculation!Q$104:Q$248,Calculation!$D$104:$D$248,$D89,Calculation!$C$104:$C$248,$C89)+SUMIFS(Calculation!Q$38:Q$64,Calculation!$B$38:$B$64,$D89,Calculation!$A$38:$A$64,$C89)*10000</f>
        <v>3387868.5875831484</v>
      </c>
      <c r="O89" s="114">
        <f>SUMIFS(Calculation!R$104:R$248,Calculation!$D$104:$D$248,$D89,Calculation!$C$104:$C$248,$C89)+SUMIFS(Calculation!R$38:R$64,Calculation!$B$38:$B$64,$D89,Calculation!$A$38:$A$64,$C89)*10000</f>
        <v>3306489.2644024077</v>
      </c>
      <c r="P89" s="153">
        <f>SUMIFS(Calculation!S$104:S$248,Calculation!$D$104:$D$248,$D89,Calculation!$C$104:$C$248,$C89)+SUMIFS(Calculation!S$38:S$64,Calculation!$B$38:$B$64,$D89,Calculation!$A$38:$A$64,$C89)*10000</f>
        <v>2883800.6367414799</v>
      </c>
      <c r="Q89" s="158">
        <f>SUMIFS(Calculation!T$104:T$248,Calculation!$D$104:$D$248,$D89,Calculation!$C$104:$C$248,$C89)+SUMIFS(Calculation!T$38:T$64,Calculation!$B$38:$B$64,$D89,Calculation!$A$38:$A$64,$C89)*10000</f>
        <v>0</v>
      </c>
      <c r="R89" s="117">
        <f>SUMIFS(Calculation!U$104:U$248,Calculation!$D$104:$D$248,$D89,Calculation!$C$104:$C$248,$C89)+SUMIFS(Calculation!U$38:U$64,Calculation!$B$38:$B$64,$D89,Calculation!$A$38:$A$64,$C89)*10000</f>
        <v>0</v>
      </c>
      <c r="S89" s="116">
        <f>SUMIFS(Calculation!V$104:V$248,Calculation!$D$104:$D$248,$D89,Calculation!$C$104:$C$248,$C89)+SUMIFS(Calculation!V$38:V$64,Calculation!$B$38:$B$64,$D89,Calculation!$A$38:$A$64,$C89)*10000</f>
        <v>0</v>
      </c>
      <c r="T89" s="117">
        <f>SUMIFS(Calculation!W$104:W$248,Calculation!$D$104:$D$248,$D89,Calculation!$C$104:$C$248,$C89)+SUMIFS(Calculation!W$38:W$64,Calculation!$B$38:$B$64,$D89,Calculation!$A$38:$A$64,$C89)*10000</f>
        <v>0</v>
      </c>
      <c r="U89" s="116">
        <f>SUMIFS(Calculation!X$104:X$248,Calculation!$D$104:$D$248,$D89,Calculation!$C$104:$C$248,$C89)+SUMIFS(Calculation!X$38:X$64,Calculation!$B$38:$B$64,$D89,Calculation!$A$38:$A$64,$C89)*10000</f>
        <v>47485.484522785897</v>
      </c>
      <c r="V89" s="159">
        <f>SUMIFS(Calculation!Y$104:Y$248,Calculation!$D$104:$D$248,$D89,Calculation!$C$104:$C$248,$C89)+SUMIFS(Calculation!Y$38:Y$64,Calculation!$B$38:$B$64,$D89,Calculation!$A$38:$A$64,$C89)*10000</f>
        <v>45933.112635078971</v>
      </c>
      <c r="W89" s="164">
        <f>SUMIFS(Calculation!Z$104:Z$248,Calculation!$D$104:$D$248,$D89,Calculation!$C$104:$C$248,$C89)+SUMIFS(Calculation!Z$38:Z$64,Calculation!$B$38:$B$64,$D89,Calculation!$A$38:$A$64,$C89)*10000</f>
        <v>0</v>
      </c>
      <c r="X89" s="119">
        <f>SUMIFS(Calculation!AA$104:AA$248,Calculation!$D$104:$D$248,$D89,Calculation!$C$104:$C$248,$C89)+SUMIFS(Calculation!AA$38:AA$64,Calculation!$B$38:$B$64,$D89,Calculation!$A$38:$A$64,$C89)*10000</f>
        <v>0</v>
      </c>
      <c r="Y89" s="118">
        <f>SUMIFS(Calculation!AB$104:AB$248,Calculation!$D$104:$D$248,$D89,Calculation!$C$104:$C$248,$C89)+SUMIFS(Calculation!AB$38:AB$64,Calculation!$B$38:$B$64,$D89,Calculation!$A$38:$A$64,$C89)*10000</f>
        <v>0</v>
      </c>
      <c r="Z89" s="119">
        <f>SUMIFS(Calculation!AC$104:AC$248,Calculation!$D$104:$D$248,$D89,Calculation!$C$104:$C$248,$C89)+SUMIFS(Calculation!AC$38:AC$64,Calculation!$B$38:$B$64,$D89,Calculation!$A$38:$A$64,$C89)*10000</f>
        <v>0</v>
      </c>
      <c r="AA89" s="118">
        <f>SUMIFS(Calculation!AD$104:AD$248,Calculation!$D$104:$D$248,$D89,Calculation!$C$104:$C$248,$C89)+SUMIFS(Calculation!AD$38:AD$64,Calculation!$B$38:$B$64,$D89,Calculation!$A$38:$A$64,$C89)*10000</f>
        <v>0</v>
      </c>
      <c r="AB89" s="165">
        <f>SUMIFS(Calculation!AE$104:AE$248,Calculation!$D$104:$D$248,$D89,Calculation!$C$104:$C$248,$C89)+SUMIFS(Calculation!AE$38:AE$64,Calculation!$B$38:$B$64,$D89,Calculation!$A$38:$A$64,$C89)*10000</f>
        <v>0</v>
      </c>
      <c r="AC89" s="170">
        <f>SUMIFS(Calculation!AF$104:AF$248,Calculation!$D$104:$D$248,$D89,Calculation!$C$104:$C$248,$C89)+SUMIFS(Calculation!AF$38:AF$64,Calculation!$B$38:$B$64,$D89,Calculation!$A$38:$A$64,$C89)*10000</f>
        <v>14069.450127877239</v>
      </c>
      <c r="AD89" s="121">
        <f>SUMIFS(Calculation!AG$104:AG$248,Calculation!$D$104:$D$248,$D89,Calculation!$C$104:$C$248,$C89)+SUMIFS(Calculation!AG$38:AG$64,Calculation!$B$38:$B$64,$D89,Calculation!$A$38:$A$64,$C89)*10000</f>
        <v>21807.205765407554</v>
      </c>
      <c r="AE89" s="120">
        <f>SUMIFS(Calculation!AH$104:AH$248,Calculation!$D$104:$D$248,$D89,Calculation!$C$104:$C$248,$C89)+SUMIFS(Calculation!AH$38:AH$64,Calculation!$B$38:$B$64,$D89,Calculation!$A$38:$A$64,$C89)*10000</f>
        <v>20981.020321361058</v>
      </c>
      <c r="AF89" s="121">
        <f>SUMIFS(Calculation!AI$104:AI$248,Calculation!$D$104:$D$248,$D89,Calculation!$C$104:$C$248,$C89)+SUMIFS(Calculation!AI$38:AI$64,Calculation!$B$38:$B$64,$D89,Calculation!$A$38:$A$64,$C89)*10000</f>
        <v>19625.596452328158</v>
      </c>
      <c r="AG89" s="120">
        <f>SUMIFS(Calculation!AJ$104:AJ$248,Calculation!$D$104:$D$248,$D89,Calculation!$C$104:$C$248,$C89)+SUMIFS(Calculation!AJ$38:AJ$64,Calculation!$B$38:$B$64,$D89,Calculation!$A$38:$A$64,$C89)*10000</f>
        <v>29990.832330180569</v>
      </c>
      <c r="AH89" s="171">
        <f>SUMIFS(Calculation!AK$104:AK$248,Calculation!$D$104:$D$248,$D89,Calculation!$C$104:$C$248,$C89)+SUMIFS(Calculation!AK$38:AK$64,Calculation!$B$38:$B$64,$D89,Calculation!$A$38:$A$64,$C89)*10000</f>
        <v>35947.653366583538</v>
      </c>
      <c r="AI89" s="176">
        <f>SUMIFS(Calculation!AL$104:AL$248,Calculation!$D$104:$D$248,$D89,Calculation!$C$104:$C$248,$C89)+SUMIFS(Calculation!AL$38:AL$64,Calculation!$B$38:$B$64,$D89,Calculation!$A$38:$A$64,$C89)*10000</f>
        <v>157577.84143222508</v>
      </c>
      <c r="AJ89" s="123">
        <f>SUMIFS(Calculation!AM$104:AM$248,Calculation!$D$104:$D$248,$D89,Calculation!$C$104:$C$248,$C89)+SUMIFS(Calculation!AM$38:AM$64,Calculation!$B$38:$B$64,$D89,Calculation!$A$38:$A$64,$C89)*10000</f>
        <v>167188.57753479126</v>
      </c>
      <c r="AK89" s="122">
        <f>SUMIFS(Calculation!AN$104:AN$248,Calculation!$D$104:$D$248,$D89,Calculation!$C$104:$C$248,$C89)+SUMIFS(Calculation!AN$38:AN$64,Calculation!$B$38:$B$64,$D89,Calculation!$A$38:$A$64,$C89)*10000</f>
        <v>193491.63185255197</v>
      </c>
      <c r="AL89" s="123">
        <f>SUMIFS(Calculation!AO$104:AO$248,Calculation!$D$104:$D$248,$D89,Calculation!$C$104:$C$248,$C89)+SUMIFS(Calculation!AO$38:AO$64,Calculation!$B$38:$B$64,$D89,Calculation!$A$38:$A$64,$C89)*10000</f>
        <v>237960.35698447895</v>
      </c>
      <c r="AM89" s="122">
        <f>SUMIFS(Calculation!AP$104:AP$248,Calculation!$D$104:$D$248,$D89,Calculation!$C$104:$C$248,$C89)+SUMIFS(Calculation!AP$38:AP$64,Calculation!$B$38:$B$64,$D89,Calculation!$A$38:$A$64,$C89)*10000</f>
        <v>352392.2798796217</v>
      </c>
      <c r="AN89" s="177">
        <f>SUMIFS(Calculation!AQ$104:AQ$248,Calculation!$D$104:$D$248,$D89,Calculation!$C$104:$C$248,$C89)+SUMIFS(Calculation!AQ$38:AQ$64,Calculation!$B$38:$B$64,$D89,Calculation!$A$38:$A$64,$C89)*10000</f>
        <v>373456.17664172902</v>
      </c>
    </row>
    <row r="90" spans="1:40">
      <c r="A90" s="137" t="s">
        <v>483</v>
      </c>
      <c r="B90" s="134" t="s">
        <v>483</v>
      </c>
      <c r="C90" s="142" t="s">
        <v>434</v>
      </c>
      <c r="D90" s="143" t="s">
        <v>143</v>
      </c>
      <c r="E90" s="146">
        <f>SUMIFS(Calculation!H$104:H$248,Calculation!$D$104:$D$248,$D90,Calculation!$C$104:$C$248,$C90)+SUMIFS(Calculation!H$38:H$64,Calculation!$B$38:$B$64,$D90,Calculation!$A$38:$A$64,$C90)*10000</f>
        <v>76155.388235294115</v>
      </c>
      <c r="F90" s="113">
        <f>SUMIFS(Calculation!I$104:I$248,Calculation!$D$104:$D$248,$D90,Calculation!$C$104:$C$248,$C90)+SUMIFS(Calculation!I$38:I$64,Calculation!$B$38:$B$64,$D90,Calculation!$A$38:$A$64,$C90)*10000</f>
        <v>12285.76491053678</v>
      </c>
      <c r="G90" s="112">
        <f>SUMIFS(Calculation!J$104:J$248,Calculation!$D$104:$D$248,$D90,Calculation!$C$104:$C$248,$C90)+SUMIFS(Calculation!J$38:J$64,Calculation!$B$38:$B$64,$D90,Calculation!$A$38:$A$64,$C90)*10000</f>
        <v>20144.451795841211</v>
      </c>
      <c r="H90" s="113">
        <f>SUMIFS(Calculation!K$104:K$248,Calculation!$D$104:$D$248,$D90,Calculation!$C$104:$C$248,$C90)+SUMIFS(Calculation!K$38:K$64,Calculation!$B$38:$B$64,$D90,Calculation!$A$38:$A$64,$C90)*10000</f>
        <v>12316.617738359202</v>
      </c>
      <c r="I90" s="112">
        <f>SUMIFS(Calculation!L$104:L$248,Calculation!$D$104:$D$248,$D90,Calculation!$C$104:$C$248,$C90)+SUMIFS(Calculation!L$38:L$64,Calculation!$B$38:$B$64,$D90,Calculation!$A$38:$A$64,$C90)*10000</f>
        <v>47523.839638865007</v>
      </c>
      <c r="J90" s="147">
        <f>SUMIFS(Calculation!M$104:M$248,Calculation!$D$104:$D$248,$D90,Calculation!$C$104:$C$248,$C90)+SUMIFS(Calculation!M$38:M$64,Calculation!$B$38:$B$64,$D90,Calculation!$A$38:$A$64,$C90)*10000</f>
        <v>54185.734829592686</v>
      </c>
      <c r="K90" s="152">
        <f>SUMIFS(Calculation!N$104:N$248,Calculation!$D$104:$D$248,$D90,Calculation!$C$104:$C$248,$C90)+SUMIFS(Calculation!N$38:N$64,Calculation!$B$38:$B$64,$D90,Calculation!$A$38:$A$64,$C90)*10000</f>
        <v>122246.68235294118</v>
      </c>
      <c r="L90" s="115">
        <f>SUMIFS(Calculation!O$104:O$248,Calculation!$D$104:$D$248,$D90,Calculation!$C$104:$C$248,$C90)+SUMIFS(Calculation!O$38:O$64,Calculation!$B$38:$B$64,$D90,Calculation!$A$38:$A$64,$C90)*10000</f>
        <v>20129.882206759445</v>
      </c>
      <c r="M90" s="114">
        <f>SUMIFS(Calculation!P$104:P$248,Calculation!$D$104:$D$248,$D90,Calculation!$C$104:$C$248,$C90)+SUMIFS(Calculation!P$38:P$64,Calculation!$B$38:$B$64,$D90,Calculation!$A$38:$A$64,$C90)*10000</f>
        <v>32806.678638941397</v>
      </c>
      <c r="N90" s="115">
        <f>SUMIFS(Calculation!Q$104:Q$248,Calculation!$D$104:$D$248,$D90,Calculation!$C$104:$C$248,$C90)+SUMIFS(Calculation!Q$38:Q$64,Calculation!$B$38:$B$64,$D90,Calculation!$A$38:$A$64,$C90)*10000</f>
        <v>22118.659423503326</v>
      </c>
      <c r="O90" s="114">
        <f>SUMIFS(Calculation!R$104:R$248,Calculation!$D$104:$D$248,$D90,Calculation!$C$104:$C$248,$C90)+SUMIFS(Calculation!R$38:R$64,Calculation!$B$38:$B$64,$D90,Calculation!$A$38:$A$64,$C90)*10000</f>
        <v>75660.697764402401</v>
      </c>
      <c r="P90" s="153">
        <f>SUMIFS(Calculation!S$104:S$248,Calculation!$D$104:$D$248,$D90,Calculation!$C$104:$C$248,$C90)+SUMIFS(Calculation!S$38:S$64,Calculation!$B$38:$B$64,$D90,Calculation!$A$38:$A$64,$C90)*10000</f>
        <v>106599.72901080632</v>
      </c>
      <c r="Q90" s="158">
        <f>SUMIFS(Calculation!T$104:T$248,Calculation!$D$104:$D$248,$D90,Calculation!$C$104:$C$248,$C90)+SUMIFS(Calculation!T$38:T$64,Calculation!$B$38:$B$64,$D90,Calculation!$A$38:$A$64,$C90)*10000</f>
        <v>0</v>
      </c>
      <c r="R90" s="117">
        <f>SUMIFS(Calculation!U$104:U$248,Calculation!$D$104:$D$248,$D90,Calculation!$C$104:$C$248,$C90)+SUMIFS(Calculation!U$38:U$64,Calculation!$B$38:$B$64,$D90,Calculation!$A$38:$A$64,$C90)*10000</f>
        <v>0</v>
      </c>
      <c r="S90" s="116">
        <f>SUMIFS(Calculation!V$104:V$248,Calculation!$D$104:$D$248,$D90,Calculation!$C$104:$C$248,$C90)+SUMIFS(Calculation!V$38:V$64,Calculation!$B$38:$B$64,$D90,Calculation!$A$38:$A$64,$C90)*10000</f>
        <v>0</v>
      </c>
      <c r="T90" s="117">
        <f>SUMIFS(Calculation!W$104:W$248,Calculation!$D$104:$D$248,$D90,Calculation!$C$104:$C$248,$C90)+SUMIFS(Calculation!W$38:W$64,Calculation!$B$38:$B$64,$D90,Calculation!$A$38:$A$64,$C90)*10000</f>
        <v>0</v>
      </c>
      <c r="U90" s="116">
        <f>SUMIFS(Calculation!X$104:X$248,Calculation!$D$104:$D$248,$D90,Calculation!$C$104:$C$248,$C90)+SUMIFS(Calculation!X$38:X$64,Calculation!$B$38:$B$64,$D90,Calculation!$A$38:$A$64,$C90)*10000</f>
        <v>1086.5859845227858</v>
      </c>
      <c r="V90" s="159">
        <f>SUMIFS(Calculation!Y$104:Y$248,Calculation!$D$104:$D$248,$D90,Calculation!$C$104:$C$248,$C90)+SUMIFS(Calculation!Y$38:Y$64,Calculation!$B$38:$B$64,$D90,Calculation!$A$38:$A$64,$C90)*10000</f>
        <v>1697.9181213632585</v>
      </c>
      <c r="W90" s="164">
        <f>SUMIFS(Calculation!Z$104:Z$248,Calculation!$D$104:$D$248,$D90,Calculation!$C$104:$C$248,$C90)+SUMIFS(Calculation!Z$38:Z$64,Calculation!$B$38:$B$64,$D90,Calculation!$A$38:$A$64,$C90)*10000</f>
        <v>0</v>
      </c>
      <c r="X90" s="119">
        <f>SUMIFS(Calculation!AA$104:AA$248,Calculation!$D$104:$D$248,$D90,Calculation!$C$104:$C$248,$C90)+SUMIFS(Calculation!AA$38:AA$64,Calculation!$B$38:$B$64,$D90,Calculation!$A$38:$A$64,$C90)*10000</f>
        <v>0</v>
      </c>
      <c r="Y90" s="118">
        <f>SUMIFS(Calculation!AB$104:AB$248,Calculation!$D$104:$D$248,$D90,Calculation!$C$104:$C$248,$C90)+SUMIFS(Calculation!AB$38:AB$64,Calculation!$B$38:$B$64,$D90,Calculation!$A$38:$A$64,$C90)*10000</f>
        <v>0</v>
      </c>
      <c r="Z90" s="119">
        <f>SUMIFS(Calculation!AC$104:AC$248,Calculation!$D$104:$D$248,$D90,Calculation!$C$104:$C$248,$C90)+SUMIFS(Calculation!AC$38:AC$64,Calculation!$B$38:$B$64,$D90,Calculation!$A$38:$A$64,$C90)*10000</f>
        <v>0</v>
      </c>
      <c r="AA90" s="118">
        <f>SUMIFS(Calculation!AD$104:AD$248,Calculation!$D$104:$D$248,$D90,Calculation!$C$104:$C$248,$C90)+SUMIFS(Calculation!AD$38:AD$64,Calculation!$B$38:$B$64,$D90,Calculation!$A$38:$A$64,$C90)*10000</f>
        <v>0</v>
      </c>
      <c r="AB90" s="165">
        <f>SUMIFS(Calculation!AE$104:AE$248,Calculation!$D$104:$D$248,$D90,Calculation!$C$104:$C$248,$C90)+SUMIFS(Calculation!AE$38:AE$64,Calculation!$B$38:$B$64,$D90,Calculation!$A$38:$A$64,$C90)*10000</f>
        <v>0</v>
      </c>
      <c r="AC90" s="170">
        <f>SUMIFS(Calculation!AF$104:AF$248,Calculation!$D$104:$D$248,$D90,Calculation!$C$104:$C$248,$C90)+SUMIFS(Calculation!AF$38:AF$64,Calculation!$B$38:$B$64,$D90,Calculation!$A$38:$A$64,$C90)*10000</f>
        <v>523.76470588235293</v>
      </c>
      <c r="AD90" s="121">
        <f>SUMIFS(Calculation!AG$104:AG$248,Calculation!$D$104:$D$248,$D90,Calculation!$C$104:$C$248,$C90)+SUMIFS(Calculation!AG$38:AG$64,Calculation!$B$38:$B$64,$D90,Calculation!$A$38:$A$64,$C90)*10000</f>
        <v>150.84840954274352</v>
      </c>
      <c r="AE90" s="120">
        <f>SUMIFS(Calculation!AH$104:AH$248,Calculation!$D$104:$D$248,$D90,Calculation!$C$104:$C$248,$C90)+SUMIFS(Calculation!AH$38:AH$64,Calculation!$B$38:$B$64,$D90,Calculation!$A$38:$A$64,$C90)*10000</f>
        <v>235.45463137996219</v>
      </c>
      <c r="AF90" s="121">
        <f>SUMIFS(Calculation!AI$104:AI$248,Calculation!$D$104:$D$248,$D90,Calculation!$C$104:$C$248,$C90)+SUMIFS(Calculation!AI$38:AI$64,Calculation!$B$38:$B$64,$D90,Calculation!$A$38:$A$64,$C90)*10000</f>
        <v>128.13126385809312</v>
      </c>
      <c r="AG90" s="120">
        <f>SUMIFS(Calculation!AJ$104:AJ$248,Calculation!$D$104:$D$248,$D90,Calculation!$C$104:$C$248,$C90)+SUMIFS(Calculation!AJ$38:AJ$64,Calculation!$B$38:$B$64,$D90,Calculation!$A$38:$A$64,$C90)*10000</f>
        <v>686.26483233018052</v>
      </c>
      <c r="AH90" s="171">
        <f>SUMIFS(Calculation!AK$104:AK$248,Calculation!$D$104:$D$248,$D90,Calculation!$C$104:$C$248,$C90)+SUMIFS(Calculation!AK$38:AK$64,Calculation!$B$38:$B$64,$D90,Calculation!$A$38:$A$64,$C90)*10000</f>
        <v>1328.8054862842894</v>
      </c>
      <c r="AI90" s="176">
        <f>SUMIFS(Calculation!AL$104:AL$248,Calculation!$D$104:$D$248,$D90,Calculation!$C$104:$C$248,$C90)+SUMIFS(Calculation!AL$38:AL$64,Calculation!$B$38:$B$64,$D90,Calculation!$A$38:$A$64,$C90)*10000</f>
        <v>5866.1647058823528</v>
      </c>
      <c r="AJ90" s="123">
        <f>SUMIFS(Calculation!AM$104:AM$248,Calculation!$D$104:$D$248,$D90,Calculation!$C$104:$C$248,$C90)+SUMIFS(Calculation!AM$38:AM$64,Calculation!$B$38:$B$64,$D90,Calculation!$A$38:$A$64,$C90)*10000</f>
        <v>1156.5044731610337</v>
      </c>
      <c r="AK90" s="122">
        <f>SUMIFS(Calculation!AN$104:AN$248,Calculation!$D$104:$D$248,$D90,Calculation!$C$104:$C$248,$C90)+SUMIFS(Calculation!AN$38:AN$64,Calculation!$B$38:$B$64,$D90,Calculation!$A$38:$A$64,$C90)*10000</f>
        <v>2171.4149338374291</v>
      </c>
      <c r="AL90" s="123">
        <f>SUMIFS(Calculation!AO$104:AO$248,Calculation!$D$104:$D$248,$D90,Calculation!$C$104:$C$248,$C90)+SUMIFS(Calculation!AO$38:AO$64,Calculation!$B$38:$B$64,$D90,Calculation!$A$38:$A$64,$C90)*10000</f>
        <v>1553.5915742793791</v>
      </c>
      <c r="AM90" s="122">
        <f>SUMIFS(Calculation!AP$104:AP$248,Calculation!$D$104:$D$248,$D90,Calculation!$C$104:$C$248,$C90)+SUMIFS(Calculation!AP$38:AP$64,Calculation!$B$38:$B$64,$D90,Calculation!$A$38:$A$64,$C90)*10000</f>
        <v>8063.6117798796213</v>
      </c>
      <c r="AN90" s="177">
        <f>SUMIFS(Calculation!AQ$104:AQ$248,Calculation!$D$104:$D$248,$D90,Calculation!$C$104:$C$248,$C90)+SUMIFS(Calculation!AQ$38:AQ$64,Calculation!$B$38:$B$64,$D90,Calculation!$A$38:$A$64,$C90)*10000</f>
        <v>13804.81255195345</v>
      </c>
    </row>
    <row r="91" spans="1:40">
      <c r="A91" s="137" t="s">
        <v>483</v>
      </c>
      <c r="B91" s="135" t="s">
        <v>173</v>
      </c>
      <c r="C91" s="142" t="s">
        <v>434</v>
      </c>
      <c r="D91" s="143" t="s">
        <v>227</v>
      </c>
      <c r="E91" s="146">
        <f>SUMIFS(Calculation!H$104:H$248,Calculation!$D$104:$D$248,$D91,Calculation!$C$104:$C$248,$C91)+SUMIFS(Calculation!H$38:H$64,Calculation!$B$38:$B$64,$D91,Calculation!$A$38:$A$64,$C91)*10000</f>
        <v>181205.95856777494</v>
      </c>
      <c r="F91" s="113">
        <f>SUMIFS(Calculation!I$104:I$248,Calculation!$D$104:$D$248,$D91,Calculation!$C$104:$C$248,$C91)+SUMIFS(Calculation!I$38:I$64,Calculation!$B$38:$B$64,$D91,Calculation!$A$38:$A$64,$C91)*10000</f>
        <v>177768.89413518886</v>
      </c>
      <c r="G91" s="112">
        <f>SUMIFS(Calculation!J$104:J$248,Calculation!$D$104:$D$248,$D91,Calculation!$C$104:$C$248,$C91)+SUMIFS(Calculation!J$38:J$64,Calculation!$B$38:$B$64,$D91,Calculation!$A$38:$A$64,$C91)*10000</f>
        <v>187281.75803402645</v>
      </c>
      <c r="H91" s="113">
        <f>SUMIFS(Calculation!K$104:K$248,Calculation!$D$104:$D$248,$D91,Calculation!$C$104:$C$248,$C91)+SUMIFS(Calculation!K$38:K$64,Calculation!$B$38:$B$64,$D91,Calculation!$A$38:$A$64,$C91)*10000</f>
        <v>211758.38758314855</v>
      </c>
      <c r="I91" s="112">
        <f>SUMIFS(Calculation!L$104:L$248,Calculation!$D$104:$D$248,$D91,Calculation!$C$104:$C$248,$C91)+SUMIFS(Calculation!L$38:L$64,Calculation!$B$38:$B$64,$D91,Calculation!$A$38:$A$64,$C91)*10000</f>
        <v>167907.37274290627</v>
      </c>
      <c r="J91" s="147">
        <f>SUMIFS(Calculation!M$104:M$248,Calculation!$D$104:$D$248,$D91,Calculation!$C$104:$C$248,$C91)+SUMIFS(Calculation!M$38:M$64,Calculation!$B$38:$B$64,$D91,Calculation!$A$38:$A$64,$C91)*10000</f>
        <v>212508.25353283458</v>
      </c>
      <c r="K91" s="152">
        <f>SUMIFS(Calculation!N$104:N$248,Calculation!$D$104:$D$248,$D91,Calculation!$C$104:$C$248,$C91)+SUMIFS(Calculation!N$38:N$64,Calculation!$B$38:$B$64,$D91,Calculation!$A$38:$A$64,$C91)*10000</f>
        <v>290876.69002557546</v>
      </c>
      <c r="L91" s="115">
        <f>SUMIFS(Calculation!O$104:O$248,Calculation!$D$104:$D$248,$D91,Calculation!$C$104:$C$248,$C91)+SUMIFS(Calculation!O$38:O$64,Calculation!$B$38:$B$64,$D91,Calculation!$A$38:$A$64,$C91)*10000</f>
        <v>291269.36133200797</v>
      </c>
      <c r="M91" s="114">
        <f>SUMIFS(Calculation!P$104:P$248,Calculation!$D$104:$D$248,$D91,Calculation!$C$104:$C$248,$C91)+SUMIFS(Calculation!P$38:P$64,Calculation!$B$38:$B$64,$D91,Calculation!$A$38:$A$64,$C91)*10000</f>
        <v>305001.72022684308</v>
      </c>
      <c r="N91" s="115">
        <f>SUMIFS(Calculation!Q$104:Q$248,Calculation!$D$104:$D$248,$D91,Calculation!$C$104:$C$248,$C91)+SUMIFS(Calculation!Q$38:Q$64,Calculation!$B$38:$B$64,$D91,Calculation!$A$38:$A$64,$C91)*10000</f>
        <v>380283.91840354766</v>
      </c>
      <c r="O91" s="114">
        <f>SUMIFS(Calculation!R$104:R$248,Calculation!$D$104:$D$248,$D91,Calculation!$C$104:$C$248,$C91)+SUMIFS(Calculation!R$38:R$64,Calculation!$B$38:$B$64,$D91,Calculation!$A$38:$A$64,$C91)*10000</f>
        <v>267318.23602751503</v>
      </c>
      <c r="P91" s="153">
        <f>SUMIFS(Calculation!S$104:S$248,Calculation!$D$104:$D$248,$D91,Calculation!$C$104:$C$248,$C91)+SUMIFS(Calculation!S$38:S$64,Calculation!$B$38:$B$64,$D91,Calculation!$A$38:$A$64,$C91)*10000</f>
        <v>418068.00831255194</v>
      </c>
      <c r="Q91" s="158">
        <f>SUMIFS(Calculation!T$104:T$248,Calculation!$D$104:$D$248,$D91,Calculation!$C$104:$C$248,$C91)+SUMIFS(Calculation!T$38:T$64,Calculation!$B$38:$B$64,$D91,Calculation!$A$38:$A$64,$C91)*10000</f>
        <v>0</v>
      </c>
      <c r="R91" s="117">
        <f>SUMIFS(Calculation!U$104:U$248,Calculation!$D$104:$D$248,$D91,Calculation!$C$104:$C$248,$C91)+SUMIFS(Calculation!U$38:U$64,Calculation!$B$38:$B$64,$D91,Calculation!$A$38:$A$64,$C91)*10000</f>
        <v>0</v>
      </c>
      <c r="S91" s="116">
        <f>SUMIFS(Calculation!V$104:V$248,Calculation!$D$104:$D$248,$D91,Calculation!$C$104:$C$248,$C91)+SUMIFS(Calculation!V$38:V$64,Calculation!$B$38:$B$64,$D91,Calculation!$A$38:$A$64,$C91)*10000</f>
        <v>0</v>
      </c>
      <c r="T91" s="117">
        <f>SUMIFS(Calculation!W$104:W$248,Calculation!$D$104:$D$248,$D91,Calculation!$C$104:$C$248,$C91)+SUMIFS(Calculation!W$38:W$64,Calculation!$B$38:$B$64,$D91,Calculation!$A$38:$A$64,$C91)*10000</f>
        <v>0</v>
      </c>
      <c r="U91" s="116">
        <f>SUMIFS(Calculation!X$104:X$248,Calculation!$D$104:$D$248,$D91,Calculation!$C$104:$C$248,$C91)+SUMIFS(Calculation!X$38:X$64,Calculation!$B$38:$B$64,$D91,Calculation!$A$38:$A$64,$C91)*10000</f>
        <v>3839.0374032674117</v>
      </c>
      <c r="V91" s="159">
        <f>SUMIFS(Calculation!Y$104:Y$248,Calculation!$D$104:$D$248,$D91,Calculation!$C$104:$C$248,$C91)+SUMIFS(Calculation!Y$38:Y$64,Calculation!$B$38:$B$64,$D91,Calculation!$A$38:$A$64,$C91)*10000</f>
        <v>6658.9779717373231</v>
      </c>
      <c r="W91" s="164">
        <f>SUMIFS(Calculation!Z$104:Z$248,Calculation!$D$104:$D$248,$D91,Calculation!$C$104:$C$248,$C91)+SUMIFS(Calculation!Z$38:Z$64,Calculation!$B$38:$B$64,$D91,Calculation!$A$38:$A$64,$C91)*10000</f>
        <v>0</v>
      </c>
      <c r="X91" s="119">
        <f>SUMIFS(Calculation!AA$104:AA$248,Calculation!$D$104:$D$248,$D91,Calculation!$C$104:$C$248,$C91)+SUMIFS(Calculation!AA$38:AA$64,Calculation!$B$38:$B$64,$D91,Calculation!$A$38:$A$64,$C91)*10000</f>
        <v>0</v>
      </c>
      <c r="Y91" s="118">
        <f>SUMIFS(Calculation!AB$104:AB$248,Calculation!$D$104:$D$248,$D91,Calculation!$C$104:$C$248,$C91)+SUMIFS(Calculation!AB$38:AB$64,Calculation!$B$38:$B$64,$D91,Calculation!$A$38:$A$64,$C91)*10000</f>
        <v>0</v>
      </c>
      <c r="Z91" s="119">
        <f>SUMIFS(Calculation!AC$104:AC$248,Calculation!$D$104:$D$248,$D91,Calculation!$C$104:$C$248,$C91)+SUMIFS(Calculation!AC$38:AC$64,Calculation!$B$38:$B$64,$D91,Calculation!$A$38:$A$64,$C91)*10000</f>
        <v>0</v>
      </c>
      <c r="AA91" s="118">
        <f>SUMIFS(Calculation!AD$104:AD$248,Calculation!$D$104:$D$248,$D91,Calculation!$C$104:$C$248,$C91)+SUMIFS(Calculation!AD$38:AD$64,Calculation!$B$38:$B$64,$D91,Calculation!$A$38:$A$64,$C91)*10000</f>
        <v>0</v>
      </c>
      <c r="AB91" s="165">
        <f>SUMIFS(Calculation!AE$104:AE$248,Calculation!$D$104:$D$248,$D91,Calculation!$C$104:$C$248,$C91)+SUMIFS(Calculation!AE$38:AE$64,Calculation!$B$38:$B$64,$D91,Calculation!$A$38:$A$64,$C91)*10000</f>
        <v>0</v>
      </c>
      <c r="AC91" s="170">
        <f>SUMIFS(Calculation!AF$104:AF$248,Calculation!$D$104:$D$248,$D91,Calculation!$C$104:$C$248,$C91)+SUMIFS(Calculation!AF$38:AF$64,Calculation!$B$38:$B$64,$D91,Calculation!$A$38:$A$64,$C91)*10000</f>
        <v>1246.2583120204604</v>
      </c>
      <c r="AD91" s="121">
        <f>SUMIFS(Calculation!AG$104:AG$248,Calculation!$D$104:$D$248,$D91,Calculation!$C$104:$C$248,$C91)+SUMIFS(Calculation!AG$38:AG$64,Calculation!$B$38:$B$64,$D91,Calculation!$A$38:$A$64,$C91)*10000</f>
        <v>2182.701292246521</v>
      </c>
      <c r="AE91" s="120">
        <f>SUMIFS(Calculation!AH$104:AH$248,Calculation!$D$104:$D$248,$D91,Calculation!$C$104:$C$248,$C91)+SUMIFS(Calculation!AH$38:AH$64,Calculation!$B$38:$B$64,$D91,Calculation!$A$38:$A$64,$C91)*10000</f>
        <v>2189.0075614366729</v>
      </c>
      <c r="AF91" s="121">
        <f>SUMIFS(Calculation!AI$104:AI$248,Calculation!$D$104:$D$248,$D91,Calculation!$C$104:$C$248,$C91)+SUMIFS(Calculation!AI$38:AI$64,Calculation!$B$38:$B$64,$D91,Calculation!$A$38:$A$64,$C91)*10000</f>
        <v>2202.9481152993349</v>
      </c>
      <c r="AG91" s="120">
        <f>SUMIFS(Calculation!AJ$104:AJ$248,Calculation!$D$104:$D$248,$D91,Calculation!$C$104:$C$248,$C91)+SUMIFS(Calculation!AJ$38:AJ$64,Calculation!$B$38:$B$64,$D91,Calculation!$A$38:$A$64,$C91)*10000</f>
        <v>2424.6552020636286</v>
      </c>
      <c r="AH91" s="171">
        <f>SUMIFS(Calculation!AK$104:AK$248,Calculation!$D$104:$D$248,$D91,Calculation!$C$104:$C$248,$C91)+SUMIFS(Calculation!AK$38:AK$64,Calculation!$B$38:$B$64,$D91,Calculation!$A$38:$A$64,$C91)*10000</f>
        <v>5211.3740648379053</v>
      </c>
      <c r="AI91" s="176">
        <f>SUMIFS(Calculation!AL$104:AL$248,Calculation!$D$104:$D$248,$D91,Calculation!$C$104:$C$248,$C91)+SUMIFS(Calculation!AL$38:AL$64,Calculation!$B$38:$B$64,$D91,Calculation!$A$38:$A$64,$C91)*10000</f>
        <v>13958.093094629156</v>
      </c>
      <c r="AJ91" s="123">
        <f>SUMIFS(Calculation!AM$104:AM$248,Calculation!$D$104:$D$248,$D91,Calculation!$C$104:$C$248,$C91)+SUMIFS(Calculation!AM$38:AM$64,Calculation!$B$38:$B$64,$D91,Calculation!$A$38:$A$64,$C91)*10000</f>
        <v>16734.043240556661</v>
      </c>
      <c r="AK91" s="122">
        <f>SUMIFS(Calculation!AN$104:AN$248,Calculation!$D$104:$D$248,$D91,Calculation!$C$104:$C$248,$C91)+SUMIFS(Calculation!AN$38:AN$64,Calculation!$B$38:$B$64,$D91,Calculation!$A$38:$A$64,$C91)*10000</f>
        <v>20187.514177693763</v>
      </c>
      <c r="AL91" s="123">
        <f>SUMIFS(Calculation!AO$104:AO$248,Calculation!$D$104:$D$248,$D91,Calculation!$C$104:$C$248,$C91)+SUMIFS(Calculation!AO$38:AO$64,Calculation!$B$38:$B$64,$D91,Calculation!$A$38:$A$64,$C91)*10000</f>
        <v>26710.745898004436</v>
      </c>
      <c r="AM91" s="122">
        <f>SUMIFS(Calculation!AP$104:AP$248,Calculation!$D$104:$D$248,$D91,Calculation!$C$104:$C$248,$C91)+SUMIFS(Calculation!AP$38:AP$64,Calculation!$B$38:$B$64,$D91,Calculation!$A$38:$A$64,$C91)*10000</f>
        <v>28489.698624247634</v>
      </c>
      <c r="AN91" s="177">
        <f>SUMIFS(Calculation!AQ$104:AQ$248,Calculation!$D$104:$D$248,$D91,Calculation!$C$104:$C$248,$C91)+SUMIFS(Calculation!AQ$38:AQ$64,Calculation!$B$38:$B$64,$D91,Calculation!$A$38:$A$64,$C91)*10000</f>
        <v>54140.386118038237</v>
      </c>
    </row>
    <row r="92" spans="1:40">
      <c r="A92" s="137" t="s">
        <v>483</v>
      </c>
      <c r="B92" s="134" t="s">
        <v>483</v>
      </c>
      <c r="C92" s="142" t="s">
        <v>440</v>
      </c>
      <c r="D92" s="143" t="s">
        <v>145</v>
      </c>
      <c r="E92" s="146">
        <f>SUMIFS(Calculation!H$104:H$248,Calculation!$D$104:$D$248,$D92,Calculation!$C$104:$C$248,$C92)+SUMIFS(Calculation!H$38:H$64,Calculation!$B$38:$B$64,$D92,Calculation!$A$38:$A$64,$C92)*10000</f>
        <v>748.93351800554012</v>
      </c>
      <c r="F92" s="113">
        <f>SUMIFS(Calculation!I$104:I$248,Calculation!$D$104:$D$248,$D92,Calculation!$C$104:$C$248,$C92)+SUMIFS(Calculation!I$38:I$64,Calculation!$B$38:$B$64,$D92,Calculation!$A$38:$A$64,$C92)*10000</f>
        <v>649.06167979002623</v>
      </c>
      <c r="G92" s="112">
        <f>SUMIFS(Calculation!J$104:J$248,Calculation!$D$104:$D$248,$D92,Calculation!$C$104:$C$248,$C92)+SUMIFS(Calculation!J$38:J$64,Calculation!$B$38:$B$64,$D92,Calculation!$A$38:$A$64,$C92)*10000</f>
        <v>740.34662576687117</v>
      </c>
      <c r="H92" s="113">
        <f>SUMIFS(Calculation!K$104:K$248,Calculation!$D$104:$D$248,$D92,Calculation!$C$104:$C$248,$C92)+SUMIFS(Calculation!K$38:K$64,Calculation!$B$38:$B$64,$D92,Calculation!$A$38:$A$64,$C92)*10000</f>
        <v>252.38081395348837</v>
      </c>
      <c r="I92" s="112">
        <f>SUMIFS(Calculation!L$104:L$248,Calculation!$D$104:$D$248,$D92,Calculation!$C$104:$C$248,$C92)+SUMIFS(Calculation!L$38:L$64,Calculation!$B$38:$B$64,$D92,Calculation!$A$38:$A$64,$C92)*10000</f>
        <v>354.95415472779371</v>
      </c>
      <c r="J92" s="147">
        <f>SUMIFS(Calculation!M$104:M$248,Calculation!$D$104:$D$248,$D92,Calculation!$C$104:$C$248,$C92)+SUMIFS(Calculation!M$38:M$64,Calculation!$B$38:$B$64,$D92,Calculation!$A$38:$A$64,$C92)*10000</f>
        <v>466.38461538461536</v>
      </c>
      <c r="K92" s="152">
        <f>SUMIFS(Calculation!N$104:N$248,Calculation!$D$104:$D$248,$D92,Calculation!$C$104:$C$248,$C92)+SUMIFS(Calculation!N$38:N$64,Calculation!$B$38:$B$64,$D92,Calculation!$A$38:$A$64,$C92)*10000</f>
        <v>5730.9695290858726</v>
      </c>
      <c r="L92" s="115">
        <f>SUMIFS(Calculation!O$104:O$248,Calculation!$D$104:$D$248,$D92,Calculation!$C$104:$C$248,$C92)+SUMIFS(Calculation!O$38:O$64,Calculation!$B$38:$B$64,$D92,Calculation!$A$38:$A$64,$C92)*10000</f>
        <v>4318.7565616797901</v>
      </c>
      <c r="M92" s="114">
        <f>SUMIFS(Calculation!P$104:P$248,Calculation!$D$104:$D$248,$D92,Calculation!$C$104:$C$248,$C92)+SUMIFS(Calculation!P$38:P$64,Calculation!$B$38:$B$64,$D92,Calculation!$A$38:$A$64,$C92)*10000</f>
        <v>4771.122699386503</v>
      </c>
      <c r="N92" s="115">
        <f>SUMIFS(Calculation!Q$104:Q$248,Calculation!$D$104:$D$248,$D92,Calculation!$C$104:$C$248,$C92)+SUMIFS(Calculation!Q$38:Q$64,Calculation!$B$38:$B$64,$D92,Calculation!$A$38:$A$64,$C92)*10000</f>
        <v>2568.3459302325582</v>
      </c>
      <c r="O92" s="114">
        <f>SUMIFS(Calculation!R$104:R$248,Calculation!$D$104:$D$248,$D92,Calculation!$C$104:$C$248,$C92)+SUMIFS(Calculation!R$38:R$64,Calculation!$B$38:$B$64,$D92,Calculation!$A$38:$A$64,$C92)*10000</f>
        <v>3340.7449856733524</v>
      </c>
      <c r="P92" s="153">
        <f>SUMIFS(Calculation!S$104:S$248,Calculation!$D$104:$D$248,$D92,Calculation!$C$104:$C$248,$C92)+SUMIFS(Calculation!S$38:S$64,Calculation!$B$38:$B$64,$D92,Calculation!$A$38:$A$64,$C92)*10000</f>
        <v>4301.1025641025644</v>
      </c>
      <c r="Q92" s="158">
        <f>SUMIFS(Calculation!T$104:T$248,Calculation!$D$104:$D$248,$D92,Calculation!$C$104:$C$248,$C92)+SUMIFS(Calculation!T$38:T$64,Calculation!$B$38:$B$64,$D92,Calculation!$A$38:$A$64,$C92)*10000</f>
        <v>325.62326869806094</v>
      </c>
      <c r="R92" s="117">
        <f>SUMIFS(Calculation!U$104:U$248,Calculation!$D$104:$D$248,$D92,Calculation!$C$104:$C$248,$C92)+SUMIFS(Calculation!U$38:U$64,Calculation!$B$38:$B$64,$D92,Calculation!$A$38:$A$64,$C92)*10000</f>
        <v>269.61023622047247</v>
      </c>
      <c r="S92" s="116">
        <f>SUMIFS(Calculation!V$104:V$248,Calculation!$D$104:$D$248,$D92,Calculation!$C$104:$C$248,$C92)+SUMIFS(Calculation!V$38:V$64,Calculation!$B$38:$B$64,$D92,Calculation!$A$38:$A$64,$C92)*10000</f>
        <v>323.55889570552154</v>
      </c>
      <c r="T92" s="117">
        <f>SUMIFS(Calculation!W$104:W$248,Calculation!$D$104:$D$248,$D92,Calculation!$C$104:$C$248,$C92)+SUMIFS(Calculation!W$38:W$64,Calculation!$B$38:$B$64,$D92,Calculation!$A$38:$A$64,$C92)*10000</f>
        <v>203.38924418604648</v>
      </c>
      <c r="U92" s="116">
        <f>SUMIFS(Calculation!X$104:X$248,Calculation!$D$104:$D$248,$D92,Calculation!$C$104:$C$248,$C92)+SUMIFS(Calculation!X$38:X$64,Calculation!$B$38:$B$64,$D92,Calculation!$A$38:$A$64,$C92)*10000</f>
        <v>576.27851002865327</v>
      </c>
      <c r="V92" s="159">
        <f>SUMIFS(Calculation!Y$104:Y$248,Calculation!$D$104:$D$248,$D92,Calculation!$C$104:$C$248,$C92)+SUMIFS(Calculation!Y$38:Y$64,Calculation!$B$38:$B$64,$D92,Calculation!$A$38:$A$64,$C92)*10000</f>
        <v>1287.7397435897435</v>
      </c>
      <c r="W92" s="164">
        <f>SUMIFS(Calculation!Z$104:Z$248,Calculation!$D$104:$D$248,$D92,Calculation!$C$104:$C$248,$C92)+SUMIFS(Calculation!Z$38:Z$64,Calculation!$B$38:$B$64,$D92,Calculation!$A$38:$A$64,$C92)*10000</f>
        <v>0</v>
      </c>
      <c r="X92" s="119">
        <f>SUMIFS(Calculation!AA$104:AA$248,Calculation!$D$104:$D$248,$D92,Calculation!$C$104:$C$248,$C92)+SUMIFS(Calculation!AA$38:AA$64,Calculation!$B$38:$B$64,$D92,Calculation!$A$38:$A$64,$C92)*10000</f>
        <v>0</v>
      </c>
      <c r="Y92" s="118">
        <f>SUMIFS(Calculation!AB$104:AB$248,Calculation!$D$104:$D$248,$D92,Calculation!$C$104:$C$248,$C92)+SUMIFS(Calculation!AB$38:AB$64,Calculation!$B$38:$B$64,$D92,Calculation!$A$38:$A$64,$C92)*10000</f>
        <v>0</v>
      </c>
      <c r="Z92" s="119">
        <f>SUMIFS(Calculation!AC$104:AC$248,Calculation!$D$104:$D$248,$D92,Calculation!$C$104:$C$248,$C92)+SUMIFS(Calculation!AC$38:AC$64,Calculation!$B$38:$B$64,$D92,Calculation!$A$38:$A$64,$C92)*10000</f>
        <v>0</v>
      </c>
      <c r="AA92" s="118">
        <f>SUMIFS(Calculation!AD$104:AD$248,Calculation!$D$104:$D$248,$D92,Calculation!$C$104:$C$248,$C92)+SUMIFS(Calculation!AD$38:AD$64,Calculation!$B$38:$B$64,$D92,Calculation!$A$38:$A$64,$C92)*10000</f>
        <v>0</v>
      </c>
      <c r="AB92" s="165">
        <f>SUMIFS(Calculation!AE$104:AE$248,Calculation!$D$104:$D$248,$D92,Calculation!$C$104:$C$248,$C92)+SUMIFS(Calculation!AE$38:AE$64,Calculation!$B$38:$B$64,$D92,Calculation!$A$38:$A$64,$C92)*10000</f>
        <v>0</v>
      </c>
      <c r="AC92" s="170">
        <f>SUMIFS(Calculation!AF$104:AF$248,Calculation!$D$104:$D$248,$D92,Calculation!$C$104:$C$248,$C92)+SUMIFS(Calculation!AF$38:AF$64,Calculation!$B$38:$B$64,$D92,Calculation!$A$38:$A$64,$C92)*10000</f>
        <v>358.18559556786704</v>
      </c>
      <c r="AD92" s="121">
        <f>SUMIFS(Calculation!AG$104:AG$248,Calculation!$D$104:$D$248,$D92,Calculation!$C$104:$C$248,$C92)+SUMIFS(Calculation!AG$38:AG$64,Calculation!$B$38:$B$64,$D92,Calculation!$A$38:$A$64,$C92)*10000</f>
        <v>279.59580052493436</v>
      </c>
      <c r="AE92" s="120">
        <f>SUMIFS(Calculation!AH$104:AH$248,Calculation!$D$104:$D$248,$D92,Calculation!$C$104:$C$248,$C92)+SUMIFS(Calculation!AH$38:AH$64,Calculation!$B$38:$B$64,$D92,Calculation!$A$38:$A$64,$C92)*10000</f>
        <v>718.41042944785272</v>
      </c>
      <c r="AF92" s="121">
        <f>SUMIFS(Calculation!AI$104:AI$248,Calculation!$D$104:$D$248,$D92,Calculation!$C$104:$C$248,$C92)+SUMIFS(Calculation!AI$38:AI$64,Calculation!$B$38:$B$64,$D92,Calculation!$A$38:$A$64,$C92)*10000</f>
        <v>375.60203488372093</v>
      </c>
      <c r="AG92" s="120">
        <f>SUMIFS(Calculation!AJ$104:AJ$248,Calculation!$D$104:$D$248,$D92,Calculation!$C$104:$C$248,$C92)+SUMIFS(Calculation!AJ$38:AJ$64,Calculation!$B$38:$B$64,$D92,Calculation!$A$38:$A$64,$C92)*10000</f>
        <v>592.98223495702007</v>
      </c>
      <c r="AH92" s="171">
        <f>SUMIFS(Calculation!AK$104:AK$248,Calculation!$D$104:$D$248,$D92,Calculation!$C$104:$C$248,$C92)+SUMIFS(Calculation!AK$38:AK$64,Calculation!$B$38:$B$64,$D92,Calculation!$A$38:$A$64,$C92)*10000</f>
        <v>992.36282051282046</v>
      </c>
      <c r="AI92" s="176">
        <f>SUMIFS(Calculation!AL$104:AL$248,Calculation!$D$104:$D$248,$D92,Calculation!$C$104:$C$248,$C92)+SUMIFS(Calculation!AL$38:AL$64,Calculation!$B$38:$B$64,$D92,Calculation!$A$38:$A$64,$C92)*10000</f>
        <v>2240.2880886426592</v>
      </c>
      <c r="AJ92" s="123">
        <f>SUMIFS(Calculation!AM$104:AM$248,Calculation!$D$104:$D$248,$D92,Calculation!$C$104:$C$248,$C92)+SUMIFS(Calculation!AM$38:AM$64,Calculation!$B$38:$B$64,$D92,Calculation!$A$38:$A$64,$C92)*10000</f>
        <v>2091.9757217847769</v>
      </c>
      <c r="AK92" s="122">
        <f>SUMIFS(Calculation!AN$104:AN$248,Calculation!$D$104:$D$248,$D92,Calculation!$C$104:$C$248,$C92)+SUMIFS(Calculation!AN$38:AN$64,Calculation!$B$38:$B$64,$D92,Calculation!$A$38:$A$64,$C92)*10000</f>
        <v>2385.5613496932515</v>
      </c>
      <c r="AL92" s="123">
        <f>SUMIFS(Calculation!AO$104:AO$248,Calculation!$D$104:$D$248,$D92,Calculation!$C$104:$C$248,$C92)+SUMIFS(Calculation!AO$38:AO$64,Calculation!$B$38:$B$64,$D92,Calculation!$A$38:$A$64,$C92)*10000</f>
        <v>1707.2819767441861</v>
      </c>
      <c r="AM92" s="122">
        <f>SUMIFS(Calculation!AP$104:AP$248,Calculation!$D$104:$D$248,$D92,Calculation!$C$104:$C$248,$C92)+SUMIFS(Calculation!AP$38:AP$64,Calculation!$B$38:$B$64,$D92,Calculation!$A$38:$A$64,$C92)*10000</f>
        <v>2422.0401146131803</v>
      </c>
      <c r="AN92" s="177">
        <f>SUMIFS(Calculation!AQ$104:AQ$248,Calculation!$D$104:$D$248,$D92,Calculation!$C$104:$C$248,$C92)+SUMIFS(Calculation!AQ$38:AQ$64,Calculation!$B$38:$B$64,$D92,Calculation!$A$38:$A$64,$C92)*10000</f>
        <v>3057.4102564102564</v>
      </c>
    </row>
    <row r="93" spans="1:40">
      <c r="A93" s="137" t="s">
        <v>483</v>
      </c>
      <c r="B93" s="126" t="s">
        <v>514</v>
      </c>
      <c r="C93" s="142" t="s">
        <v>443</v>
      </c>
      <c r="D93" s="143" t="s">
        <v>446</v>
      </c>
      <c r="E93" s="146">
        <f>SUMIFS(Calculation!H$104:H$248,Calculation!$D$104:$D$248,$D93,Calculation!$C$104:$C$248,$C93)+SUMIFS(Calculation!H$38:H$64,Calculation!$B$38:$B$64,$D93,Calculation!$A$38:$A$64,$C93)*10000</f>
        <v>8259.5297563830063</v>
      </c>
      <c r="F93" s="113">
        <f>SUMIFS(Calculation!I$104:I$248,Calculation!$D$104:$D$248,$D93,Calculation!$C$104:$C$248,$C93)+SUMIFS(Calculation!I$38:I$64,Calculation!$B$38:$B$64,$D93,Calculation!$A$38:$A$64,$C93)*10000</f>
        <v>3212.9210028109724</v>
      </c>
      <c r="G93" s="112">
        <f>SUMIFS(Calculation!J$104:J$248,Calculation!$D$104:$D$248,$D93,Calculation!$C$104:$C$248,$C93)+SUMIFS(Calculation!J$38:J$64,Calculation!$B$38:$B$64,$D93,Calculation!$A$38:$A$64,$C93)*10000</f>
        <v>1247.5502134218636</v>
      </c>
      <c r="H93" s="113">
        <f>SUMIFS(Calculation!K$104:K$248,Calculation!$D$104:$D$248,$D93,Calculation!$C$104:$C$248,$C93)+SUMIFS(Calculation!K$38:K$64,Calculation!$B$38:$B$64,$D93,Calculation!$A$38:$A$64,$C93)*10000</f>
        <v>576.23308399930363</v>
      </c>
      <c r="I93" s="112">
        <f>SUMIFS(Calculation!L$104:L$248,Calculation!$D$104:$D$248,$D93,Calculation!$C$104:$C$248,$C93)+SUMIFS(Calculation!L$38:L$64,Calculation!$B$38:$B$64,$D93,Calculation!$A$38:$A$64,$C93)*10000</f>
        <v>6295.4181841614882</v>
      </c>
      <c r="J93" s="147">
        <f>SUMIFS(Calculation!M$104:M$248,Calculation!$D$104:$D$248,$D93,Calculation!$C$104:$C$248,$C93)+SUMIFS(Calculation!M$38:M$64,Calculation!$B$38:$B$64,$D93,Calculation!$A$38:$A$64,$C93)*10000</f>
        <v>120.63340461397455</v>
      </c>
      <c r="K93" s="152">
        <f>SUMIFS(Calculation!N$104:N$248,Calculation!$D$104:$D$248,$D93,Calculation!$C$104:$C$248,$C93)+SUMIFS(Calculation!N$38:N$64,Calculation!$B$38:$B$64,$D93,Calculation!$A$38:$A$64,$C93)*10000</f>
        <v>1409.1036354124742</v>
      </c>
      <c r="L93" s="115">
        <f>SUMIFS(Calculation!O$104:O$248,Calculation!$D$104:$D$248,$D93,Calculation!$C$104:$C$248,$C93)+SUMIFS(Calculation!O$38:O$64,Calculation!$B$38:$B$64,$D93,Calculation!$A$38:$A$64,$C93)*10000</f>
        <v>492.5635122461436</v>
      </c>
      <c r="M93" s="114">
        <f>SUMIFS(Calculation!P$104:P$248,Calculation!$D$104:$D$248,$D93,Calculation!$C$104:$C$248,$C93)+SUMIFS(Calculation!P$38:P$64,Calculation!$B$38:$B$64,$D93,Calculation!$A$38:$A$64,$C93)*10000</f>
        <v>225.67761441783259</v>
      </c>
      <c r="N93" s="115">
        <f>SUMIFS(Calculation!Q$104:Q$248,Calculation!$D$104:$D$248,$D93,Calculation!$C$104:$C$248,$C93)+SUMIFS(Calculation!Q$38:Q$64,Calculation!$B$38:$B$64,$D93,Calculation!$A$38:$A$64,$C93)*10000</f>
        <v>105.07175971666166</v>
      </c>
      <c r="O93" s="114">
        <f>SUMIFS(Calculation!R$104:R$248,Calculation!$D$104:$D$248,$D93,Calculation!$C$104:$C$248,$C93)+SUMIFS(Calculation!R$38:R$64,Calculation!$B$38:$B$64,$D93,Calculation!$A$38:$A$64,$C93)*10000</f>
        <v>1508.3395565488859</v>
      </c>
      <c r="P93" s="153">
        <f>SUMIFS(Calculation!S$104:S$248,Calculation!$D$104:$D$248,$D93,Calculation!$C$104:$C$248,$C93)+SUMIFS(Calculation!S$38:S$64,Calculation!$B$38:$B$64,$D93,Calculation!$A$38:$A$64,$C93)*10000</f>
        <v>30.462220034409626</v>
      </c>
      <c r="Q93" s="158">
        <f>SUMIFS(Calculation!T$104:T$248,Calculation!$D$104:$D$248,$D93,Calculation!$C$104:$C$248,$C93)+SUMIFS(Calculation!T$38:T$64,Calculation!$B$38:$B$64,$D93,Calculation!$A$38:$A$64,$C93)*10000</f>
        <v>0</v>
      </c>
      <c r="R93" s="117">
        <f>SUMIFS(Calculation!U$104:U$248,Calculation!$D$104:$D$248,$D93,Calculation!$C$104:$C$248,$C93)+SUMIFS(Calculation!U$38:U$64,Calculation!$B$38:$B$64,$D93,Calculation!$A$38:$A$64,$C93)*10000</f>
        <v>2.9494821092583452</v>
      </c>
      <c r="S93" s="116">
        <f>SUMIFS(Calculation!V$104:V$248,Calculation!$D$104:$D$248,$D93,Calculation!$C$104:$C$248,$C93)+SUMIFS(Calculation!V$38:V$64,Calculation!$B$38:$B$64,$D93,Calculation!$A$38:$A$64,$C93)*10000</f>
        <v>0.54511501067109325</v>
      </c>
      <c r="T93" s="117">
        <f>SUMIFS(Calculation!W$104:W$248,Calculation!$D$104:$D$248,$D93,Calculation!$C$104:$C$248,$C93)+SUMIFS(Calculation!W$38:W$64,Calculation!$B$38:$B$64,$D93,Calculation!$A$38:$A$64,$C93)*10000</f>
        <v>0.23558690519430867</v>
      </c>
      <c r="U93" s="116">
        <f>SUMIFS(Calculation!X$104:X$248,Calculation!$D$104:$D$248,$D93,Calculation!$C$104:$C$248,$C93)+SUMIFS(Calculation!X$38:X$64,Calculation!$B$38:$B$64,$D93,Calculation!$A$38:$A$64,$C93)*10000</f>
        <v>1.897282461067781</v>
      </c>
      <c r="V93" s="159">
        <f>SUMIFS(Calculation!Y$104:Y$248,Calculation!$D$104:$D$248,$D93,Calculation!$C$104:$C$248,$C93)+SUMIFS(Calculation!Y$38:Y$64,Calculation!$B$38:$B$64,$D93,Calculation!$A$38:$A$64,$C93)*10000</f>
        <v>1.7259048178135762E-2</v>
      </c>
      <c r="W93" s="164">
        <f>SUMIFS(Calculation!Z$104:Z$248,Calculation!$D$104:$D$248,$D93,Calculation!$C$104:$C$248,$C93)+SUMIFS(Calculation!Z$38:Z$64,Calculation!$B$38:$B$64,$D93,Calculation!$A$38:$A$64,$C93)*10000</f>
        <v>0</v>
      </c>
      <c r="X93" s="119">
        <f>SUMIFS(Calculation!AA$104:AA$248,Calculation!$D$104:$D$248,$D93,Calculation!$C$104:$C$248,$C93)+SUMIFS(Calculation!AA$38:AA$64,Calculation!$B$38:$B$64,$D93,Calculation!$A$38:$A$64,$C93)*10000</f>
        <v>0</v>
      </c>
      <c r="Y93" s="118">
        <f>SUMIFS(Calculation!AB$104:AB$248,Calculation!$D$104:$D$248,$D93,Calculation!$C$104:$C$248,$C93)+SUMIFS(Calculation!AB$38:AB$64,Calculation!$B$38:$B$64,$D93,Calculation!$A$38:$A$64,$C93)*10000</f>
        <v>0</v>
      </c>
      <c r="Z93" s="119">
        <f>SUMIFS(Calculation!AC$104:AC$248,Calculation!$D$104:$D$248,$D93,Calculation!$C$104:$C$248,$C93)+SUMIFS(Calculation!AC$38:AC$64,Calculation!$B$38:$B$64,$D93,Calculation!$A$38:$A$64,$C93)*10000</f>
        <v>0</v>
      </c>
      <c r="AA93" s="118">
        <f>SUMIFS(Calculation!AD$104:AD$248,Calculation!$D$104:$D$248,$D93,Calculation!$C$104:$C$248,$C93)+SUMIFS(Calculation!AD$38:AD$64,Calculation!$B$38:$B$64,$D93,Calculation!$A$38:$A$64,$C93)*10000</f>
        <v>0</v>
      </c>
      <c r="AB93" s="165">
        <f>SUMIFS(Calculation!AE$104:AE$248,Calculation!$D$104:$D$248,$D93,Calculation!$C$104:$C$248,$C93)+SUMIFS(Calculation!AE$38:AE$64,Calculation!$B$38:$B$64,$D93,Calculation!$A$38:$A$64,$C93)*10000</f>
        <v>0</v>
      </c>
      <c r="AC93" s="170">
        <f>SUMIFS(Calculation!AF$104:AF$248,Calculation!$D$104:$D$248,$D93,Calculation!$C$104:$C$248,$C93)+SUMIFS(Calculation!AF$38:AF$64,Calculation!$B$38:$B$64,$D93,Calculation!$A$38:$A$64,$C93)*10000</f>
        <v>679.68528296366401</v>
      </c>
      <c r="AD93" s="121">
        <f>SUMIFS(Calculation!AG$104:AG$248,Calculation!$D$104:$D$248,$D93,Calculation!$C$104:$C$248,$C93)+SUMIFS(Calculation!AG$38:AG$64,Calculation!$B$38:$B$64,$D93,Calculation!$A$38:$A$64,$C93)*10000</f>
        <v>212.36271186660085</v>
      </c>
      <c r="AE93" s="120">
        <f>SUMIFS(Calculation!AH$104:AH$248,Calculation!$D$104:$D$248,$D93,Calculation!$C$104:$C$248,$C93)+SUMIFS(Calculation!AH$38:AH$64,Calculation!$B$38:$B$64,$D93,Calculation!$A$38:$A$64,$C93)*10000</f>
        <v>89.398861750059282</v>
      </c>
      <c r="AF93" s="121">
        <f>SUMIFS(Calculation!AI$104:AI$248,Calculation!$D$104:$D$248,$D93,Calculation!$C$104:$C$248,$C93)+SUMIFS(Calculation!AI$38:AI$64,Calculation!$B$38:$B$64,$D93,Calculation!$A$38:$A$64,$C93)*10000</f>
        <v>44.761511986918642</v>
      </c>
      <c r="AG93" s="120">
        <f>SUMIFS(Calculation!AJ$104:AJ$248,Calculation!$D$104:$D$248,$D93,Calculation!$C$104:$C$248,$C93)+SUMIFS(Calculation!AJ$38:AJ$64,Calculation!$B$38:$B$64,$D93,Calculation!$A$38:$A$64,$C93)*10000</f>
        <v>460.56531742420378</v>
      </c>
      <c r="AH93" s="171">
        <f>SUMIFS(Calculation!AK$104:AK$248,Calculation!$D$104:$D$248,$D93,Calculation!$C$104:$C$248,$C93)+SUMIFS(Calculation!AK$38:AK$64,Calculation!$B$38:$B$64,$D93,Calculation!$A$38:$A$64,$C93)*10000</f>
        <v>8.8107440949383058</v>
      </c>
      <c r="AI93" s="176">
        <f>SUMIFS(Calculation!AL$104:AL$248,Calculation!$D$104:$D$248,$D93,Calculation!$C$104:$C$248,$C93)+SUMIFS(Calculation!AL$38:AL$64,Calculation!$B$38:$B$64,$D93,Calculation!$A$38:$A$64,$C93)*10000</f>
        <v>1425.6813252408563</v>
      </c>
      <c r="AJ93" s="123">
        <f>SUMIFS(Calculation!AM$104:AM$248,Calculation!$D$104:$D$248,$D93,Calculation!$C$104:$C$248,$C93)+SUMIFS(Calculation!AM$38:AM$64,Calculation!$B$38:$B$64,$D93,Calculation!$A$38:$A$64,$C93)*10000</f>
        <v>636.20329096702494</v>
      </c>
      <c r="AK93" s="122">
        <f>SUMIFS(Calculation!AN$104:AN$248,Calculation!$D$104:$D$248,$D93,Calculation!$C$104:$C$248,$C93)+SUMIFS(Calculation!AN$38:AN$64,Calculation!$B$38:$B$64,$D93,Calculation!$A$38:$A$64,$C93)*10000</f>
        <v>275.82819539957319</v>
      </c>
      <c r="AL93" s="123">
        <f>SUMIFS(Calculation!AO$104:AO$248,Calculation!$D$104:$D$248,$D93,Calculation!$C$104:$C$248,$C93)+SUMIFS(Calculation!AO$38:AO$64,Calculation!$B$38:$B$64,$D93,Calculation!$A$38:$A$64,$C93)*10000</f>
        <v>135.69805739192179</v>
      </c>
      <c r="AM93" s="122">
        <f>SUMIFS(Calculation!AP$104:AP$248,Calculation!$D$104:$D$248,$D93,Calculation!$C$104:$C$248,$C93)+SUMIFS(Calculation!AP$38:AP$64,Calculation!$B$38:$B$64,$D93,Calculation!$A$38:$A$64,$C93)*10000</f>
        <v>1408.7796594043541</v>
      </c>
      <c r="AN93" s="177">
        <f>SUMIFS(Calculation!AQ$104:AQ$248,Calculation!$D$104:$D$248,$D93,Calculation!$C$104:$C$248,$C93)+SUMIFS(Calculation!AQ$38:AQ$64,Calculation!$B$38:$B$64,$D93,Calculation!$A$38:$A$64,$C93)*10000</f>
        <v>24.076372208499393</v>
      </c>
    </row>
    <row r="94" spans="1:40">
      <c r="A94" s="137" t="s">
        <v>483</v>
      </c>
      <c r="B94" s="126" t="s">
        <v>514</v>
      </c>
      <c r="C94" s="142" t="s">
        <v>443</v>
      </c>
      <c r="D94" s="143" t="s">
        <v>445</v>
      </c>
      <c r="E94" s="146">
        <f>SUMIFS(Calculation!H$104:H$248,Calculation!$D$104:$D$248,$D94,Calculation!$C$104:$C$248,$C94)+SUMIFS(Calculation!H$38:H$64,Calculation!$B$38:$B$64,$D94,Calculation!$A$38:$A$64,$C94)*10000</f>
        <v>18764.579705579159</v>
      </c>
      <c r="F94" s="113">
        <f>SUMIFS(Calculation!I$104:I$248,Calculation!$D$104:$D$248,$D94,Calculation!$C$104:$C$248,$C94)+SUMIFS(Calculation!I$38:I$64,Calculation!$B$38:$B$64,$D94,Calculation!$A$38:$A$64,$C94)*10000</f>
        <v>13889.520244761059</v>
      </c>
      <c r="G94" s="112">
        <f>SUMIFS(Calculation!J$104:J$248,Calculation!$D$104:$D$248,$D94,Calculation!$C$104:$C$248,$C94)+SUMIFS(Calculation!J$38:J$64,Calculation!$B$38:$B$64,$D94,Calculation!$A$38:$A$64,$C94)*10000</f>
        <v>20918.683187099832</v>
      </c>
      <c r="H94" s="113">
        <f>SUMIFS(Calculation!K$104:K$248,Calculation!$D$104:$D$248,$D94,Calculation!$C$104:$C$248,$C94)+SUMIFS(Calculation!K$38:K$64,Calculation!$B$38:$B$64,$D94,Calculation!$A$38:$A$64,$C94)*10000</f>
        <v>35457.052213929303</v>
      </c>
      <c r="I94" s="112">
        <f>SUMIFS(Calculation!L$104:L$248,Calculation!$D$104:$D$248,$D94,Calculation!$C$104:$C$248,$C94)+SUMIFS(Calculation!L$38:L$64,Calculation!$B$38:$B$64,$D94,Calculation!$A$38:$A$64,$C94)*10000</f>
        <v>50082.247731115393</v>
      </c>
      <c r="J94" s="147">
        <f>SUMIFS(Calculation!M$104:M$248,Calculation!$D$104:$D$248,$D94,Calculation!$C$104:$C$248,$C94)+SUMIFS(Calculation!M$38:M$64,Calculation!$B$38:$B$64,$D94,Calculation!$A$38:$A$64,$C94)*10000</f>
        <v>52792.849310520032</v>
      </c>
      <c r="K94" s="152">
        <f>SUMIFS(Calculation!N$104:N$248,Calculation!$D$104:$D$248,$D94,Calculation!$C$104:$C$248,$C94)+SUMIFS(Calculation!N$38:N$64,Calculation!$B$38:$B$64,$D94,Calculation!$A$38:$A$64,$C94)*10000</f>
        <v>3201.3005897442049</v>
      </c>
      <c r="L94" s="115">
        <f>SUMIFS(Calculation!O$104:O$248,Calculation!$D$104:$D$248,$D94,Calculation!$C$104:$C$248,$C94)+SUMIFS(Calculation!O$38:O$64,Calculation!$B$38:$B$64,$D94,Calculation!$A$38:$A$64,$C94)*10000</f>
        <v>2129.3616833989531</v>
      </c>
      <c r="M94" s="114">
        <f>SUMIFS(Calculation!P$104:P$248,Calculation!$D$104:$D$248,$D94,Calculation!$C$104:$C$248,$C94)+SUMIFS(Calculation!P$38:P$64,Calculation!$B$38:$B$64,$D94,Calculation!$A$38:$A$64,$C94)*10000</f>
        <v>3784.1190419729664</v>
      </c>
      <c r="N94" s="115">
        <f>SUMIFS(Calculation!Q$104:Q$248,Calculation!$D$104:$D$248,$D94,Calculation!$C$104:$C$248,$C94)+SUMIFS(Calculation!Q$38:Q$64,Calculation!$B$38:$B$64,$D94,Calculation!$A$38:$A$64,$C94)*10000</f>
        <v>6465.3262263705928</v>
      </c>
      <c r="O94" s="114">
        <f>SUMIFS(Calculation!R$104:R$248,Calculation!$D$104:$D$248,$D94,Calculation!$C$104:$C$248,$C94)+SUMIFS(Calculation!R$38:R$64,Calculation!$B$38:$B$64,$D94,Calculation!$A$38:$A$64,$C94)*10000</f>
        <v>11999.367337307973</v>
      </c>
      <c r="P94" s="153">
        <f>SUMIFS(Calculation!S$104:S$248,Calculation!$D$104:$D$248,$D94,Calculation!$C$104:$C$248,$C94)+SUMIFS(Calculation!S$38:S$64,Calculation!$B$38:$B$64,$D94,Calculation!$A$38:$A$64,$C94)*10000</f>
        <v>13331.194598102176</v>
      </c>
      <c r="Q94" s="158">
        <f>SUMIFS(Calculation!T$104:T$248,Calculation!$D$104:$D$248,$D94,Calculation!$C$104:$C$248,$C94)+SUMIFS(Calculation!T$38:T$64,Calculation!$B$38:$B$64,$D94,Calculation!$A$38:$A$64,$C94)*10000</f>
        <v>0</v>
      </c>
      <c r="R94" s="117">
        <f>SUMIFS(Calculation!U$104:U$248,Calculation!$D$104:$D$248,$D94,Calculation!$C$104:$C$248,$C94)+SUMIFS(Calculation!U$38:U$64,Calculation!$B$38:$B$64,$D94,Calculation!$A$38:$A$64,$C94)*10000</f>
        <v>12.750668762867983</v>
      </c>
      <c r="S94" s="116">
        <f>SUMIFS(Calculation!V$104:V$248,Calculation!$D$104:$D$248,$D94,Calculation!$C$104:$C$248,$C94)+SUMIFS(Calculation!V$38:V$64,Calculation!$B$38:$B$64,$D94,Calculation!$A$38:$A$64,$C94)*10000</f>
        <v>9.1403841593549924</v>
      </c>
      <c r="T94" s="117">
        <f>SUMIFS(Calculation!W$104:W$248,Calculation!$D$104:$D$248,$D94,Calculation!$C$104:$C$248,$C94)+SUMIFS(Calculation!W$38:W$64,Calculation!$B$38:$B$64,$D94,Calculation!$A$38:$A$64,$C94)*10000</f>
        <v>14.496247144328684</v>
      </c>
      <c r="U94" s="116">
        <f>SUMIFS(Calculation!X$104:X$248,Calculation!$D$104:$D$248,$D94,Calculation!$C$104:$C$248,$C94)+SUMIFS(Calculation!X$38:X$64,Calculation!$B$38:$B$64,$D94,Calculation!$A$38:$A$64,$C94)*10000</f>
        <v>15.093543820513174</v>
      </c>
      <c r="V94" s="159">
        <f>SUMIFS(Calculation!Y$104:Y$248,Calculation!$D$104:$D$248,$D94,Calculation!$C$104:$C$248,$C94)+SUMIFS(Calculation!Y$38:Y$64,Calculation!$B$38:$B$64,$D94,Calculation!$A$38:$A$64,$C94)*10000</f>
        <v>7.5530847581315443</v>
      </c>
      <c r="W94" s="164">
        <f>SUMIFS(Calculation!Z$104:Z$248,Calculation!$D$104:$D$248,$D94,Calculation!$C$104:$C$248,$C94)+SUMIFS(Calculation!Z$38:Z$64,Calculation!$B$38:$B$64,$D94,Calculation!$A$38:$A$64,$C94)*10000</f>
        <v>0</v>
      </c>
      <c r="X94" s="119">
        <f>SUMIFS(Calculation!AA$104:AA$248,Calculation!$D$104:$D$248,$D94,Calculation!$C$104:$C$248,$C94)+SUMIFS(Calculation!AA$38:AA$64,Calculation!$B$38:$B$64,$D94,Calculation!$A$38:$A$64,$C94)*10000</f>
        <v>0</v>
      </c>
      <c r="Y94" s="118">
        <f>SUMIFS(Calculation!AB$104:AB$248,Calculation!$D$104:$D$248,$D94,Calculation!$C$104:$C$248,$C94)+SUMIFS(Calculation!AB$38:AB$64,Calculation!$B$38:$B$64,$D94,Calculation!$A$38:$A$64,$C94)*10000</f>
        <v>0</v>
      </c>
      <c r="Z94" s="119">
        <f>SUMIFS(Calculation!AC$104:AC$248,Calculation!$D$104:$D$248,$D94,Calculation!$C$104:$C$248,$C94)+SUMIFS(Calculation!AC$38:AC$64,Calculation!$B$38:$B$64,$D94,Calculation!$A$38:$A$64,$C94)*10000</f>
        <v>0</v>
      </c>
      <c r="AA94" s="118">
        <f>SUMIFS(Calculation!AD$104:AD$248,Calculation!$D$104:$D$248,$D94,Calculation!$C$104:$C$248,$C94)+SUMIFS(Calculation!AD$38:AD$64,Calculation!$B$38:$B$64,$D94,Calculation!$A$38:$A$64,$C94)*10000</f>
        <v>0</v>
      </c>
      <c r="AB94" s="165">
        <f>SUMIFS(Calculation!AE$104:AE$248,Calculation!$D$104:$D$248,$D94,Calculation!$C$104:$C$248,$C94)+SUMIFS(Calculation!AE$38:AE$64,Calculation!$B$38:$B$64,$D94,Calculation!$A$38:$A$64,$C94)*10000</f>
        <v>0</v>
      </c>
      <c r="AC94" s="170">
        <f>SUMIFS(Calculation!AF$104:AF$248,Calculation!$D$104:$D$248,$D94,Calculation!$C$104:$C$248,$C94)+SUMIFS(Calculation!AF$38:AF$64,Calculation!$B$38:$B$64,$D94,Calculation!$A$38:$A$64,$C94)*10000</f>
        <v>1544.1567550530872</v>
      </c>
      <c r="AD94" s="121">
        <f>SUMIFS(Calculation!AG$104:AG$248,Calculation!$D$104:$D$248,$D94,Calculation!$C$104:$C$248,$C94)+SUMIFS(Calculation!AG$38:AG$64,Calculation!$B$38:$B$64,$D94,Calculation!$A$38:$A$64,$C94)*10000</f>
        <v>918.04815092649471</v>
      </c>
      <c r="AE94" s="120">
        <f>SUMIFS(Calculation!AH$104:AH$248,Calculation!$D$104:$D$248,$D94,Calculation!$C$104:$C$248,$C94)+SUMIFS(Calculation!AH$38:AH$64,Calculation!$B$38:$B$64,$D94,Calculation!$A$38:$A$64,$C94)*10000</f>
        <v>1499.0230021342186</v>
      </c>
      <c r="AF94" s="121">
        <f>SUMIFS(Calculation!AI$104:AI$248,Calculation!$D$104:$D$248,$D94,Calculation!$C$104:$C$248,$C94)+SUMIFS(Calculation!AI$38:AI$64,Calculation!$B$38:$B$64,$D94,Calculation!$A$38:$A$64,$C94)*10000</f>
        <v>2754.2869574224501</v>
      </c>
      <c r="AG94" s="120">
        <f>SUMIFS(Calculation!AJ$104:AJ$248,Calculation!$D$104:$D$248,$D94,Calculation!$C$104:$C$248,$C94)+SUMIFS(Calculation!AJ$38:AJ$64,Calculation!$B$38:$B$64,$D94,Calculation!$A$38:$A$64,$C94)*10000</f>
        <v>3663.957762429573</v>
      </c>
      <c r="AH94" s="171">
        <f>SUMIFS(Calculation!AK$104:AK$248,Calculation!$D$104:$D$248,$D94,Calculation!$C$104:$C$248,$C94)+SUMIFS(Calculation!AK$38:AK$64,Calculation!$B$38:$B$64,$D94,Calculation!$A$38:$A$64,$C94)*10000</f>
        <v>3855.8497690261534</v>
      </c>
      <c r="AI94" s="176">
        <f>SUMIFS(Calculation!AL$104:AL$248,Calculation!$D$104:$D$248,$D94,Calculation!$C$104:$C$248,$C94)+SUMIFS(Calculation!AL$38:AL$64,Calculation!$B$38:$B$64,$D94,Calculation!$A$38:$A$64,$C94)*10000</f>
        <v>3238.9629496235484</v>
      </c>
      <c r="AJ94" s="123">
        <f>SUMIFS(Calculation!AM$104:AM$248,Calculation!$D$104:$D$248,$D94,Calculation!$C$104:$C$248,$C94)+SUMIFS(Calculation!AM$38:AM$64,Calculation!$B$38:$B$64,$D94,Calculation!$A$38:$A$64,$C94)*10000</f>
        <v>2750.3192521506239</v>
      </c>
      <c r="AK94" s="122">
        <f>SUMIFS(Calculation!AN$104:AN$248,Calculation!$D$104:$D$248,$D94,Calculation!$C$104:$C$248,$C94)+SUMIFS(Calculation!AN$38:AN$64,Calculation!$B$38:$B$64,$D94,Calculation!$A$38:$A$64,$C94)*10000</f>
        <v>4625.0343846336264</v>
      </c>
      <c r="AL94" s="123">
        <f>SUMIFS(Calculation!AO$104:AO$248,Calculation!$D$104:$D$248,$D94,Calculation!$C$104:$C$248,$C94)+SUMIFS(Calculation!AO$38:AO$64,Calculation!$B$38:$B$64,$D94,Calculation!$A$38:$A$64,$C94)*10000</f>
        <v>8349.8383551333227</v>
      </c>
      <c r="AM94" s="122">
        <f>SUMIFS(Calculation!AP$104:AP$248,Calculation!$D$104:$D$248,$D94,Calculation!$C$104:$C$248,$C94)+SUMIFS(Calculation!AP$38:AP$64,Calculation!$B$38:$B$64,$D94,Calculation!$A$38:$A$64,$C94)*10000</f>
        <v>11207.333625326544</v>
      </c>
      <c r="AN94" s="177">
        <f>SUMIFS(Calculation!AQ$104:AQ$248,Calculation!$D$104:$D$248,$D94,Calculation!$C$104:$C$248,$C94)+SUMIFS(Calculation!AQ$38:AQ$64,Calculation!$B$38:$B$64,$D94,Calculation!$A$38:$A$64,$C94)*10000</f>
        <v>10536.553237593505</v>
      </c>
    </row>
    <row r="95" spans="1:40">
      <c r="A95" s="137" t="s">
        <v>483</v>
      </c>
      <c r="B95" s="126" t="s">
        <v>514</v>
      </c>
      <c r="C95" s="142" t="s">
        <v>443</v>
      </c>
      <c r="D95" s="143" t="s">
        <v>442</v>
      </c>
      <c r="E95" s="146">
        <f>SUMIFS(Calculation!H$104:H$248,Calculation!$D$104:$D$248,$D95,Calculation!$C$104:$C$248,$C95)+SUMIFS(Calculation!H$38:H$64,Calculation!$B$38:$B$64,$D95,Calculation!$A$38:$A$64,$C95)*10000</f>
        <v>103345.13879570138</v>
      </c>
      <c r="F95" s="113">
        <f>SUMIFS(Calculation!I$104:I$248,Calculation!$D$104:$D$248,$D95,Calculation!$C$104:$C$248,$C95)+SUMIFS(Calculation!I$38:I$64,Calculation!$B$38:$B$64,$D95,Calculation!$A$38:$A$64,$C95)*10000</f>
        <v>93226.177862120589</v>
      </c>
      <c r="G95" s="112">
        <f>SUMIFS(Calculation!J$104:J$248,Calculation!$D$104:$D$248,$D95,Calculation!$C$104:$C$248,$C95)+SUMIFS(Calculation!J$38:J$64,Calculation!$B$38:$B$64,$D95,Calculation!$A$38:$A$64,$C95)*10000</f>
        <v>116930.52750770689</v>
      </c>
      <c r="H95" s="113">
        <f>SUMIFS(Calculation!K$104:K$248,Calculation!$D$104:$D$248,$D95,Calculation!$C$104:$C$248,$C95)+SUMIFS(Calculation!K$38:K$64,Calculation!$B$38:$B$64,$D95,Calculation!$A$38:$A$64,$C95)*10000</f>
        <v>148544.466158433</v>
      </c>
      <c r="I95" s="112">
        <f>SUMIFS(Calculation!L$104:L$248,Calculation!$D$104:$D$248,$D95,Calculation!$C$104:$C$248,$C95)+SUMIFS(Calculation!L$38:L$64,Calculation!$B$38:$B$64,$D95,Calculation!$A$38:$A$64,$C95)*10000</f>
        <v>126391.82577220465</v>
      </c>
      <c r="J95" s="147">
        <f>SUMIFS(Calculation!M$104:M$248,Calculation!$D$104:$D$248,$D95,Calculation!$C$104:$C$248,$C95)+SUMIFS(Calculation!M$38:M$64,Calculation!$B$38:$B$64,$D95,Calculation!$A$38:$A$64,$C95)*10000</f>
        <v>1.9668489882713243</v>
      </c>
      <c r="K95" s="152">
        <f>SUMIFS(Calculation!N$104:N$248,Calculation!$D$104:$D$248,$D95,Calculation!$C$104:$C$248,$C95)+SUMIFS(Calculation!N$38:N$64,Calculation!$B$38:$B$64,$D95,Calculation!$A$38:$A$64,$C95)*10000</f>
        <v>17631.029256440484</v>
      </c>
      <c r="L95" s="115">
        <f>SUMIFS(Calculation!O$104:O$248,Calculation!$D$104:$D$248,$D95,Calculation!$C$104:$C$248,$C95)+SUMIFS(Calculation!O$38:O$64,Calculation!$B$38:$B$64,$D95,Calculation!$A$38:$A$64,$C95)*10000</f>
        <v>14292.232383203553</v>
      </c>
      <c r="M95" s="114">
        <f>SUMIFS(Calculation!P$104:P$248,Calculation!$D$104:$D$248,$D95,Calculation!$C$104:$C$248,$C95)+SUMIFS(Calculation!P$38:P$64,Calculation!$B$38:$B$64,$D95,Calculation!$A$38:$A$64,$C95)*10000</f>
        <v>21152.336969409535</v>
      </c>
      <c r="N95" s="115">
        <f>SUMIFS(Calculation!Q$104:Q$248,Calculation!$D$104:$D$248,$D95,Calculation!$C$104:$C$248,$C95)+SUMIFS(Calculation!Q$38:Q$64,Calculation!$B$38:$B$64,$D95,Calculation!$A$38:$A$64,$C95)*10000</f>
        <v>27085.963803247221</v>
      </c>
      <c r="O95" s="114">
        <f>SUMIFS(Calculation!R$104:R$248,Calculation!$D$104:$D$248,$D95,Calculation!$C$104:$C$248,$C95)+SUMIFS(Calculation!R$38:R$64,Calculation!$B$38:$B$64,$D95,Calculation!$A$38:$A$64,$C95)*10000</f>
        <v>30282.625372891496</v>
      </c>
      <c r="P95" s="153">
        <f>SUMIFS(Calculation!S$104:S$248,Calculation!$D$104:$D$248,$D95,Calculation!$C$104:$C$248,$C95)+SUMIFS(Calculation!S$38:S$64,Calculation!$B$38:$B$64,$D95,Calculation!$A$38:$A$64,$C95)*10000</f>
        <v>0.4966666309958091</v>
      </c>
      <c r="Q95" s="158">
        <f>SUMIFS(Calculation!T$104:T$248,Calculation!$D$104:$D$248,$D95,Calculation!$C$104:$C$248,$C95)+SUMIFS(Calculation!T$38:T$64,Calculation!$B$38:$B$64,$D95,Calculation!$A$38:$A$64,$C95)*10000</f>
        <v>0</v>
      </c>
      <c r="R95" s="117">
        <f>SUMIFS(Calculation!U$104:U$248,Calculation!$D$104:$D$248,$D95,Calculation!$C$104:$C$248,$C95)+SUMIFS(Calculation!U$38:U$64,Calculation!$B$38:$B$64,$D95,Calculation!$A$38:$A$64,$C95)*10000</f>
        <v>85.582229839542222</v>
      </c>
      <c r="S95" s="116">
        <f>SUMIFS(Calculation!V$104:V$248,Calculation!$D$104:$D$248,$D95,Calculation!$C$104:$C$248,$C95)+SUMIFS(Calculation!V$38:V$64,Calculation!$B$38:$B$64,$D95,Calculation!$A$38:$A$64,$C95)*10000</f>
        <v>51.09260137538535</v>
      </c>
      <c r="T95" s="117">
        <f>SUMIFS(Calculation!W$104:W$248,Calculation!$D$104:$D$248,$D95,Calculation!$C$104:$C$248,$C95)+SUMIFS(Calculation!W$38:W$64,Calculation!$B$38:$B$64,$D95,Calculation!$A$38:$A$64,$C95)*10000</f>
        <v>60.730860545397356</v>
      </c>
      <c r="U95" s="116">
        <f>SUMIFS(Calculation!X$104:X$248,Calculation!$D$104:$D$248,$D95,Calculation!$C$104:$C$248,$C95)+SUMIFS(Calculation!X$38:X$64,Calculation!$B$38:$B$64,$D95,Calculation!$A$38:$A$64,$C95)*10000</f>
        <v>38.09135267030377</v>
      </c>
      <c r="V95" s="159">
        <f>SUMIFS(Calculation!Y$104:Y$248,Calculation!$D$104:$D$248,$D95,Calculation!$C$104:$C$248,$C95)+SUMIFS(Calculation!Y$38:Y$64,Calculation!$B$38:$B$64,$D95,Calculation!$A$38:$A$64,$C95)*10000</f>
        <v>2.8139752464351788E-4</v>
      </c>
      <c r="W95" s="164">
        <f>SUMIFS(Calculation!Z$104:Z$248,Calculation!$D$104:$D$248,$D95,Calculation!$C$104:$C$248,$C95)+SUMIFS(Calculation!Z$38:Z$64,Calculation!$B$38:$B$64,$D95,Calculation!$A$38:$A$64,$C95)*10000</f>
        <v>0</v>
      </c>
      <c r="X95" s="119">
        <f>SUMIFS(Calculation!AA$104:AA$248,Calculation!$D$104:$D$248,$D95,Calculation!$C$104:$C$248,$C95)+SUMIFS(Calculation!AA$38:AA$64,Calculation!$B$38:$B$64,$D95,Calculation!$A$38:$A$64,$C95)*10000</f>
        <v>0</v>
      </c>
      <c r="Y95" s="118">
        <f>SUMIFS(Calculation!AB$104:AB$248,Calculation!$D$104:$D$248,$D95,Calculation!$C$104:$C$248,$C95)+SUMIFS(Calculation!AB$38:AB$64,Calculation!$B$38:$B$64,$D95,Calculation!$A$38:$A$64,$C95)*10000</f>
        <v>0</v>
      </c>
      <c r="Z95" s="119">
        <f>SUMIFS(Calculation!AC$104:AC$248,Calculation!$D$104:$D$248,$D95,Calculation!$C$104:$C$248,$C95)+SUMIFS(Calculation!AC$38:AC$64,Calculation!$B$38:$B$64,$D95,Calculation!$A$38:$A$64,$C95)*10000</f>
        <v>0</v>
      </c>
      <c r="AA95" s="118">
        <f>SUMIFS(Calculation!AD$104:AD$248,Calculation!$D$104:$D$248,$D95,Calculation!$C$104:$C$248,$C95)+SUMIFS(Calculation!AD$38:AD$64,Calculation!$B$38:$B$64,$D95,Calculation!$A$38:$A$64,$C95)*10000</f>
        <v>0</v>
      </c>
      <c r="AB95" s="165">
        <f>SUMIFS(Calculation!AE$104:AE$248,Calculation!$D$104:$D$248,$D95,Calculation!$C$104:$C$248,$C95)+SUMIFS(Calculation!AE$38:AE$64,Calculation!$B$38:$B$64,$D95,Calculation!$A$38:$A$64,$C95)*10000</f>
        <v>0</v>
      </c>
      <c r="AC95" s="170">
        <f>SUMIFS(Calculation!AF$104:AF$248,Calculation!$D$104:$D$248,$D95,Calculation!$C$104:$C$248,$C95)+SUMIFS(Calculation!AF$38:AF$64,Calculation!$B$38:$B$64,$D95,Calculation!$A$38:$A$64,$C95)*10000</f>
        <v>8504.3788178124687</v>
      </c>
      <c r="AD95" s="121">
        <f>SUMIFS(Calculation!AG$104:AG$248,Calculation!$D$104:$D$248,$D95,Calculation!$C$104:$C$248,$C95)+SUMIFS(Calculation!AG$38:AG$64,Calculation!$B$38:$B$64,$D95,Calculation!$A$38:$A$64,$C95)*10000</f>
        <v>6161.9205484470403</v>
      </c>
      <c r="AE95" s="120">
        <f>SUMIFS(Calculation!AH$104:AH$248,Calculation!$D$104:$D$248,$D95,Calculation!$C$104:$C$248,$C95)+SUMIFS(Calculation!AH$38:AH$64,Calculation!$B$38:$B$64,$D95,Calculation!$A$38:$A$64,$C95)*10000</f>
        <v>8379.1866255631976</v>
      </c>
      <c r="AF95" s="121">
        <f>SUMIFS(Calculation!AI$104:AI$248,Calculation!$D$104:$D$248,$D95,Calculation!$C$104:$C$248,$C95)+SUMIFS(Calculation!AI$38:AI$64,Calculation!$B$38:$B$64,$D95,Calculation!$A$38:$A$64,$C95)*10000</f>
        <v>11538.863503625498</v>
      </c>
      <c r="AG95" s="120">
        <f>SUMIFS(Calculation!AJ$104:AJ$248,Calculation!$D$104:$D$248,$D95,Calculation!$C$104:$C$248,$C95)+SUMIFS(Calculation!AJ$38:AJ$64,Calculation!$B$38:$B$64,$D95,Calculation!$A$38:$A$64,$C95)*10000</f>
        <v>9246.675860716241</v>
      </c>
      <c r="AH95" s="171">
        <f>SUMIFS(Calculation!AK$104:AK$248,Calculation!$D$104:$D$248,$D95,Calculation!$C$104:$C$248,$C95)+SUMIFS(Calculation!AK$38:AK$64,Calculation!$B$38:$B$64,$D95,Calculation!$A$38:$A$64,$C95)*10000</f>
        <v>0.14365343633051586</v>
      </c>
      <c r="AI95" s="176">
        <f>SUMIFS(Calculation!AL$104:AL$248,Calculation!$D$104:$D$248,$D95,Calculation!$C$104:$C$248,$C95)+SUMIFS(Calculation!AL$38:AL$64,Calculation!$B$38:$B$64,$D95,Calculation!$A$38:$A$64,$C95)*10000</f>
        <v>17838.453130045669</v>
      </c>
      <c r="AJ95" s="123">
        <f>SUMIFS(Calculation!AM$104:AM$248,Calculation!$D$104:$D$248,$D95,Calculation!$C$104:$C$248,$C95)+SUMIFS(Calculation!AM$38:AM$64,Calculation!$B$38:$B$64,$D95,Calculation!$A$38:$A$64,$C95)*10000</f>
        <v>18460.086976389259</v>
      </c>
      <c r="AK95" s="122">
        <f>SUMIFS(Calculation!AN$104:AN$248,Calculation!$D$104:$D$248,$D95,Calculation!$C$104:$C$248,$C95)+SUMIFS(Calculation!AN$38:AN$64,Calculation!$B$38:$B$64,$D95,Calculation!$A$38:$A$64,$C95)*10000</f>
        <v>25852.856295944985</v>
      </c>
      <c r="AL95" s="123">
        <f>SUMIFS(Calculation!AO$104:AO$248,Calculation!$D$104:$D$248,$D95,Calculation!$C$104:$C$248,$C95)+SUMIFS(Calculation!AO$38:AO$64,Calculation!$B$38:$B$64,$D95,Calculation!$A$38:$A$64,$C95)*10000</f>
        <v>34980.975674148875</v>
      </c>
      <c r="AM95" s="122">
        <f>SUMIFS(Calculation!AP$104:AP$248,Calculation!$D$104:$D$248,$D95,Calculation!$C$104:$C$248,$C95)+SUMIFS(Calculation!AP$38:AP$64,Calculation!$B$38:$B$64,$D95,Calculation!$A$38:$A$64,$C95)*10000</f>
        <v>28283.781641517307</v>
      </c>
      <c r="AN95" s="177">
        <f>SUMIFS(Calculation!AQ$104:AQ$248,Calculation!$D$104:$D$248,$D95,Calculation!$C$104:$C$248,$C95)+SUMIFS(Calculation!AQ$38:AQ$64,Calculation!$B$38:$B$64,$D95,Calculation!$A$38:$A$64,$C95)*10000</f>
        <v>0.39254954687770749</v>
      </c>
    </row>
    <row r="96" spans="1:40">
      <c r="A96" s="137" t="s">
        <v>483</v>
      </c>
      <c r="B96" s="129" t="s">
        <v>644</v>
      </c>
      <c r="C96" s="142" t="s">
        <v>443</v>
      </c>
      <c r="D96" s="143" t="s">
        <v>447</v>
      </c>
      <c r="E96" s="146">
        <f>SUMIFS(Calculation!H$104:H$248,Calculation!$D$104:$D$248,$D96,Calculation!$C$104:$C$248,$C96)+SUMIFS(Calculation!H$38:H$64,Calculation!$B$38:$B$64,$D96,Calculation!$A$38:$A$64,$C96)*10000</f>
        <v>1661271.9999999998</v>
      </c>
      <c r="F96" s="113">
        <f>SUMIFS(Calculation!I$104:I$248,Calculation!$D$104:$D$248,$D96,Calculation!$C$104:$C$248,$C96)+SUMIFS(Calculation!I$38:I$64,Calculation!$B$38:$B$64,$D96,Calculation!$A$38:$A$64,$C96)*10000</f>
        <v>1642225</v>
      </c>
      <c r="G96" s="112">
        <f>SUMIFS(Calculation!J$104:J$248,Calculation!$D$104:$D$248,$D96,Calculation!$C$104:$C$248,$C96)+SUMIFS(Calculation!J$38:J$64,Calculation!$B$38:$B$64,$D96,Calculation!$A$38:$A$64,$C96)*10000</f>
        <v>1654014</v>
      </c>
      <c r="H96" s="113">
        <f>SUMIFS(Calculation!K$104:K$248,Calculation!$D$104:$D$248,$D96,Calculation!$C$104:$C$248,$C96)+SUMIFS(Calculation!K$38:K$64,Calculation!$B$38:$B$64,$D96,Calculation!$A$38:$A$64,$C96)*10000</f>
        <v>1686077</v>
      </c>
      <c r="I96" s="112">
        <f>SUMIFS(Calculation!L$104:L$248,Calculation!$D$104:$D$248,$D96,Calculation!$C$104:$C$248,$C96)+SUMIFS(Calculation!L$38:L$64,Calculation!$B$38:$B$64,$D96,Calculation!$A$38:$A$64,$C96)*10000</f>
        <v>1679406.6001986237</v>
      </c>
      <c r="J96" s="147">
        <f>SUMIFS(Calculation!M$104:M$248,Calculation!$D$104:$D$248,$D96,Calculation!$C$104:$C$248,$C96)+SUMIFS(Calculation!M$38:M$64,Calculation!$B$38:$B$64,$D96,Calculation!$A$38:$A$64,$C96)*10000</f>
        <v>1493039.8176254767</v>
      </c>
      <c r="K96" s="152">
        <f>SUMIFS(Calculation!N$104:N$248,Calculation!$D$104:$D$248,$D96,Calculation!$C$104:$C$248,$C96)+SUMIFS(Calculation!N$38:N$64,Calculation!$B$38:$B$64,$D96,Calculation!$A$38:$A$64,$C96)*10000</f>
        <v>0</v>
      </c>
      <c r="L96" s="115">
        <f>SUMIFS(Calculation!O$104:O$248,Calculation!$D$104:$D$248,$D96,Calculation!$C$104:$C$248,$C96)+SUMIFS(Calculation!O$38:O$64,Calculation!$B$38:$B$64,$D96,Calculation!$A$38:$A$64,$C96)*10000</f>
        <v>0</v>
      </c>
      <c r="M96" s="114">
        <f>SUMIFS(Calculation!P$104:P$248,Calculation!$D$104:$D$248,$D96,Calculation!$C$104:$C$248,$C96)+SUMIFS(Calculation!P$38:P$64,Calculation!$B$38:$B$64,$D96,Calculation!$A$38:$A$64,$C96)*10000</f>
        <v>0</v>
      </c>
      <c r="N96" s="115">
        <f>SUMIFS(Calculation!Q$104:Q$248,Calculation!$D$104:$D$248,$D96,Calculation!$C$104:$C$248,$C96)+SUMIFS(Calculation!Q$38:Q$64,Calculation!$B$38:$B$64,$D96,Calculation!$A$38:$A$64,$C96)*10000</f>
        <v>0</v>
      </c>
      <c r="O96" s="114">
        <f>SUMIFS(Calculation!R$104:R$248,Calculation!$D$104:$D$248,$D96,Calculation!$C$104:$C$248,$C96)+SUMIFS(Calculation!R$38:R$64,Calculation!$B$38:$B$64,$D96,Calculation!$A$38:$A$64,$C96)*10000</f>
        <v>0</v>
      </c>
      <c r="P96" s="153">
        <f>SUMIFS(Calculation!S$104:S$248,Calculation!$D$104:$D$248,$D96,Calculation!$C$104:$C$248,$C96)+SUMIFS(Calculation!S$38:S$64,Calculation!$B$38:$B$64,$D96,Calculation!$A$38:$A$64,$C96)*10000</f>
        <v>0</v>
      </c>
      <c r="Q96" s="158">
        <f>SUMIFS(Calculation!T$104:T$248,Calculation!$D$104:$D$248,$D96,Calculation!$C$104:$C$248,$C96)+SUMIFS(Calculation!T$38:T$64,Calculation!$B$38:$B$64,$D96,Calculation!$A$38:$A$64,$C96)*10000</f>
        <v>0</v>
      </c>
      <c r="R96" s="117">
        <f>SUMIFS(Calculation!U$104:U$248,Calculation!$D$104:$D$248,$D96,Calculation!$C$104:$C$248,$C96)+SUMIFS(Calculation!U$38:U$64,Calculation!$B$38:$B$64,$D96,Calculation!$A$38:$A$64,$C96)*10000</f>
        <v>0</v>
      </c>
      <c r="S96" s="116">
        <f>SUMIFS(Calculation!V$104:V$248,Calculation!$D$104:$D$248,$D96,Calculation!$C$104:$C$248,$C96)+SUMIFS(Calculation!V$38:V$64,Calculation!$B$38:$B$64,$D96,Calculation!$A$38:$A$64,$C96)*10000</f>
        <v>0</v>
      </c>
      <c r="T96" s="117">
        <f>SUMIFS(Calculation!W$104:W$248,Calculation!$D$104:$D$248,$D96,Calculation!$C$104:$C$248,$C96)+SUMIFS(Calculation!W$38:W$64,Calculation!$B$38:$B$64,$D96,Calculation!$A$38:$A$64,$C96)*10000</f>
        <v>0</v>
      </c>
      <c r="U96" s="116">
        <f>SUMIFS(Calculation!X$104:X$248,Calculation!$D$104:$D$248,$D96,Calculation!$C$104:$C$248,$C96)+SUMIFS(Calculation!X$38:X$64,Calculation!$B$38:$B$64,$D96,Calculation!$A$38:$A$64,$C96)*10000</f>
        <v>0</v>
      </c>
      <c r="V96" s="159">
        <f>SUMIFS(Calculation!Y$104:Y$248,Calculation!$D$104:$D$248,$D96,Calculation!$C$104:$C$248,$C96)+SUMIFS(Calculation!Y$38:Y$64,Calculation!$B$38:$B$64,$D96,Calculation!$A$38:$A$64,$C96)*10000</f>
        <v>0</v>
      </c>
      <c r="W96" s="164">
        <f>SUMIFS(Calculation!Z$104:Z$248,Calculation!$D$104:$D$248,$D96,Calculation!$C$104:$C$248,$C96)+SUMIFS(Calculation!Z$38:Z$64,Calculation!$B$38:$B$64,$D96,Calculation!$A$38:$A$64,$C96)*10000</f>
        <v>0</v>
      </c>
      <c r="X96" s="119">
        <f>SUMIFS(Calculation!AA$104:AA$248,Calculation!$D$104:$D$248,$D96,Calculation!$C$104:$C$248,$C96)+SUMIFS(Calculation!AA$38:AA$64,Calculation!$B$38:$B$64,$D96,Calculation!$A$38:$A$64,$C96)*10000</f>
        <v>0</v>
      </c>
      <c r="Y96" s="118">
        <f>SUMIFS(Calculation!AB$104:AB$248,Calculation!$D$104:$D$248,$D96,Calculation!$C$104:$C$248,$C96)+SUMIFS(Calculation!AB$38:AB$64,Calculation!$B$38:$B$64,$D96,Calculation!$A$38:$A$64,$C96)*10000</f>
        <v>0</v>
      </c>
      <c r="Z96" s="119">
        <f>SUMIFS(Calculation!AC$104:AC$248,Calculation!$D$104:$D$248,$D96,Calculation!$C$104:$C$248,$C96)+SUMIFS(Calculation!AC$38:AC$64,Calculation!$B$38:$B$64,$D96,Calculation!$A$38:$A$64,$C96)*10000</f>
        <v>0</v>
      </c>
      <c r="AA96" s="118">
        <f>SUMIFS(Calculation!AD$104:AD$248,Calculation!$D$104:$D$248,$D96,Calculation!$C$104:$C$248,$C96)+SUMIFS(Calculation!AD$38:AD$64,Calculation!$B$38:$B$64,$D96,Calculation!$A$38:$A$64,$C96)*10000</f>
        <v>0</v>
      </c>
      <c r="AB96" s="165">
        <f>SUMIFS(Calculation!AE$104:AE$248,Calculation!$D$104:$D$248,$D96,Calculation!$C$104:$C$248,$C96)+SUMIFS(Calculation!AE$38:AE$64,Calculation!$B$38:$B$64,$D96,Calculation!$A$38:$A$64,$C96)*10000</f>
        <v>0</v>
      </c>
      <c r="AC96" s="170">
        <f>SUMIFS(Calculation!AF$104:AF$248,Calculation!$D$104:$D$248,$D96,Calculation!$C$104:$C$248,$C96)+SUMIFS(Calculation!AF$38:AF$64,Calculation!$B$38:$B$64,$D96,Calculation!$A$38:$A$64,$C96)*10000</f>
        <v>0</v>
      </c>
      <c r="AD96" s="121">
        <f>SUMIFS(Calculation!AG$104:AG$248,Calculation!$D$104:$D$248,$D96,Calculation!$C$104:$C$248,$C96)+SUMIFS(Calculation!AG$38:AG$64,Calculation!$B$38:$B$64,$D96,Calculation!$A$38:$A$64,$C96)*10000</f>
        <v>0</v>
      </c>
      <c r="AE96" s="120">
        <f>SUMIFS(Calculation!AH$104:AH$248,Calculation!$D$104:$D$248,$D96,Calculation!$C$104:$C$248,$C96)+SUMIFS(Calculation!AH$38:AH$64,Calculation!$B$38:$B$64,$D96,Calculation!$A$38:$A$64,$C96)*10000</f>
        <v>0</v>
      </c>
      <c r="AF96" s="121">
        <f>SUMIFS(Calculation!AI$104:AI$248,Calculation!$D$104:$D$248,$D96,Calculation!$C$104:$C$248,$C96)+SUMIFS(Calculation!AI$38:AI$64,Calculation!$B$38:$B$64,$D96,Calculation!$A$38:$A$64,$C96)*10000</f>
        <v>0</v>
      </c>
      <c r="AG96" s="120">
        <f>SUMIFS(Calculation!AJ$104:AJ$248,Calculation!$D$104:$D$248,$D96,Calculation!$C$104:$C$248,$C96)+SUMIFS(Calculation!AJ$38:AJ$64,Calculation!$B$38:$B$64,$D96,Calculation!$A$38:$A$64,$C96)*10000</f>
        <v>0</v>
      </c>
      <c r="AH96" s="171">
        <f>SUMIFS(Calculation!AK$104:AK$248,Calculation!$D$104:$D$248,$D96,Calculation!$C$104:$C$248,$C96)+SUMIFS(Calculation!AK$38:AK$64,Calculation!$B$38:$B$64,$D96,Calculation!$A$38:$A$64,$C96)*10000</f>
        <v>0</v>
      </c>
      <c r="AI96" s="176">
        <f>SUMIFS(Calculation!AL$104:AL$248,Calculation!$D$104:$D$248,$D96,Calculation!$C$104:$C$248,$C96)+SUMIFS(Calculation!AL$38:AL$64,Calculation!$B$38:$B$64,$D96,Calculation!$A$38:$A$64,$C96)*10000</f>
        <v>0</v>
      </c>
      <c r="AJ96" s="123">
        <f>SUMIFS(Calculation!AM$104:AM$248,Calculation!$D$104:$D$248,$D96,Calculation!$C$104:$C$248,$C96)+SUMIFS(Calculation!AM$38:AM$64,Calculation!$B$38:$B$64,$D96,Calculation!$A$38:$A$64,$C96)*10000</f>
        <v>0</v>
      </c>
      <c r="AK96" s="122">
        <f>SUMIFS(Calculation!AN$104:AN$248,Calculation!$D$104:$D$248,$D96,Calculation!$C$104:$C$248,$C96)+SUMIFS(Calculation!AN$38:AN$64,Calculation!$B$38:$B$64,$D96,Calculation!$A$38:$A$64,$C96)*10000</f>
        <v>0</v>
      </c>
      <c r="AL96" s="123">
        <f>SUMIFS(Calculation!AO$104:AO$248,Calculation!$D$104:$D$248,$D96,Calculation!$C$104:$C$248,$C96)+SUMIFS(Calculation!AO$38:AO$64,Calculation!$B$38:$B$64,$D96,Calculation!$A$38:$A$64,$C96)*10000</f>
        <v>0</v>
      </c>
      <c r="AM96" s="122">
        <f>SUMIFS(Calculation!AP$104:AP$248,Calculation!$D$104:$D$248,$D96,Calculation!$C$104:$C$248,$C96)+SUMIFS(Calculation!AP$38:AP$64,Calculation!$B$38:$B$64,$D96,Calculation!$A$38:$A$64,$C96)*10000</f>
        <v>0</v>
      </c>
      <c r="AN96" s="177">
        <f>SUMIFS(Calculation!AQ$104:AQ$248,Calculation!$D$104:$D$248,$D96,Calculation!$C$104:$C$248,$C96)+SUMIFS(Calculation!AQ$38:AQ$64,Calculation!$B$38:$B$64,$D96,Calculation!$A$38:$A$64,$C96)*10000</f>
        <v>0</v>
      </c>
    </row>
    <row r="97" spans="1:40">
      <c r="A97" s="137" t="s">
        <v>483</v>
      </c>
      <c r="B97" s="134" t="s">
        <v>483</v>
      </c>
      <c r="C97" s="142" t="s">
        <v>443</v>
      </c>
      <c r="D97" s="143" t="s">
        <v>145</v>
      </c>
      <c r="E97" s="146">
        <f>SUMIFS(Calculation!H$104:H$248,Calculation!$D$104:$D$248,$D97,Calculation!$C$104:$C$248,$C97)+SUMIFS(Calculation!H$38:H$64,Calculation!$B$38:$B$64,$D97,Calculation!$A$38:$A$64,$C97)*10000</f>
        <v>11005207</v>
      </c>
      <c r="F97" s="113">
        <f>SUMIFS(Calculation!I$104:I$248,Calculation!$D$104:$D$248,$D97,Calculation!$C$104:$C$248,$C97)+SUMIFS(Calculation!I$38:I$64,Calculation!$B$38:$B$64,$D97,Calculation!$A$38:$A$64,$C97)*10000</f>
        <v>12422333.000000002</v>
      </c>
      <c r="G97" s="112">
        <f>SUMIFS(Calculation!J$104:J$248,Calculation!$D$104:$D$248,$D97,Calculation!$C$104:$C$248,$C97)+SUMIFS(Calculation!J$38:J$64,Calculation!$B$38:$B$64,$D97,Calculation!$A$38:$A$64,$C97)*10000</f>
        <v>13804982</v>
      </c>
      <c r="H97" s="113">
        <f>SUMIFS(Calculation!K$104:K$248,Calculation!$D$104:$D$248,$D97,Calculation!$C$104:$C$248,$C97)+SUMIFS(Calculation!K$38:K$64,Calculation!$B$38:$B$64,$D97,Calculation!$A$38:$A$64,$C97)*10000</f>
        <v>14517179.000000002</v>
      </c>
      <c r="I97" s="112">
        <f>SUMIFS(Calculation!L$104:L$248,Calculation!$D$104:$D$248,$D97,Calculation!$C$104:$C$248,$C97)+SUMIFS(Calculation!L$38:L$64,Calculation!$B$38:$B$64,$D97,Calculation!$A$38:$A$64,$C97)*10000</f>
        <v>13088258</v>
      </c>
      <c r="J97" s="147">
        <f>SUMIFS(Calculation!M$104:M$248,Calculation!$D$104:$D$248,$D97,Calculation!$C$104:$C$248,$C97)+SUMIFS(Calculation!M$38:M$64,Calculation!$B$38:$B$64,$D97,Calculation!$A$38:$A$64,$C97)*10000</f>
        <v>13527440</v>
      </c>
      <c r="K97" s="152">
        <f>SUMIFS(Calculation!N$104:N$248,Calculation!$D$104:$D$248,$D97,Calculation!$C$104:$C$248,$C97)+SUMIFS(Calculation!N$38:N$64,Calculation!$B$38:$B$64,$D97,Calculation!$A$38:$A$64,$C97)*10000</f>
        <v>0</v>
      </c>
      <c r="L97" s="115">
        <f>SUMIFS(Calculation!O$104:O$248,Calculation!$D$104:$D$248,$D97,Calculation!$C$104:$C$248,$C97)+SUMIFS(Calculation!O$38:O$64,Calculation!$B$38:$B$64,$D97,Calculation!$A$38:$A$64,$C97)*10000</f>
        <v>0</v>
      </c>
      <c r="M97" s="114">
        <f>SUMIFS(Calculation!P$104:P$248,Calculation!$D$104:$D$248,$D97,Calculation!$C$104:$C$248,$C97)+SUMIFS(Calculation!P$38:P$64,Calculation!$B$38:$B$64,$D97,Calculation!$A$38:$A$64,$C97)*10000</f>
        <v>0</v>
      </c>
      <c r="N97" s="115">
        <f>SUMIFS(Calculation!Q$104:Q$248,Calculation!$D$104:$D$248,$D97,Calculation!$C$104:$C$248,$C97)+SUMIFS(Calculation!Q$38:Q$64,Calculation!$B$38:$B$64,$D97,Calculation!$A$38:$A$64,$C97)*10000</f>
        <v>0</v>
      </c>
      <c r="O97" s="114">
        <f>SUMIFS(Calculation!R$104:R$248,Calculation!$D$104:$D$248,$D97,Calculation!$C$104:$C$248,$C97)+SUMIFS(Calculation!R$38:R$64,Calculation!$B$38:$B$64,$D97,Calculation!$A$38:$A$64,$C97)*10000</f>
        <v>0</v>
      </c>
      <c r="P97" s="153">
        <f>SUMIFS(Calculation!S$104:S$248,Calculation!$D$104:$D$248,$D97,Calculation!$C$104:$C$248,$C97)+SUMIFS(Calculation!S$38:S$64,Calculation!$B$38:$B$64,$D97,Calculation!$A$38:$A$64,$C97)*10000</f>
        <v>0</v>
      </c>
      <c r="Q97" s="158">
        <f>SUMIFS(Calculation!T$104:T$248,Calculation!$D$104:$D$248,$D97,Calculation!$C$104:$C$248,$C97)+SUMIFS(Calculation!T$38:T$64,Calculation!$B$38:$B$64,$D97,Calculation!$A$38:$A$64,$C97)*10000</f>
        <v>0</v>
      </c>
      <c r="R97" s="117">
        <f>SUMIFS(Calculation!U$104:U$248,Calculation!$D$104:$D$248,$D97,Calculation!$C$104:$C$248,$C97)+SUMIFS(Calculation!U$38:U$64,Calculation!$B$38:$B$64,$D97,Calculation!$A$38:$A$64,$C97)*10000</f>
        <v>0</v>
      </c>
      <c r="S97" s="116">
        <f>SUMIFS(Calculation!V$104:V$248,Calculation!$D$104:$D$248,$D97,Calculation!$C$104:$C$248,$C97)+SUMIFS(Calculation!V$38:V$64,Calculation!$B$38:$B$64,$D97,Calculation!$A$38:$A$64,$C97)*10000</f>
        <v>0</v>
      </c>
      <c r="T97" s="117">
        <f>SUMIFS(Calculation!W$104:W$248,Calculation!$D$104:$D$248,$D97,Calculation!$C$104:$C$248,$C97)+SUMIFS(Calculation!W$38:W$64,Calculation!$B$38:$B$64,$D97,Calculation!$A$38:$A$64,$C97)*10000</f>
        <v>0</v>
      </c>
      <c r="U97" s="116">
        <f>SUMIFS(Calculation!X$104:X$248,Calculation!$D$104:$D$248,$D97,Calculation!$C$104:$C$248,$C97)+SUMIFS(Calculation!X$38:X$64,Calculation!$B$38:$B$64,$D97,Calculation!$A$38:$A$64,$C97)*10000</f>
        <v>0</v>
      </c>
      <c r="V97" s="159">
        <f>SUMIFS(Calculation!Y$104:Y$248,Calculation!$D$104:$D$248,$D97,Calculation!$C$104:$C$248,$C97)+SUMIFS(Calculation!Y$38:Y$64,Calculation!$B$38:$B$64,$D97,Calculation!$A$38:$A$64,$C97)*10000</f>
        <v>0</v>
      </c>
      <c r="W97" s="164">
        <f>SUMIFS(Calculation!Z$104:Z$248,Calculation!$D$104:$D$248,$D97,Calculation!$C$104:$C$248,$C97)+SUMIFS(Calculation!Z$38:Z$64,Calculation!$B$38:$B$64,$D97,Calculation!$A$38:$A$64,$C97)*10000</f>
        <v>0</v>
      </c>
      <c r="X97" s="119">
        <f>SUMIFS(Calculation!AA$104:AA$248,Calculation!$D$104:$D$248,$D97,Calculation!$C$104:$C$248,$C97)+SUMIFS(Calculation!AA$38:AA$64,Calculation!$B$38:$B$64,$D97,Calculation!$A$38:$A$64,$C97)*10000</f>
        <v>0</v>
      </c>
      <c r="Y97" s="118">
        <f>SUMIFS(Calculation!AB$104:AB$248,Calculation!$D$104:$D$248,$D97,Calculation!$C$104:$C$248,$C97)+SUMIFS(Calculation!AB$38:AB$64,Calculation!$B$38:$B$64,$D97,Calculation!$A$38:$A$64,$C97)*10000</f>
        <v>0</v>
      </c>
      <c r="Z97" s="119">
        <f>SUMIFS(Calculation!AC$104:AC$248,Calculation!$D$104:$D$248,$D97,Calculation!$C$104:$C$248,$C97)+SUMIFS(Calculation!AC$38:AC$64,Calculation!$B$38:$B$64,$D97,Calculation!$A$38:$A$64,$C97)*10000</f>
        <v>0</v>
      </c>
      <c r="AA97" s="118">
        <f>SUMIFS(Calculation!AD$104:AD$248,Calculation!$D$104:$D$248,$D97,Calculation!$C$104:$C$248,$C97)+SUMIFS(Calculation!AD$38:AD$64,Calculation!$B$38:$B$64,$D97,Calculation!$A$38:$A$64,$C97)*10000</f>
        <v>0</v>
      </c>
      <c r="AB97" s="165">
        <f>SUMIFS(Calculation!AE$104:AE$248,Calculation!$D$104:$D$248,$D97,Calculation!$C$104:$C$248,$C97)+SUMIFS(Calculation!AE$38:AE$64,Calculation!$B$38:$B$64,$D97,Calculation!$A$38:$A$64,$C97)*10000</f>
        <v>0</v>
      </c>
      <c r="AC97" s="170">
        <f>SUMIFS(Calculation!AF$104:AF$248,Calculation!$D$104:$D$248,$D97,Calculation!$C$104:$C$248,$C97)+SUMIFS(Calculation!AF$38:AF$64,Calculation!$B$38:$B$64,$D97,Calculation!$A$38:$A$64,$C97)*10000</f>
        <v>0</v>
      </c>
      <c r="AD97" s="121">
        <f>SUMIFS(Calculation!AG$104:AG$248,Calculation!$D$104:$D$248,$D97,Calculation!$C$104:$C$248,$C97)+SUMIFS(Calculation!AG$38:AG$64,Calculation!$B$38:$B$64,$D97,Calculation!$A$38:$A$64,$C97)*10000</f>
        <v>0</v>
      </c>
      <c r="AE97" s="120">
        <f>SUMIFS(Calculation!AH$104:AH$248,Calculation!$D$104:$D$248,$D97,Calculation!$C$104:$C$248,$C97)+SUMIFS(Calculation!AH$38:AH$64,Calculation!$B$38:$B$64,$D97,Calculation!$A$38:$A$64,$C97)*10000</f>
        <v>0</v>
      </c>
      <c r="AF97" s="121">
        <f>SUMIFS(Calculation!AI$104:AI$248,Calculation!$D$104:$D$248,$D97,Calculation!$C$104:$C$248,$C97)+SUMIFS(Calculation!AI$38:AI$64,Calculation!$B$38:$B$64,$D97,Calculation!$A$38:$A$64,$C97)*10000</f>
        <v>0</v>
      </c>
      <c r="AG97" s="120">
        <f>SUMIFS(Calculation!AJ$104:AJ$248,Calculation!$D$104:$D$248,$D97,Calculation!$C$104:$C$248,$C97)+SUMIFS(Calculation!AJ$38:AJ$64,Calculation!$B$38:$B$64,$D97,Calculation!$A$38:$A$64,$C97)*10000</f>
        <v>0</v>
      </c>
      <c r="AH97" s="171">
        <f>SUMIFS(Calculation!AK$104:AK$248,Calculation!$D$104:$D$248,$D97,Calculation!$C$104:$C$248,$C97)+SUMIFS(Calculation!AK$38:AK$64,Calculation!$B$38:$B$64,$D97,Calculation!$A$38:$A$64,$C97)*10000</f>
        <v>0</v>
      </c>
      <c r="AI97" s="176">
        <f>SUMIFS(Calculation!AL$104:AL$248,Calculation!$D$104:$D$248,$D97,Calculation!$C$104:$C$248,$C97)+SUMIFS(Calculation!AL$38:AL$64,Calculation!$B$38:$B$64,$D97,Calculation!$A$38:$A$64,$C97)*10000</f>
        <v>0</v>
      </c>
      <c r="AJ97" s="123">
        <f>SUMIFS(Calculation!AM$104:AM$248,Calculation!$D$104:$D$248,$D97,Calculation!$C$104:$C$248,$C97)+SUMIFS(Calculation!AM$38:AM$64,Calculation!$B$38:$B$64,$D97,Calculation!$A$38:$A$64,$C97)*10000</f>
        <v>0</v>
      </c>
      <c r="AK97" s="122">
        <f>SUMIFS(Calculation!AN$104:AN$248,Calculation!$D$104:$D$248,$D97,Calculation!$C$104:$C$248,$C97)+SUMIFS(Calculation!AN$38:AN$64,Calculation!$B$38:$B$64,$D97,Calculation!$A$38:$A$64,$C97)*10000</f>
        <v>0</v>
      </c>
      <c r="AL97" s="123">
        <f>SUMIFS(Calculation!AO$104:AO$248,Calculation!$D$104:$D$248,$D97,Calculation!$C$104:$C$248,$C97)+SUMIFS(Calculation!AO$38:AO$64,Calculation!$B$38:$B$64,$D97,Calculation!$A$38:$A$64,$C97)*10000</f>
        <v>0</v>
      </c>
      <c r="AM97" s="122">
        <f>SUMIFS(Calculation!AP$104:AP$248,Calculation!$D$104:$D$248,$D97,Calculation!$C$104:$C$248,$C97)+SUMIFS(Calculation!AP$38:AP$64,Calculation!$B$38:$B$64,$D97,Calculation!$A$38:$A$64,$C97)*10000</f>
        <v>0</v>
      </c>
      <c r="AN97" s="177">
        <f>SUMIFS(Calculation!AQ$104:AQ$248,Calculation!$D$104:$D$248,$D97,Calculation!$C$104:$C$248,$C97)+SUMIFS(Calculation!AQ$38:AQ$64,Calculation!$B$38:$B$64,$D97,Calculation!$A$38:$A$64,$C97)*10000</f>
        <v>0</v>
      </c>
    </row>
    <row r="98" spans="1:40">
      <c r="A98" s="137" t="s">
        <v>483</v>
      </c>
      <c r="B98" s="134" t="s">
        <v>483</v>
      </c>
      <c r="C98" s="142" t="s">
        <v>443</v>
      </c>
      <c r="D98" s="143" t="s">
        <v>143</v>
      </c>
      <c r="E98" s="146">
        <f>SUMIFS(Calculation!H$104:H$248,Calculation!$D$104:$D$248,$D98,Calculation!$C$104:$C$248,$C98)+SUMIFS(Calculation!H$38:H$64,Calculation!$B$38:$B$64,$D98,Calculation!$A$38:$A$64,$C98)*10000</f>
        <v>48888</v>
      </c>
      <c r="F98" s="113">
        <f>SUMIFS(Calculation!I$104:I$248,Calculation!$D$104:$D$248,$D98,Calculation!$C$104:$C$248,$C98)+SUMIFS(Calculation!I$38:I$64,Calculation!$B$38:$B$64,$D98,Calculation!$A$38:$A$64,$C98)*10000</f>
        <v>62272</v>
      </c>
      <c r="G98" s="112">
        <f>SUMIFS(Calculation!J$104:J$248,Calculation!$D$104:$D$248,$D98,Calculation!$C$104:$C$248,$C98)+SUMIFS(Calculation!J$38:J$64,Calculation!$B$38:$B$64,$D98,Calculation!$A$38:$A$64,$C98)*10000</f>
        <v>88004</v>
      </c>
      <c r="H98" s="113">
        <f>SUMIFS(Calculation!K$104:K$248,Calculation!$D$104:$D$248,$D98,Calculation!$C$104:$C$248,$C98)+SUMIFS(Calculation!K$38:K$64,Calculation!$B$38:$B$64,$D98,Calculation!$A$38:$A$64,$C98)*10000</f>
        <v>107009.00000000001</v>
      </c>
      <c r="I98" s="112">
        <f>SUMIFS(Calculation!L$104:L$248,Calculation!$D$104:$D$248,$D98,Calculation!$C$104:$C$248,$C98)+SUMIFS(Calculation!L$38:L$64,Calculation!$B$38:$B$64,$D98,Calculation!$A$38:$A$64,$C98)*10000</f>
        <v>1394946</v>
      </c>
      <c r="J98" s="147">
        <f>SUMIFS(Calculation!M$104:M$248,Calculation!$D$104:$D$248,$D98,Calculation!$C$104:$C$248,$C98)+SUMIFS(Calculation!M$38:M$64,Calculation!$B$38:$B$64,$D98,Calculation!$A$38:$A$64,$C98)*10000</f>
        <v>1105351</v>
      </c>
      <c r="K98" s="152">
        <f>SUMIFS(Calculation!N$104:N$248,Calculation!$D$104:$D$248,$D98,Calculation!$C$104:$C$248,$C98)+SUMIFS(Calculation!N$38:N$64,Calculation!$B$38:$B$64,$D98,Calculation!$A$38:$A$64,$C98)*10000</f>
        <v>0</v>
      </c>
      <c r="L98" s="115">
        <f>SUMIFS(Calculation!O$104:O$248,Calculation!$D$104:$D$248,$D98,Calculation!$C$104:$C$248,$C98)+SUMIFS(Calculation!O$38:O$64,Calculation!$B$38:$B$64,$D98,Calculation!$A$38:$A$64,$C98)*10000</f>
        <v>0</v>
      </c>
      <c r="M98" s="114">
        <f>SUMIFS(Calculation!P$104:P$248,Calculation!$D$104:$D$248,$D98,Calculation!$C$104:$C$248,$C98)+SUMIFS(Calculation!P$38:P$64,Calculation!$B$38:$B$64,$D98,Calculation!$A$38:$A$64,$C98)*10000</f>
        <v>0</v>
      </c>
      <c r="N98" s="115">
        <f>SUMIFS(Calculation!Q$104:Q$248,Calculation!$D$104:$D$248,$D98,Calculation!$C$104:$C$248,$C98)+SUMIFS(Calculation!Q$38:Q$64,Calculation!$B$38:$B$64,$D98,Calculation!$A$38:$A$64,$C98)*10000</f>
        <v>0</v>
      </c>
      <c r="O98" s="114">
        <f>SUMIFS(Calculation!R$104:R$248,Calculation!$D$104:$D$248,$D98,Calculation!$C$104:$C$248,$C98)+SUMIFS(Calculation!R$38:R$64,Calculation!$B$38:$B$64,$D98,Calculation!$A$38:$A$64,$C98)*10000</f>
        <v>0</v>
      </c>
      <c r="P98" s="153">
        <f>SUMIFS(Calculation!S$104:S$248,Calculation!$D$104:$D$248,$D98,Calculation!$C$104:$C$248,$C98)+SUMIFS(Calculation!S$38:S$64,Calculation!$B$38:$B$64,$D98,Calculation!$A$38:$A$64,$C98)*10000</f>
        <v>0</v>
      </c>
      <c r="Q98" s="158">
        <f>SUMIFS(Calculation!T$104:T$248,Calculation!$D$104:$D$248,$D98,Calculation!$C$104:$C$248,$C98)+SUMIFS(Calculation!T$38:T$64,Calculation!$B$38:$B$64,$D98,Calculation!$A$38:$A$64,$C98)*10000</f>
        <v>0</v>
      </c>
      <c r="R98" s="117">
        <f>SUMIFS(Calculation!U$104:U$248,Calculation!$D$104:$D$248,$D98,Calculation!$C$104:$C$248,$C98)+SUMIFS(Calculation!U$38:U$64,Calculation!$B$38:$B$64,$D98,Calculation!$A$38:$A$64,$C98)*10000</f>
        <v>0</v>
      </c>
      <c r="S98" s="116">
        <f>SUMIFS(Calculation!V$104:V$248,Calculation!$D$104:$D$248,$D98,Calculation!$C$104:$C$248,$C98)+SUMIFS(Calculation!V$38:V$64,Calculation!$B$38:$B$64,$D98,Calculation!$A$38:$A$64,$C98)*10000</f>
        <v>0</v>
      </c>
      <c r="T98" s="117">
        <f>SUMIFS(Calculation!W$104:W$248,Calculation!$D$104:$D$248,$D98,Calculation!$C$104:$C$248,$C98)+SUMIFS(Calculation!W$38:W$64,Calculation!$B$38:$B$64,$D98,Calculation!$A$38:$A$64,$C98)*10000</f>
        <v>0</v>
      </c>
      <c r="U98" s="116">
        <f>SUMIFS(Calculation!X$104:X$248,Calculation!$D$104:$D$248,$D98,Calculation!$C$104:$C$248,$C98)+SUMIFS(Calculation!X$38:X$64,Calculation!$B$38:$B$64,$D98,Calculation!$A$38:$A$64,$C98)*10000</f>
        <v>0</v>
      </c>
      <c r="V98" s="159">
        <f>SUMIFS(Calculation!Y$104:Y$248,Calculation!$D$104:$D$248,$D98,Calculation!$C$104:$C$248,$C98)+SUMIFS(Calculation!Y$38:Y$64,Calculation!$B$38:$B$64,$D98,Calculation!$A$38:$A$64,$C98)*10000</f>
        <v>0</v>
      </c>
      <c r="W98" s="164">
        <f>SUMIFS(Calculation!Z$104:Z$248,Calculation!$D$104:$D$248,$D98,Calculation!$C$104:$C$248,$C98)+SUMIFS(Calculation!Z$38:Z$64,Calculation!$B$38:$B$64,$D98,Calculation!$A$38:$A$64,$C98)*10000</f>
        <v>0</v>
      </c>
      <c r="X98" s="119">
        <f>SUMIFS(Calculation!AA$104:AA$248,Calculation!$D$104:$D$248,$D98,Calculation!$C$104:$C$248,$C98)+SUMIFS(Calculation!AA$38:AA$64,Calculation!$B$38:$B$64,$D98,Calculation!$A$38:$A$64,$C98)*10000</f>
        <v>0</v>
      </c>
      <c r="Y98" s="118">
        <f>SUMIFS(Calculation!AB$104:AB$248,Calculation!$D$104:$D$248,$D98,Calculation!$C$104:$C$248,$C98)+SUMIFS(Calculation!AB$38:AB$64,Calculation!$B$38:$B$64,$D98,Calculation!$A$38:$A$64,$C98)*10000</f>
        <v>0</v>
      </c>
      <c r="Z98" s="119">
        <f>SUMIFS(Calculation!AC$104:AC$248,Calculation!$D$104:$D$248,$D98,Calculation!$C$104:$C$248,$C98)+SUMIFS(Calculation!AC$38:AC$64,Calculation!$B$38:$B$64,$D98,Calculation!$A$38:$A$64,$C98)*10000</f>
        <v>0</v>
      </c>
      <c r="AA98" s="118">
        <f>SUMIFS(Calculation!AD$104:AD$248,Calculation!$D$104:$D$248,$D98,Calculation!$C$104:$C$248,$C98)+SUMIFS(Calculation!AD$38:AD$64,Calculation!$B$38:$B$64,$D98,Calculation!$A$38:$A$64,$C98)*10000</f>
        <v>0</v>
      </c>
      <c r="AB98" s="165">
        <f>SUMIFS(Calculation!AE$104:AE$248,Calculation!$D$104:$D$248,$D98,Calculation!$C$104:$C$248,$C98)+SUMIFS(Calculation!AE$38:AE$64,Calculation!$B$38:$B$64,$D98,Calculation!$A$38:$A$64,$C98)*10000</f>
        <v>0</v>
      </c>
      <c r="AC98" s="170">
        <f>SUMIFS(Calculation!AF$104:AF$248,Calculation!$D$104:$D$248,$D98,Calculation!$C$104:$C$248,$C98)+SUMIFS(Calculation!AF$38:AF$64,Calculation!$B$38:$B$64,$D98,Calculation!$A$38:$A$64,$C98)*10000</f>
        <v>0</v>
      </c>
      <c r="AD98" s="121">
        <f>SUMIFS(Calculation!AG$104:AG$248,Calculation!$D$104:$D$248,$D98,Calculation!$C$104:$C$248,$C98)+SUMIFS(Calculation!AG$38:AG$64,Calculation!$B$38:$B$64,$D98,Calculation!$A$38:$A$64,$C98)*10000</f>
        <v>0</v>
      </c>
      <c r="AE98" s="120">
        <f>SUMIFS(Calculation!AH$104:AH$248,Calculation!$D$104:$D$248,$D98,Calculation!$C$104:$C$248,$C98)+SUMIFS(Calculation!AH$38:AH$64,Calculation!$B$38:$B$64,$D98,Calculation!$A$38:$A$64,$C98)*10000</f>
        <v>0</v>
      </c>
      <c r="AF98" s="121">
        <f>SUMIFS(Calculation!AI$104:AI$248,Calculation!$D$104:$D$248,$D98,Calculation!$C$104:$C$248,$C98)+SUMIFS(Calculation!AI$38:AI$64,Calculation!$B$38:$B$64,$D98,Calculation!$A$38:$A$64,$C98)*10000</f>
        <v>0</v>
      </c>
      <c r="AG98" s="120">
        <f>SUMIFS(Calculation!AJ$104:AJ$248,Calculation!$D$104:$D$248,$D98,Calculation!$C$104:$C$248,$C98)+SUMIFS(Calculation!AJ$38:AJ$64,Calculation!$B$38:$B$64,$D98,Calculation!$A$38:$A$64,$C98)*10000</f>
        <v>0</v>
      </c>
      <c r="AH98" s="171">
        <f>SUMIFS(Calculation!AK$104:AK$248,Calculation!$D$104:$D$248,$D98,Calculation!$C$104:$C$248,$C98)+SUMIFS(Calculation!AK$38:AK$64,Calculation!$B$38:$B$64,$D98,Calculation!$A$38:$A$64,$C98)*10000</f>
        <v>0</v>
      </c>
      <c r="AI98" s="176">
        <f>SUMIFS(Calculation!AL$104:AL$248,Calculation!$D$104:$D$248,$D98,Calculation!$C$104:$C$248,$C98)+SUMIFS(Calculation!AL$38:AL$64,Calculation!$B$38:$B$64,$D98,Calculation!$A$38:$A$64,$C98)*10000</f>
        <v>0</v>
      </c>
      <c r="AJ98" s="123">
        <f>SUMIFS(Calculation!AM$104:AM$248,Calculation!$D$104:$D$248,$D98,Calculation!$C$104:$C$248,$C98)+SUMIFS(Calculation!AM$38:AM$64,Calculation!$B$38:$B$64,$D98,Calculation!$A$38:$A$64,$C98)*10000</f>
        <v>0</v>
      </c>
      <c r="AK98" s="122">
        <f>SUMIFS(Calculation!AN$104:AN$248,Calculation!$D$104:$D$248,$D98,Calculation!$C$104:$C$248,$C98)+SUMIFS(Calculation!AN$38:AN$64,Calculation!$B$38:$B$64,$D98,Calculation!$A$38:$A$64,$C98)*10000</f>
        <v>0</v>
      </c>
      <c r="AL98" s="123">
        <f>SUMIFS(Calculation!AO$104:AO$248,Calculation!$D$104:$D$248,$D98,Calculation!$C$104:$C$248,$C98)+SUMIFS(Calculation!AO$38:AO$64,Calculation!$B$38:$B$64,$D98,Calculation!$A$38:$A$64,$C98)*10000</f>
        <v>0</v>
      </c>
      <c r="AM98" s="122">
        <f>SUMIFS(Calculation!AP$104:AP$248,Calculation!$D$104:$D$248,$D98,Calculation!$C$104:$C$248,$C98)+SUMIFS(Calculation!AP$38:AP$64,Calculation!$B$38:$B$64,$D98,Calculation!$A$38:$A$64,$C98)*10000</f>
        <v>0</v>
      </c>
      <c r="AN98" s="177">
        <f>SUMIFS(Calculation!AQ$104:AQ$248,Calculation!$D$104:$D$248,$D98,Calculation!$C$104:$C$248,$C98)+SUMIFS(Calculation!AQ$38:AQ$64,Calculation!$B$38:$B$64,$D98,Calculation!$A$38:$A$64,$C98)*10000</f>
        <v>0</v>
      </c>
    </row>
    <row r="99" spans="1:40">
      <c r="A99" s="137" t="s">
        <v>483</v>
      </c>
      <c r="B99" s="134" t="s">
        <v>483</v>
      </c>
      <c r="C99" s="142" t="s">
        <v>443</v>
      </c>
      <c r="D99" s="143" t="s">
        <v>434</v>
      </c>
      <c r="E99" s="146">
        <f>SUMIFS(Calculation!H$104:H$248,Calculation!$D$104:$D$248,$D99,Calculation!$C$104:$C$248,$C99)+SUMIFS(Calculation!H$38:H$64,Calculation!$B$38:$B$64,$D99,Calculation!$A$38:$A$64,$C99)*10000</f>
        <v>21111.818245145794</v>
      </c>
      <c r="F99" s="113">
        <f>SUMIFS(Calculation!I$104:I$248,Calculation!$D$104:$D$248,$D99,Calculation!$C$104:$C$248,$C99)+SUMIFS(Calculation!I$38:I$64,Calculation!$B$38:$B$64,$D99,Calculation!$A$38:$A$64,$C99)*10000</f>
        <v>21916.534863370434</v>
      </c>
      <c r="G99" s="112">
        <f>SUMIFS(Calculation!J$104:J$248,Calculation!$D$104:$D$248,$D99,Calculation!$C$104:$C$248,$C99)+SUMIFS(Calculation!J$38:J$64,Calculation!$B$38:$B$64,$D99,Calculation!$A$38:$A$64,$C99)*10000</f>
        <v>11088.882973677972</v>
      </c>
      <c r="H99" s="113">
        <f>SUMIFS(Calculation!K$104:K$248,Calculation!$D$104:$D$248,$D99,Calculation!$C$104:$C$248,$C99)+SUMIFS(Calculation!K$38:K$64,Calculation!$B$38:$B$64,$D99,Calculation!$A$38:$A$64,$C99)*10000</f>
        <v>0.20054515684430518</v>
      </c>
      <c r="I99" s="112">
        <f>SUMIFS(Calculation!L$104:L$248,Calculation!$D$104:$D$248,$D99,Calculation!$C$104:$C$248,$C99)+SUMIFS(Calculation!L$38:L$64,Calculation!$B$38:$B$64,$D99,Calculation!$A$38:$A$64,$C99)*10000</f>
        <v>0</v>
      </c>
      <c r="J99" s="147">
        <f>SUMIFS(Calculation!M$104:M$248,Calculation!$D$104:$D$248,$D99,Calculation!$C$104:$C$248,$C99)+SUMIFS(Calculation!M$38:M$64,Calculation!$B$38:$B$64,$D99,Calculation!$A$38:$A$64,$C99)*10000</f>
        <v>0</v>
      </c>
      <c r="K99" s="152">
        <f>SUMIFS(Calculation!N$104:N$248,Calculation!$D$104:$D$248,$D99,Calculation!$C$104:$C$248,$C99)+SUMIFS(Calculation!N$38:N$64,Calculation!$B$38:$B$64,$D99,Calculation!$A$38:$A$64,$C99)*10000</f>
        <v>3601.7474017104137</v>
      </c>
      <c r="L99" s="115">
        <f>SUMIFS(Calculation!O$104:O$248,Calculation!$D$104:$D$248,$D99,Calculation!$C$104:$C$248,$C99)+SUMIFS(Calculation!O$38:O$64,Calculation!$B$38:$B$64,$D99,Calculation!$A$38:$A$64,$C99)*10000</f>
        <v>3359.9597933226628</v>
      </c>
      <c r="M99" s="114">
        <f>SUMIFS(Calculation!P$104:P$248,Calculation!$D$104:$D$248,$D99,Calculation!$C$104:$C$248,$C99)+SUMIFS(Calculation!P$38:P$64,Calculation!$B$38:$B$64,$D99,Calculation!$A$38:$A$64,$C99)*10000</f>
        <v>2005.9414275551339</v>
      </c>
      <c r="N99" s="115">
        <f>SUMIFS(Calculation!Q$104:Q$248,Calculation!$D$104:$D$248,$D99,Calculation!$C$104:$C$248,$C99)+SUMIFS(Calculation!Q$38:Q$64,Calculation!$B$38:$B$64,$D99,Calculation!$A$38:$A$64,$C99)*10000</f>
        <v>3.656789781322331E-2</v>
      </c>
      <c r="O99" s="114">
        <f>SUMIFS(Calculation!R$104:R$248,Calculation!$D$104:$D$248,$D99,Calculation!$C$104:$C$248,$C99)+SUMIFS(Calculation!R$38:R$64,Calculation!$B$38:$B$64,$D99,Calculation!$A$38:$A$64,$C99)*10000</f>
        <v>0</v>
      </c>
      <c r="P99" s="153">
        <f>SUMIFS(Calculation!S$104:S$248,Calculation!$D$104:$D$248,$D99,Calculation!$C$104:$C$248,$C99)+SUMIFS(Calculation!S$38:S$64,Calculation!$B$38:$B$64,$D99,Calculation!$A$38:$A$64,$C99)*10000</f>
        <v>0</v>
      </c>
      <c r="Q99" s="158">
        <f>SUMIFS(Calculation!T$104:T$248,Calculation!$D$104:$D$248,$D99,Calculation!$C$104:$C$248,$C99)+SUMIFS(Calculation!T$38:T$64,Calculation!$B$38:$B$64,$D99,Calculation!$A$38:$A$64,$C99)*10000</f>
        <v>0</v>
      </c>
      <c r="R99" s="117">
        <f>SUMIFS(Calculation!U$104:U$248,Calculation!$D$104:$D$248,$D99,Calculation!$C$104:$C$248,$C99)+SUMIFS(Calculation!U$38:U$64,Calculation!$B$38:$B$64,$D99,Calculation!$A$38:$A$64,$C99)*10000</f>
        <v>20.119519720494988</v>
      </c>
      <c r="S99" s="116">
        <f>SUMIFS(Calculation!V$104:V$248,Calculation!$D$104:$D$248,$D99,Calculation!$C$104:$C$248,$C99)+SUMIFS(Calculation!V$38:V$64,Calculation!$B$38:$B$64,$D99,Calculation!$A$38:$A$64,$C99)*10000</f>
        <v>4.845269148683899</v>
      </c>
      <c r="T99" s="117">
        <f>SUMIFS(Calculation!W$104:W$248,Calculation!$D$104:$D$248,$D99,Calculation!$C$104:$C$248,$C99)+SUMIFS(Calculation!W$38:W$64,Calculation!$B$38:$B$64,$D99,Calculation!$A$38:$A$64,$C99)*10000</f>
        <v>8.199080227180115E-5</v>
      </c>
      <c r="U99" s="116">
        <f>SUMIFS(Calculation!X$104:X$248,Calculation!$D$104:$D$248,$D99,Calculation!$C$104:$C$248,$C99)+SUMIFS(Calculation!X$38:X$64,Calculation!$B$38:$B$64,$D99,Calculation!$A$38:$A$64,$C99)*10000</f>
        <v>0</v>
      </c>
      <c r="V99" s="159">
        <f>SUMIFS(Calculation!Y$104:Y$248,Calculation!$D$104:$D$248,$D99,Calculation!$C$104:$C$248,$C99)+SUMIFS(Calculation!Y$38:Y$64,Calculation!$B$38:$B$64,$D99,Calculation!$A$38:$A$64,$C99)*10000</f>
        <v>0</v>
      </c>
      <c r="W99" s="164">
        <f>SUMIFS(Calculation!Z$104:Z$248,Calculation!$D$104:$D$248,$D99,Calculation!$C$104:$C$248,$C99)+SUMIFS(Calculation!Z$38:Z$64,Calculation!$B$38:$B$64,$D99,Calculation!$A$38:$A$64,$C99)*10000</f>
        <v>0</v>
      </c>
      <c r="X99" s="119">
        <f>SUMIFS(Calculation!AA$104:AA$248,Calculation!$D$104:$D$248,$D99,Calculation!$C$104:$C$248,$C99)+SUMIFS(Calculation!AA$38:AA$64,Calculation!$B$38:$B$64,$D99,Calculation!$A$38:$A$64,$C99)*10000</f>
        <v>0</v>
      </c>
      <c r="Y99" s="118">
        <f>SUMIFS(Calculation!AB$104:AB$248,Calculation!$D$104:$D$248,$D99,Calculation!$C$104:$C$248,$C99)+SUMIFS(Calculation!AB$38:AB$64,Calculation!$B$38:$B$64,$D99,Calculation!$A$38:$A$64,$C99)*10000</f>
        <v>0</v>
      </c>
      <c r="Z99" s="119">
        <f>SUMIFS(Calculation!AC$104:AC$248,Calculation!$D$104:$D$248,$D99,Calculation!$C$104:$C$248,$C99)+SUMIFS(Calculation!AC$38:AC$64,Calculation!$B$38:$B$64,$D99,Calculation!$A$38:$A$64,$C99)*10000</f>
        <v>0</v>
      </c>
      <c r="AA99" s="118">
        <f>SUMIFS(Calculation!AD$104:AD$248,Calculation!$D$104:$D$248,$D99,Calculation!$C$104:$C$248,$C99)+SUMIFS(Calculation!AD$38:AD$64,Calculation!$B$38:$B$64,$D99,Calculation!$A$38:$A$64,$C99)*10000</f>
        <v>0</v>
      </c>
      <c r="AB99" s="165">
        <f>SUMIFS(Calculation!AE$104:AE$248,Calculation!$D$104:$D$248,$D99,Calculation!$C$104:$C$248,$C99)+SUMIFS(Calculation!AE$38:AE$64,Calculation!$B$38:$B$64,$D99,Calculation!$A$38:$A$64,$C99)*10000</f>
        <v>0</v>
      </c>
      <c r="AC99" s="170">
        <f>SUMIFS(Calculation!AF$104:AF$248,Calculation!$D$104:$D$248,$D99,Calculation!$C$104:$C$248,$C99)+SUMIFS(Calculation!AF$38:AF$64,Calculation!$B$38:$B$64,$D99,Calculation!$A$38:$A$64,$C99)*10000</f>
        <v>1737.313452589729</v>
      </c>
      <c r="AD99" s="121">
        <f>SUMIFS(Calculation!AG$104:AG$248,Calculation!$D$104:$D$248,$D99,Calculation!$C$104:$C$248,$C99)+SUMIFS(Calculation!AG$38:AG$64,Calculation!$B$38:$B$64,$D99,Calculation!$A$38:$A$64,$C99)*10000</f>
        <v>1448.605419875639</v>
      </c>
      <c r="AE99" s="120">
        <f>SUMIFS(Calculation!AH$104:AH$248,Calculation!$D$104:$D$248,$D99,Calculation!$C$104:$C$248,$C99)+SUMIFS(Calculation!AH$38:AH$64,Calculation!$B$38:$B$64,$D99,Calculation!$A$38:$A$64,$C99)*10000</f>
        <v>794.62414038415943</v>
      </c>
      <c r="AF99" s="121">
        <f>SUMIFS(Calculation!AI$104:AI$248,Calculation!$D$104:$D$248,$D99,Calculation!$C$104:$C$248,$C99)+SUMIFS(Calculation!AI$38:AI$64,Calculation!$B$38:$B$64,$D99,Calculation!$A$38:$A$64,$C99)*10000</f>
        <v>1.5578252431642219E-2</v>
      </c>
      <c r="AG99" s="120">
        <f>SUMIFS(Calculation!AJ$104:AJ$248,Calculation!$D$104:$D$248,$D99,Calculation!$C$104:$C$248,$C99)+SUMIFS(Calculation!AJ$38:AJ$64,Calculation!$B$38:$B$64,$D99,Calculation!$A$38:$A$64,$C99)*10000</f>
        <v>0</v>
      </c>
      <c r="AH99" s="171">
        <f>SUMIFS(Calculation!AK$104:AK$248,Calculation!$D$104:$D$248,$D99,Calculation!$C$104:$C$248,$C99)+SUMIFS(Calculation!AK$38:AK$64,Calculation!$B$38:$B$64,$D99,Calculation!$A$38:$A$64,$C99)*10000</f>
        <v>0</v>
      </c>
      <c r="AI99" s="176">
        <f>SUMIFS(Calculation!AL$104:AL$248,Calculation!$D$104:$D$248,$D99,Calculation!$C$104:$C$248,$C99)+SUMIFS(Calculation!AL$38:AL$64,Calculation!$B$38:$B$64,$D99,Calculation!$A$38:$A$64,$C99)*10000</f>
        <v>3644.1209005540654</v>
      </c>
      <c r="AJ99" s="123">
        <f>SUMIFS(Calculation!AM$104:AM$248,Calculation!$D$104:$D$248,$D99,Calculation!$C$104:$C$248,$C99)+SUMIFS(Calculation!AM$38:AM$64,Calculation!$B$38:$B$64,$D99,Calculation!$A$38:$A$64,$C99)*10000</f>
        <v>4339.780403710769</v>
      </c>
      <c r="AK99" s="122">
        <f>SUMIFS(Calculation!AN$104:AN$248,Calculation!$D$104:$D$248,$D99,Calculation!$C$104:$C$248,$C99)+SUMIFS(Calculation!AN$38:AN$64,Calculation!$B$38:$B$64,$D99,Calculation!$A$38:$A$64,$C99)*10000</f>
        <v>2451.7061892340525</v>
      </c>
      <c r="AL99" s="123">
        <f>SUMIFS(Calculation!AO$104:AO$248,Calculation!$D$104:$D$248,$D99,Calculation!$C$104:$C$248,$C99)+SUMIFS(Calculation!AO$38:AO$64,Calculation!$B$38:$B$64,$D99,Calculation!$A$38:$A$64,$C99)*10000</f>
        <v>4.7226702108557464E-2</v>
      </c>
      <c r="AM99" s="122">
        <f>SUMIFS(Calculation!AP$104:AP$248,Calculation!$D$104:$D$248,$D99,Calculation!$C$104:$C$248,$C99)+SUMIFS(Calculation!AP$38:AP$64,Calculation!$B$38:$B$64,$D99,Calculation!$A$38:$A$64,$C99)*10000</f>
        <v>0</v>
      </c>
      <c r="AN99" s="177">
        <f>SUMIFS(Calculation!AQ$104:AQ$248,Calculation!$D$104:$D$248,$D99,Calculation!$C$104:$C$248,$C99)+SUMIFS(Calculation!AQ$38:AQ$64,Calculation!$B$38:$B$64,$D99,Calculation!$A$38:$A$64,$C99)*10000</f>
        <v>0</v>
      </c>
    </row>
    <row r="100" spans="1:40">
      <c r="A100" s="137" t="s">
        <v>483</v>
      </c>
      <c r="B100" s="134" t="s">
        <v>483</v>
      </c>
      <c r="C100" s="142" t="s">
        <v>443</v>
      </c>
      <c r="D100" s="143" t="s">
        <v>440</v>
      </c>
      <c r="E100" s="146">
        <f>SUMIFS(Calculation!H$104:H$248,Calculation!$D$104:$D$248,$D100,Calculation!$C$104:$C$248,$C100)+SUMIFS(Calculation!H$38:H$64,Calculation!$B$38:$B$64,$D100,Calculation!$A$38:$A$64,$C100)*10000</f>
        <v>0</v>
      </c>
      <c r="F100" s="113">
        <f>SUMIFS(Calculation!I$104:I$248,Calculation!$D$104:$D$248,$D100,Calculation!$C$104:$C$248,$C100)+SUMIFS(Calculation!I$38:I$64,Calculation!$B$38:$B$64,$D100,Calculation!$A$38:$A$64,$C100)*10000</f>
        <v>0</v>
      </c>
      <c r="G100" s="112">
        <f>SUMIFS(Calculation!J$104:J$248,Calculation!$D$104:$D$248,$D100,Calculation!$C$104:$C$248,$C100)+SUMIFS(Calculation!J$38:J$64,Calculation!$B$38:$B$64,$D100,Calculation!$A$38:$A$64,$C100)*10000</f>
        <v>0</v>
      </c>
      <c r="H100" s="113">
        <f>SUMIFS(Calculation!K$104:K$248,Calculation!$D$104:$D$248,$D100,Calculation!$C$104:$C$248,$C100)+SUMIFS(Calculation!K$38:K$64,Calculation!$B$38:$B$64,$D100,Calculation!$A$38:$A$64,$C100)*10000</f>
        <v>0</v>
      </c>
      <c r="I100" s="112">
        <f>SUMIFS(Calculation!L$104:L$248,Calculation!$D$104:$D$248,$D100,Calculation!$C$104:$C$248,$C100)+SUMIFS(Calculation!L$38:L$64,Calculation!$B$38:$B$64,$D100,Calculation!$A$38:$A$64,$C100)*10000</f>
        <v>164894</v>
      </c>
      <c r="J100" s="147">
        <f>SUMIFS(Calculation!M$104:M$248,Calculation!$D$104:$D$248,$D100,Calculation!$C$104:$C$248,$C100)+SUMIFS(Calculation!M$38:M$64,Calculation!$B$38:$B$64,$D100,Calculation!$A$38:$A$64,$C100)*10000</f>
        <v>165020</v>
      </c>
      <c r="K100" s="152">
        <f>SUMIFS(Calculation!N$104:N$248,Calculation!$D$104:$D$248,$D100,Calculation!$C$104:$C$248,$C100)+SUMIFS(Calculation!N$38:N$64,Calculation!$B$38:$B$64,$D100,Calculation!$A$38:$A$64,$C100)*10000</f>
        <v>0</v>
      </c>
      <c r="L100" s="115">
        <f>SUMIFS(Calculation!O$104:O$248,Calculation!$D$104:$D$248,$D100,Calculation!$C$104:$C$248,$C100)+SUMIFS(Calculation!O$38:O$64,Calculation!$B$38:$B$64,$D100,Calculation!$A$38:$A$64,$C100)*10000</f>
        <v>0</v>
      </c>
      <c r="M100" s="114">
        <f>SUMIFS(Calculation!P$104:P$248,Calculation!$D$104:$D$248,$D100,Calculation!$C$104:$C$248,$C100)+SUMIFS(Calculation!P$38:P$64,Calculation!$B$38:$B$64,$D100,Calculation!$A$38:$A$64,$C100)*10000</f>
        <v>0</v>
      </c>
      <c r="N100" s="115">
        <f>SUMIFS(Calculation!Q$104:Q$248,Calculation!$D$104:$D$248,$D100,Calculation!$C$104:$C$248,$C100)+SUMIFS(Calculation!Q$38:Q$64,Calculation!$B$38:$B$64,$D100,Calculation!$A$38:$A$64,$C100)*10000</f>
        <v>0</v>
      </c>
      <c r="O100" s="114">
        <f>SUMIFS(Calculation!R$104:R$248,Calculation!$D$104:$D$248,$D100,Calculation!$C$104:$C$248,$C100)+SUMIFS(Calculation!R$38:R$64,Calculation!$B$38:$B$64,$D100,Calculation!$A$38:$A$64,$C100)*10000</f>
        <v>0</v>
      </c>
      <c r="P100" s="153">
        <f>SUMIFS(Calculation!S$104:S$248,Calculation!$D$104:$D$248,$D100,Calculation!$C$104:$C$248,$C100)+SUMIFS(Calculation!S$38:S$64,Calculation!$B$38:$B$64,$D100,Calculation!$A$38:$A$64,$C100)*10000</f>
        <v>0</v>
      </c>
      <c r="Q100" s="158">
        <f>SUMIFS(Calculation!T$104:T$248,Calculation!$D$104:$D$248,$D100,Calculation!$C$104:$C$248,$C100)+SUMIFS(Calculation!T$38:T$64,Calculation!$B$38:$B$64,$D100,Calculation!$A$38:$A$64,$C100)*10000</f>
        <v>0</v>
      </c>
      <c r="R100" s="117">
        <f>SUMIFS(Calculation!U$104:U$248,Calculation!$D$104:$D$248,$D100,Calculation!$C$104:$C$248,$C100)+SUMIFS(Calculation!U$38:U$64,Calculation!$B$38:$B$64,$D100,Calculation!$A$38:$A$64,$C100)*10000</f>
        <v>0</v>
      </c>
      <c r="S100" s="116">
        <f>SUMIFS(Calculation!V$104:V$248,Calculation!$D$104:$D$248,$D100,Calculation!$C$104:$C$248,$C100)+SUMIFS(Calculation!V$38:V$64,Calculation!$B$38:$B$64,$D100,Calculation!$A$38:$A$64,$C100)*10000</f>
        <v>0</v>
      </c>
      <c r="T100" s="117">
        <f>SUMIFS(Calculation!W$104:W$248,Calculation!$D$104:$D$248,$D100,Calculation!$C$104:$C$248,$C100)+SUMIFS(Calculation!W$38:W$64,Calculation!$B$38:$B$64,$D100,Calculation!$A$38:$A$64,$C100)*10000</f>
        <v>0</v>
      </c>
      <c r="U100" s="116">
        <f>SUMIFS(Calculation!X$104:X$248,Calculation!$D$104:$D$248,$D100,Calculation!$C$104:$C$248,$C100)+SUMIFS(Calculation!X$38:X$64,Calculation!$B$38:$B$64,$D100,Calculation!$A$38:$A$64,$C100)*10000</f>
        <v>0</v>
      </c>
      <c r="V100" s="159">
        <f>SUMIFS(Calculation!Y$104:Y$248,Calculation!$D$104:$D$248,$D100,Calculation!$C$104:$C$248,$C100)+SUMIFS(Calculation!Y$38:Y$64,Calculation!$B$38:$B$64,$D100,Calculation!$A$38:$A$64,$C100)*10000</f>
        <v>0</v>
      </c>
      <c r="W100" s="164">
        <f>SUMIFS(Calculation!Z$104:Z$248,Calculation!$D$104:$D$248,$D100,Calculation!$C$104:$C$248,$C100)+SUMIFS(Calculation!Z$38:Z$64,Calculation!$B$38:$B$64,$D100,Calculation!$A$38:$A$64,$C100)*10000</f>
        <v>0</v>
      </c>
      <c r="X100" s="119">
        <f>SUMIFS(Calculation!AA$104:AA$248,Calculation!$D$104:$D$248,$D100,Calculation!$C$104:$C$248,$C100)+SUMIFS(Calculation!AA$38:AA$64,Calculation!$B$38:$B$64,$D100,Calculation!$A$38:$A$64,$C100)*10000</f>
        <v>0</v>
      </c>
      <c r="Y100" s="118">
        <f>SUMIFS(Calculation!AB$104:AB$248,Calculation!$D$104:$D$248,$D100,Calculation!$C$104:$C$248,$C100)+SUMIFS(Calculation!AB$38:AB$64,Calculation!$B$38:$B$64,$D100,Calculation!$A$38:$A$64,$C100)*10000</f>
        <v>0</v>
      </c>
      <c r="Z100" s="119">
        <f>SUMIFS(Calculation!AC$104:AC$248,Calculation!$D$104:$D$248,$D100,Calculation!$C$104:$C$248,$C100)+SUMIFS(Calculation!AC$38:AC$64,Calculation!$B$38:$B$64,$D100,Calculation!$A$38:$A$64,$C100)*10000</f>
        <v>0</v>
      </c>
      <c r="AA100" s="118">
        <f>SUMIFS(Calculation!AD$104:AD$248,Calculation!$D$104:$D$248,$D100,Calculation!$C$104:$C$248,$C100)+SUMIFS(Calculation!AD$38:AD$64,Calculation!$B$38:$B$64,$D100,Calculation!$A$38:$A$64,$C100)*10000</f>
        <v>0</v>
      </c>
      <c r="AB100" s="165">
        <f>SUMIFS(Calculation!AE$104:AE$248,Calculation!$D$104:$D$248,$D100,Calculation!$C$104:$C$248,$C100)+SUMIFS(Calculation!AE$38:AE$64,Calculation!$B$38:$B$64,$D100,Calculation!$A$38:$A$64,$C100)*10000</f>
        <v>0</v>
      </c>
      <c r="AC100" s="170">
        <f>SUMIFS(Calculation!AF$104:AF$248,Calculation!$D$104:$D$248,$D100,Calculation!$C$104:$C$248,$C100)+SUMIFS(Calculation!AF$38:AF$64,Calculation!$B$38:$B$64,$D100,Calculation!$A$38:$A$64,$C100)*10000</f>
        <v>0</v>
      </c>
      <c r="AD100" s="121">
        <f>SUMIFS(Calculation!AG$104:AG$248,Calculation!$D$104:$D$248,$D100,Calculation!$C$104:$C$248,$C100)+SUMIFS(Calculation!AG$38:AG$64,Calculation!$B$38:$B$64,$D100,Calculation!$A$38:$A$64,$C100)*10000</f>
        <v>0</v>
      </c>
      <c r="AE100" s="120">
        <f>SUMIFS(Calculation!AH$104:AH$248,Calculation!$D$104:$D$248,$D100,Calculation!$C$104:$C$248,$C100)+SUMIFS(Calculation!AH$38:AH$64,Calculation!$B$38:$B$64,$D100,Calculation!$A$38:$A$64,$C100)*10000</f>
        <v>0</v>
      </c>
      <c r="AF100" s="121">
        <f>SUMIFS(Calculation!AI$104:AI$248,Calculation!$D$104:$D$248,$D100,Calculation!$C$104:$C$248,$C100)+SUMIFS(Calculation!AI$38:AI$64,Calculation!$B$38:$B$64,$D100,Calculation!$A$38:$A$64,$C100)*10000</f>
        <v>0</v>
      </c>
      <c r="AG100" s="120">
        <f>SUMIFS(Calculation!AJ$104:AJ$248,Calculation!$D$104:$D$248,$D100,Calculation!$C$104:$C$248,$C100)+SUMIFS(Calculation!AJ$38:AJ$64,Calculation!$B$38:$B$64,$D100,Calculation!$A$38:$A$64,$C100)*10000</f>
        <v>0</v>
      </c>
      <c r="AH100" s="171">
        <f>SUMIFS(Calculation!AK$104:AK$248,Calculation!$D$104:$D$248,$D100,Calculation!$C$104:$C$248,$C100)+SUMIFS(Calculation!AK$38:AK$64,Calculation!$B$38:$B$64,$D100,Calculation!$A$38:$A$64,$C100)*10000</f>
        <v>0</v>
      </c>
      <c r="AI100" s="176">
        <f>SUMIFS(Calculation!AL$104:AL$248,Calculation!$D$104:$D$248,$D100,Calculation!$C$104:$C$248,$C100)+SUMIFS(Calculation!AL$38:AL$64,Calculation!$B$38:$B$64,$D100,Calculation!$A$38:$A$64,$C100)*10000</f>
        <v>0</v>
      </c>
      <c r="AJ100" s="123">
        <f>SUMIFS(Calculation!AM$104:AM$248,Calculation!$D$104:$D$248,$D100,Calculation!$C$104:$C$248,$C100)+SUMIFS(Calculation!AM$38:AM$64,Calculation!$B$38:$B$64,$D100,Calculation!$A$38:$A$64,$C100)*10000</f>
        <v>0</v>
      </c>
      <c r="AK100" s="122">
        <f>SUMIFS(Calculation!AN$104:AN$248,Calculation!$D$104:$D$248,$D100,Calculation!$C$104:$C$248,$C100)+SUMIFS(Calculation!AN$38:AN$64,Calculation!$B$38:$B$64,$D100,Calculation!$A$38:$A$64,$C100)*10000</f>
        <v>0</v>
      </c>
      <c r="AL100" s="123">
        <f>SUMIFS(Calculation!AO$104:AO$248,Calculation!$D$104:$D$248,$D100,Calculation!$C$104:$C$248,$C100)+SUMIFS(Calculation!AO$38:AO$64,Calculation!$B$38:$B$64,$D100,Calculation!$A$38:$A$64,$C100)*10000</f>
        <v>0</v>
      </c>
      <c r="AM100" s="122">
        <f>SUMIFS(Calculation!AP$104:AP$248,Calculation!$D$104:$D$248,$D100,Calculation!$C$104:$C$248,$C100)+SUMIFS(Calculation!AP$38:AP$64,Calculation!$B$38:$B$64,$D100,Calculation!$A$38:$A$64,$C100)*10000</f>
        <v>0</v>
      </c>
      <c r="AN100" s="177">
        <f>SUMIFS(Calculation!AQ$104:AQ$248,Calculation!$D$104:$D$248,$D100,Calculation!$C$104:$C$248,$C100)+SUMIFS(Calculation!AQ$38:AQ$64,Calculation!$B$38:$B$64,$D100,Calculation!$A$38:$A$64,$C100)*10000</f>
        <v>0</v>
      </c>
    </row>
    <row r="101" spans="1:40">
      <c r="A101" s="137" t="s">
        <v>483</v>
      </c>
      <c r="B101" s="135" t="s">
        <v>173</v>
      </c>
      <c r="C101" s="142" t="s">
        <v>443</v>
      </c>
      <c r="D101" s="143" t="s">
        <v>147</v>
      </c>
      <c r="E101" s="146">
        <f>SUMIFS(Calculation!H$104:H$248,Calculation!$D$104:$D$248,$D101,Calculation!$C$104:$C$248,$C101)+SUMIFS(Calculation!H$38:H$64,Calculation!$B$38:$B$64,$D101,Calculation!$A$38:$A$64,$C101)*10000</f>
        <v>22482.560655878966</v>
      </c>
      <c r="F101" s="113">
        <f>SUMIFS(Calculation!I$104:I$248,Calculation!$D$104:$D$248,$D101,Calculation!$C$104:$C$248,$C101)+SUMIFS(Calculation!I$38:I$64,Calculation!$B$38:$B$64,$D101,Calculation!$A$38:$A$64,$C101)*10000</f>
        <v>22297.262829470481</v>
      </c>
      <c r="G101" s="112">
        <f>SUMIFS(Calculation!J$104:J$248,Calculation!$D$104:$D$248,$D101,Calculation!$C$104:$C$248,$C101)+SUMIFS(Calculation!J$38:J$64,Calculation!$B$38:$B$64,$D101,Calculation!$A$38:$A$64,$C101)*10000</f>
        <v>14512.692613232155</v>
      </c>
      <c r="H101" s="113">
        <f>SUMIFS(Calculation!K$104:K$248,Calculation!$D$104:$D$248,$D101,Calculation!$C$104:$C$248,$C101)+SUMIFS(Calculation!K$38:K$64,Calculation!$B$38:$B$64,$D101,Calculation!$A$38:$A$64,$C101)*10000</f>
        <v>34765.839906672598</v>
      </c>
      <c r="I101" s="112">
        <f>SUMIFS(Calculation!L$104:L$248,Calculation!$D$104:$D$248,$D101,Calculation!$C$104:$C$248,$C101)+SUMIFS(Calculation!L$38:L$64,Calculation!$B$38:$B$64,$D101,Calculation!$A$38:$A$64,$C101)*10000</f>
        <v>22546.641550186028</v>
      </c>
      <c r="J101" s="147">
        <f>SUMIFS(Calculation!M$104:M$248,Calculation!$D$104:$D$248,$D101,Calculation!$C$104:$C$248,$C101)+SUMIFS(Calculation!M$38:M$64,Calculation!$B$38:$B$64,$D101,Calculation!$A$38:$A$64,$C101)*10000</f>
        <v>20196.380595614897</v>
      </c>
      <c r="K101" s="152">
        <f>SUMIFS(Calculation!N$104:N$248,Calculation!$D$104:$D$248,$D101,Calculation!$C$104:$C$248,$C101)+SUMIFS(Calculation!N$38:N$64,Calculation!$B$38:$B$64,$D101,Calculation!$A$38:$A$64,$C101)*10000</f>
        <v>3835.6006804258859</v>
      </c>
      <c r="L101" s="115">
        <f>SUMIFS(Calculation!O$104:O$248,Calculation!$D$104:$D$248,$D101,Calculation!$C$104:$C$248,$C101)+SUMIFS(Calculation!O$38:O$64,Calculation!$B$38:$B$64,$D101,Calculation!$A$38:$A$64,$C101)*10000</f>
        <v>3418.3280831214161</v>
      </c>
      <c r="M101" s="114">
        <f>SUMIFS(Calculation!P$104:P$248,Calculation!$D$104:$D$248,$D101,Calculation!$C$104:$C$248,$C101)+SUMIFS(Calculation!P$38:P$64,Calculation!$B$38:$B$64,$D101,Calculation!$A$38:$A$64,$C101)*10000</f>
        <v>2625.2970120939058</v>
      </c>
      <c r="N101" s="115">
        <f>SUMIFS(Calculation!Q$104:Q$248,Calculation!$D$104:$D$248,$D101,Calculation!$C$104:$C$248,$C101)+SUMIFS(Calculation!Q$38:Q$64,Calculation!$B$38:$B$64,$D101,Calculation!$A$38:$A$64,$C101)*10000</f>
        <v>6339.2888719076836</v>
      </c>
      <c r="O101" s="114">
        <f>SUMIFS(Calculation!R$104:R$248,Calculation!$D$104:$D$248,$D101,Calculation!$C$104:$C$248,$C101)+SUMIFS(Calculation!R$38:R$64,Calculation!$B$38:$B$64,$D101,Calculation!$A$38:$A$64,$C101)*10000</f>
        <v>5402.0226016175184</v>
      </c>
      <c r="P101" s="153">
        <f>SUMIFS(Calculation!S$104:S$248,Calculation!$D$104:$D$248,$D101,Calculation!$C$104:$C$248,$C101)+SUMIFS(Calculation!S$38:S$64,Calculation!$B$38:$B$64,$D101,Calculation!$A$38:$A$64,$C101)*10000</f>
        <v>5099.9687157219814</v>
      </c>
      <c r="Q101" s="158">
        <f>SUMIFS(Calculation!T$104:T$248,Calculation!$D$104:$D$248,$D101,Calculation!$C$104:$C$248,$C101)+SUMIFS(Calculation!T$38:T$64,Calculation!$B$38:$B$64,$D101,Calculation!$A$38:$A$64,$C101)*10000</f>
        <v>0</v>
      </c>
      <c r="R101" s="117">
        <f>SUMIFS(Calculation!U$104:U$248,Calculation!$D$104:$D$248,$D101,Calculation!$C$104:$C$248,$C101)+SUMIFS(Calculation!U$38:U$64,Calculation!$B$38:$B$64,$D101,Calculation!$A$38:$A$64,$C101)*10000</f>
        <v>20.469030437852791</v>
      </c>
      <c r="S101" s="116">
        <f>SUMIFS(Calculation!V$104:V$248,Calculation!$D$104:$D$248,$D101,Calculation!$C$104:$C$248,$C101)+SUMIFS(Calculation!V$38:V$64,Calculation!$B$38:$B$64,$D101,Calculation!$A$38:$A$64,$C101)*10000</f>
        <v>6.3412971306616077</v>
      </c>
      <c r="T101" s="117">
        <f>SUMIFS(Calculation!W$104:W$248,Calculation!$D$104:$D$248,$D101,Calculation!$C$104:$C$248,$C101)+SUMIFS(Calculation!W$38:W$64,Calculation!$B$38:$B$64,$D101,Calculation!$A$38:$A$64,$C101)*10000</f>
        <v>14.213652179165209</v>
      </c>
      <c r="U101" s="116">
        <f>SUMIFS(Calculation!X$104:X$248,Calculation!$D$104:$D$248,$D101,Calculation!$C$104:$C$248,$C101)+SUMIFS(Calculation!X$38:X$64,Calculation!$B$38:$B$64,$D101,Calculation!$A$38:$A$64,$C101)*10000</f>
        <v>6.7949969831666905</v>
      </c>
      <c r="V101" s="159">
        <f>SUMIFS(Calculation!Y$104:Y$248,Calculation!$D$104:$D$248,$D101,Calculation!$C$104:$C$248,$C101)+SUMIFS(Calculation!Y$38:Y$64,Calculation!$B$38:$B$64,$D101,Calculation!$A$38:$A$64,$C101)*10000</f>
        <v>2.8895006887943233</v>
      </c>
      <c r="W101" s="164">
        <f>SUMIFS(Calculation!Z$104:Z$248,Calculation!$D$104:$D$248,$D101,Calculation!$C$104:$C$248,$C101)+SUMIFS(Calculation!Z$38:Z$64,Calculation!$B$38:$B$64,$D101,Calculation!$A$38:$A$64,$C101)*10000</f>
        <v>0</v>
      </c>
      <c r="X101" s="119">
        <f>SUMIFS(Calculation!AA$104:AA$248,Calculation!$D$104:$D$248,$D101,Calculation!$C$104:$C$248,$C101)+SUMIFS(Calculation!AA$38:AA$64,Calculation!$B$38:$B$64,$D101,Calculation!$A$38:$A$64,$C101)*10000</f>
        <v>0</v>
      </c>
      <c r="Y101" s="118">
        <f>SUMIFS(Calculation!AB$104:AB$248,Calculation!$D$104:$D$248,$D101,Calculation!$C$104:$C$248,$C101)+SUMIFS(Calculation!AB$38:AB$64,Calculation!$B$38:$B$64,$D101,Calculation!$A$38:$A$64,$C101)*10000</f>
        <v>0</v>
      </c>
      <c r="Z101" s="119">
        <f>SUMIFS(Calculation!AC$104:AC$248,Calculation!$D$104:$D$248,$D101,Calculation!$C$104:$C$248,$C101)+SUMIFS(Calculation!AC$38:AC$64,Calculation!$B$38:$B$64,$D101,Calculation!$A$38:$A$64,$C101)*10000</f>
        <v>0</v>
      </c>
      <c r="AA101" s="118">
        <f>SUMIFS(Calculation!AD$104:AD$248,Calculation!$D$104:$D$248,$D101,Calculation!$C$104:$C$248,$C101)+SUMIFS(Calculation!AD$38:AD$64,Calculation!$B$38:$B$64,$D101,Calculation!$A$38:$A$64,$C101)*10000</f>
        <v>0</v>
      </c>
      <c r="AB101" s="165">
        <f>SUMIFS(Calculation!AE$104:AE$248,Calculation!$D$104:$D$248,$D101,Calculation!$C$104:$C$248,$C101)+SUMIFS(Calculation!AE$38:AE$64,Calculation!$B$38:$B$64,$D101,Calculation!$A$38:$A$64,$C101)*10000</f>
        <v>0</v>
      </c>
      <c r="AC101" s="170">
        <f>SUMIFS(Calculation!AF$104:AF$248,Calculation!$D$104:$D$248,$D101,Calculation!$C$104:$C$248,$C101)+SUMIFS(Calculation!AF$38:AF$64,Calculation!$B$38:$B$64,$D101,Calculation!$A$38:$A$64,$C101)*10000</f>
        <v>1850.1132693818979</v>
      </c>
      <c r="AD101" s="121">
        <f>SUMIFS(Calculation!AG$104:AG$248,Calculation!$D$104:$D$248,$D101,Calculation!$C$104:$C$248,$C101)+SUMIFS(Calculation!AG$38:AG$64,Calculation!$B$38:$B$64,$D101,Calculation!$A$38:$A$64,$C101)*10000</f>
        <v>1473.7701915254008</v>
      </c>
      <c r="AE101" s="120">
        <f>SUMIFS(Calculation!AH$104:AH$248,Calculation!$D$104:$D$248,$D101,Calculation!$C$104:$C$248,$C101)+SUMIFS(Calculation!AH$38:AH$64,Calculation!$B$38:$B$64,$D101,Calculation!$A$38:$A$64,$C101)*10000</f>
        <v>1039.9727294285037</v>
      </c>
      <c r="AF101" s="121">
        <f>SUMIFS(Calculation!AI$104:AI$248,Calculation!$D$104:$D$248,$D101,Calculation!$C$104:$C$248,$C101)+SUMIFS(Calculation!AI$38:AI$64,Calculation!$B$38:$B$64,$D101,Calculation!$A$38:$A$64,$C101)*10000</f>
        <v>2700.5939140413898</v>
      </c>
      <c r="AG101" s="120">
        <f>SUMIFS(Calculation!AJ$104:AJ$248,Calculation!$D$104:$D$248,$D101,Calculation!$C$104:$C$248,$C101)+SUMIFS(Calculation!AJ$38:AJ$64,Calculation!$B$38:$B$64,$D101,Calculation!$A$38:$A$64,$C101)*10000</f>
        <v>1649.4855176637138</v>
      </c>
      <c r="AH101" s="171">
        <f>SUMIFS(Calculation!AK$104:AK$248,Calculation!$D$104:$D$248,$D101,Calculation!$C$104:$C$248,$C101)+SUMIFS(Calculation!AK$38:AK$64,Calculation!$B$38:$B$64,$D101,Calculation!$A$38:$A$64,$C101)*10000</f>
        <v>1475.090101629502</v>
      </c>
      <c r="AI101" s="176">
        <f>SUMIFS(Calculation!AL$104:AL$248,Calculation!$D$104:$D$248,$D101,Calculation!$C$104:$C$248,$C101)+SUMIFS(Calculation!AL$38:AL$64,Calculation!$B$38:$B$64,$D101,Calculation!$A$38:$A$64,$C101)*10000</f>
        <v>3880.7253943132496</v>
      </c>
      <c r="AJ101" s="123">
        <f>SUMIFS(Calculation!AM$104:AM$248,Calculation!$D$104:$D$248,$D101,Calculation!$C$104:$C$248,$C101)+SUMIFS(Calculation!AM$38:AM$64,Calculation!$B$38:$B$64,$D101,Calculation!$A$38:$A$64,$C101)*10000</f>
        <v>4415.1698654448464</v>
      </c>
      <c r="AK101" s="122">
        <f>SUMIFS(Calculation!AN$104:AN$248,Calculation!$D$104:$D$248,$D101,Calculation!$C$104:$C$248,$C101)+SUMIFS(Calculation!AN$38:AN$64,Calculation!$B$38:$B$64,$D101,Calculation!$A$38:$A$64,$C101)*10000</f>
        <v>3208.6963481147736</v>
      </c>
      <c r="AL101" s="123">
        <f>SUMIFS(Calculation!AO$104:AO$248,Calculation!$D$104:$D$248,$D101,Calculation!$C$104:$C$248,$C101)+SUMIFS(Calculation!AO$38:AO$64,Calculation!$B$38:$B$64,$D101,Calculation!$A$38:$A$64,$C101)*10000</f>
        <v>8187.0636551991602</v>
      </c>
      <c r="AM101" s="122">
        <f>SUMIFS(Calculation!AP$104:AP$248,Calculation!$D$104:$D$248,$D101,Calculation!$C$104:$C$248,$C101)+SUMIFS(Calculation!AP$38:AP$64,Calculation!$B$38:$B$64,$D101,Calculation!$A$38:$A$64,$C101)*10000</f>
        <v>5045.4551349258463</v>
      </c>
      <c r="AN101" s="177">
        <f>SUMIFS(Calculation!AQ$104:AQ$248,Calculation!$D$104:$D$248,$D101,Calculation!$C$104:$C$248,$C101)+SUMIFS(Calculation!AQ$38:AQ$64,Calculation!$B$38:$B$64,$D101,Calculation!$A$38:$A$64,$C101)*10000</f>
        <v>4030.8534608680811</v>
      </c>
    </row>
    <row r="102" spans="1:40">
      <c r="A102" s="138" t="s">
        <v>191</v>
      </c>
      <c r="B102" s="131" t="s">
        <v>116</v>
      </c>
      <c r="C102" s="142" t="s">
        <v>435</v>
      </c>
      <c r="D102" s="143" t="s">
        <v>433</v>
      </c>
      <c r="E102" s="146">
        <f>SUMIFS(Calculation!H$104:H$248,Calculation!$D$104:$D$248,$D102,Calculation!$C$104:$C$248,$C102)+SUMIFS(Calculation!H$38:H$64,Calculation!$B$38:$B$64,$D102,Calculation!$A$38:$A$64,$C102)*10000</f>
        <v>0</v>
      </c>
      <c r="F102" s="113">
        <f>SUMIFS(Calculation!I$104:I$248,Calculation!$D$104:$D$248,$D102,Calculation!$C$104:$C$248,$C102)+SUMIFS(Calculation!I$38:I$64,Calculation!$B$38:$B$64,$D102,Calculation!$A$38:$A$64,$C102)*10000</f>
        <v>185550.12601595707</v>
      </c>
      <c r="G102" s="112">
        <f>SUMIFS(Calculation!J$104:J$248,Calculation!$D$104:$D$248,$D102,Calculation!$C$104:$C$248,$C102)+SUMIFS(Calculation!J$38:J$64,Calculation!$B$38:$B$64,$D102,Calculation!$A$38:$A$64,$C102)*10000</f>
        <v>492799.13087038195</v>
      </c>
      <c r="H102" s="113">
        <f>SUMIFS(Calculation!K$104:K$248,Calculation!$D$104:$D$248,$D102,Calculation!$C$104:$C$248,$C102)+SUMIFS(Calculation!K$38:K$64,Calculation!$B$38:$B$64,$D102,Calculation!$A$38:$A$64,$C102)*10000</f>
        <v>538257.21960072592</v>
      </c>
      <c r="I102" s="112">
        <f>SUMIFS(Calculation!L$104:L$248,Calculation!$D$104:$D$248,$D102,Calculation!$C$104:$C$248,$C102)+SUMIFS(Calculation!L$38:L$64,Calculation!$B$38:$B$64,$D102,Calculation!$A$38:$A$64,$C102)*10000</f>
        <v>640385.19853768277</v>
      </c>
      <c r="J102" s="147">
        <f>SUMIFS(Calculation!M$104:M$248,Calculation!$D$104:$D$248,$D102,Calculation!$C$104:$C$248,$C102)+SUMIFS(Calculation!M$38:M$64,Calculation!$B$38:$B$64,$D102,Calculation!$A$38:$A$64,$C102)*10000</f>
        <v>638828.46777546778</v>
      </c>
      <c r="K102" s="152">
        <f>SUMIFS(Calculation!N$104:N$248,Calculation!$D$104:$D$248,$D102,Calculation!$C$104:$C$248,$C102)+SUMIFS(Calculation!N$38:N$64,Calculation!$B$38:$B$64,$D102,Calculation!$A$38:$A$64,$C102)*10000</f>
        <v>0</v>
      </c>
      <c r="L102" s="115">
        <f>SUMIFS(Calculation!O$104:O$248,Calculation!$D$104:$D$248,$D102,Calculation!$C$104:$C$248,$C102)+SUMIFS(Calculation!O$38:O$64,Calculation!$B$38:$B$64,$D102,Calculation!$A$38:$A$64,$C102)*10000</f>
        <v>345301.83878905379</v>
      </c>
      <c r="M102" s="114">
        <f>SUMIFS(Calculation!P$104:P$248,Calculation!$D$104:$D$248,$D102,Calculation!$C$104:$C$248,$C102)+SUMIFS(Calculation!P$38:P$64,Calculation!$B$38:$B$64,$D102,Calculation!$A$38:$A$64,$C102)*10000</f>
        <v>911234.42892924231</v>
      </c>
      <c r="N102" s="115">
        <f>SUMIFS(Calculation!Q$104:Q$248,Calculation!$D$104:$D$248,$D102,Calculation!$C$104:$C$248,$C102)+SUMIFS(Calculation!Q$38:Q$64,Calculation!$B$38:$B$64,$D102,Calculation!$A$38:$A$64,$C102)*10000</f>
        <v>871412.39382940112</v>
      </c>
      <c r="O102" s="114">
        <f>SUMIFS(Calculation!R$104:R$248,Calculation!$D$104:$D$248,$D102,Calculation!$C$104:$C$248,$C102)+SUMIFS(Calculation!R$38:R$64,Calculation!$B$38:$B$64,$D102,Calculation!$A$38:$A$64,$C102)*10000</f>
        <v>1117832.1512935883</v>
      </c>
      <c r="P102" s="153">
        <f>SUMIFS(Calculation!S$104:S$248,Calculation!$D$104:$D$248,$D102,Calculation!$C$104:$C$248,$C102)+SUMIFS(Calculation!S$38:S$64,Calculation!$B$38:$B$64,$D102,Calculation!$A$38:$A$64,$C102)*10000</f>
        <v>1440190.7271309772</v>
      </c>
      <c r="Q102" s="158">
        <f>SUMIFS(Calculation!T$104:T$248,Calculation!$D$104:$D$248,$D102,Calculation!$C$104:$C$248,$C102)+SUMIFS(Calculation!T$38:T$64,Calculation!$B$38:$B$64,$D102,Calculation!$A$38:$A$64,$C102)*10000</f>
        <v>0</v>
      </c>
      <c r="R102" s="117">
        <f>SUMIFS(Calculation!U$104:U$248,Calculation!$D$104:$D$248,$D102,Calculation!$C$104:$C$248,$C102)+SUMIFS(Calculation!U$38:U$64,Calculation!$B$38:$B$64,$D102,Calculation!$A$38:$A$64,$C102)*10000</f>
        <v>49.612333159346811</v>
      </c>
      <c r="S102" s="116">
        <f>SUMIFS(Calculation!V$104:V$248,Calculation!$D$104:$D$248,$D102,Calculation!$C$104:$C$248,$C102)+SUMIFS(Calculation!V$38:V$64,Calculation!$B$38:$B$64,$D102,Calculation!$A$38:$A$64,$C102)*10000</f>
        <v>0</v>
      </c>
      <c r="T102" s="117">
        <f>SUMIFS(Calculation!W$104:W$248,Calculation!$D$104:$D$248,$D102,Calculation!$C$104:$C$248,$C102)+SUMIFS(Calculation!W$38:W$64,Calculation!$B$38:$B$64,$D102,Calculation!$A$38:$A$64,$C102)*10000</f>
        <v>0</v>
      </c>
      <c r="U102" s="116">
        <f>SUMIFS(Calculation!X$104:X$248,Calculation!$D$104:$D$248,$D102,Calculation!$C$104:$C$248,$C102)+SUMIFS(Calculation!X$38:X$64,Calculation!$B$38:$B$64,$D102,Calculation!$A$38:$A$64,$C102)*10000</f>
        <v>0</v>
      </c>
      <c r="V102" s="159">
        <f>SUMIFS(Calculation!Y$104:Y$248,Calculation!$D$104:$D$248,$D102,Calculation!$C$104:$C$248,$C102)+SUMIFS(Calculation!Y$38:Y$64,Calculation!$B$38:$B$64,$D102,Calculation!$A$38:$A$64,$C102)*10000</f>
        <v>0</v>
      </c>
      <c r="W102" s="164">
        <f>SUMIFS(Calculation!Z$104:Z$248,Calculation!$D$104:$D$248,$D102,Calculation!$C$104:$C$248,$C102)+SUMIFS(Calculation!Z$38:Z$64,Calculation!$B$38:$B$64,$D102,Calculation!$A$38:$A$64,$C102)*10000</f>
        <v>0</v>
      </c>
      <c r="X102" s="119">
        <f>SUMIFS(Calculation!AA$104:AA$248,Calculation!$D$104:$D$248,$D102,Calculation!$C$104:$C$248,$C102)+SUMIFS(Calculation!AA$38:AA$64,Calculation!$B$38:$B$64,$D102,Calculation!$A$38:$A$64,$C102)*10000</f>
        <v>0</v>
      </c>
      <c r="Y102" s="118">
        <f>SUMIFS(Calculation!AB$104:AB$248,Calculation!$D$104:$D$248,$D102,Calculation!$C$104:$C$248,$C102)+SUMIFS(Calculation!AB$38:AB$64,Calculation!$B$38:$B$64,$D102,Calculation!$A$38:$A$64,$C102)*10000</f>
        <v>0</v>
      </c>
      <c r="Z102" s="119">
        <f>SUMIFS(Calculation!AC$104:AC$248,Calculation!$D$104:$D$248,$D102,Calculation!$C$104:$C$248,$C102)+SUMIFS(Calculation!AC$38:AC$64,Calculation!$B$38:$B$64,$D102,Calculation!$A$38:$A$64,$C102)*10000</f>
        <v>0</v>
      </c>
      <c r="AA102" s="118">
        <f>SUMIFS(Calculation!AD$104:AD$248,Calculation!$D$104:$D$248,$D102,Calculation!$C$104:$C$248,$C102)+SUMIFS(Calculation!AD$38:AD$64,Calculation!$B$38:$B$64,$D102,Calculation!$A$38:$A$64,$C102)*10000</f>
        <v>0</v>
      </c>
      <c r="AB102" s="165">
        <f>SUMIFS(Calculation!AE$104:AE$248,Calculation!$D$104:$D$248,$D102,Calculation!$C$104:$C$248,$C102)+SUMIFS(Calculation!AE$38:AE$64,Calculation!$B$38:$B$64,$D102,Calculation!$A$38:$A$64,$C102)*10000</f>
        <v>0</v>
      </c>
      <c r="AC102" s="170">
        <f>SUMIFS(Calculation!AF$104:AF$248,Calculation!$D$104:$D$248,$D102,Calculation!$C$104:$C$248,$C102)+SUMIFS(Calculation!AF$38:AF$64,Calculation!$B$38:$B$64,$D102,Calculation!$A$38:$A$64,$C102)*10000</f>
        <v>0</v>
      </c>
      <c r="AD102" s="121">
        <f>SUMIFS(Calculation!AG$104:AG$248,Calculation!$D$104:$D$248,$D102,Calculation!$C$104:$C$248,$C102)+SUMIFS(Calculation!AG$38:AG$64,Calculation!$B$38:$B$64,$D102,Calculation!$A$38:$A$64,$C102)*10000</f>
        <v>5457.3566475281486</v>
      </c>
      <c r="AE102" s="120">
        <f>SUMIFS(Calculation!AH$104:AH$248,Calculation!$D$104:$D$248,$D102,Calculation!$C$104:$C$248,$C102)+SUMIFS(Calculation!AH$38:AH$64,Calculation!$B$38:$B$64,$D102,Calculation!$A$38:$A$64,$C102)*10000</f>
        <v>9989.171571696932</v>
      </c>
      <c r="AF102" s="121">
        <f>SUMIFS(Calculation!AI$104:AI$248,Calculation!$D$104:$D$248,$D102,Calculation!$C$104:$C$248,$C102)+SUMIFS(Calculation!AI$38:AI$64,Calculation!$B$38:$B$64,$D102,Calculation!$A$38:$A$64,$C102)*10000</f>
        <v>15192.744101633394</v>
      </c>
      <c r="AG102" s="120">
        <f>SUMIFS(Calculation!AJ$104:AJ$248,Calculation!$D$104:$D$248,$D102,Calculation!$C$104:$C$248,$C102)+SUMIFS(Calculation!AJ$38:AJ$64,Calculation!$B$38:$B$64,$D102,Calculation!$A$38:$A$64,$C102)*10000</f>
        <v>20209.394825646796</v>
      </c>
      <c r="AH102" s="171">
        <f>SUMIFS(Calculation!AK$104:AK$248,Calculation!$D$104:$D$248,$D102,Calculation!$C$104:$C$248,$C102)+SUMIFS(Calculation!AK$38:AK$64,Calculation!$B$38:$B$64,$D102,Calculation!$A$38:$A$64,$C102)*10000</f>
        <v>33920.095634095633</v>
      </c>
      <c r="AI102" s="176">
        <f>SUMIFS(Calculation!AL$104:AL$248,Calculation!$D$104:$D$248,$D102,Calculation!$C$104:$C$248,$C102)+SUMIFS(Calculation!AL$38:AL$64,Calculation!$B$38:$B$64,$D102,Calculation!$A$38:$A$64,$C102)*10000</f>
        <v>0</v>
      </c>
      <c r="AJ102" s="123">
        <f>SUMIFS(Calculation!AM$104:AM$248,Calculation!$D$104:$D$248,$D102,Calculation!$C$104:$C$248,$C102)+SUMIFS(Calculation!AM$38:AM$64,Calculation!$B$38:$B$64,$D102,Calculation!$A$38:$A$64,$C102)*10000</f>
        <v>128992.0662143017</v>
      </c>
      <c r="AK102" s="122">
        <f>SUMIFS(Calculation!AN$104:AN$248,Calculation!$D$104:$D$248,$D102,Calculation!$C$104:$C$248,$C102)+SUMIFS(Calculation!AN$38:AN$64,Calculation!$B$38:$B$64,$D102,Calculation!$A$38:$A$64,$C102)*10000</f>
        <v>358500.26862867875</v>
      </c>
      <c r="AL102" s="123">
        <f>SUMIFS(Calculation!AO$104:AO$248,Calculation!$D$104:$D$248,$D102,Calculation!$C$104:$C$248,$C102)+SUMIFS(Calculation!AO$38:AO$64,Calculation!$B$38:$B$64,$D102,Calculation!$A$38:$A$64,$C102)*10000</f>
        <v>368966.64246823959</v>
      </c>
      <c r="AM102" s="122">
        <f>SUMIFS(Calculation!AP$104:AP$248,Calculation!$D$104:$D$248,$D102,Calculation!$C$104:$C$248,$C102)+SUMIFS(Calculation!AP$38:AP$64,Calculation!$B$38:$B$64,$D102,Calculation!$A$38:$A$64,$C102)*10000</f>
        <v>467342.25534308213</v>
      </c>
      <c r="AN102" s="177">
        <f>SUMIFS(Calculation!AQ$104:AQ$248,Calculation!$D$104:$D$248,$D102,Calculation!$C$104:$C$248,$C102)+SUMIFS(Calculation!AQ$38:AQ$64,Calculation!$B$38:$B$64,$D102,Calculation!$A$38:$A$64,$C102)*10000</f>
        <v>606321.70945945941</v>
      </c>
    </row>
    <row r="103" spans="1:40">
      <c r="A103" s="138" t="s">
        <v>191</v>
      </c>
      <c r="B103" s="130" t="s">
        <v>191</v>
      </c>
      <c r="C103" s="142" t="s">
        <v>435</v>
      </c>
      <c r="D103" s="143" t="s">
        <v>415</v>
      </c>
      <c r="E103" s="146">
        <f>SUMIFS(Calculation!H$104:H$248,Calculation!$D$104:$D$248,$D103,Calculation!$C$104:$C$248,$C103)+SUMIFS(Calculation!H$38:H$64,Calculation!$B$38:$B$64,$D103,Calculation!$A$38:$A$64,$C103)*10000</f>
        <v>219745.70530321833</v>
      </c>
      <c r="F103" s="113">
        <f>SUMIFS(Calculation!I$104:I$248,Calculation!$D$104:$D$248,$D103,Calculation!$C$104:$C$248,$C103)+SUMIFS(Calculation!I$38:I$64,Calculation!$B$38:$B$64,$D103,Calculation!$A$38:$A$64,$C103)*10000</f>
        <v>283083.22421892476</v>
      </c>
      <c r="G103" s="112">
        <f>SUMIFS(Calculation!J$104:J$248,Calculation!$D$104:$D$248,$D103,Calculation!$C$104:$C$248,$C103)+SUMIFS(Calculation!J$38:J$64,Calculation!$B$38:$B$64,$D103,Calculation!$A$38:$A$64,$C103)*10000</f>
        <v>505076.27301189728</v>
      </c>
      <c r="H103" s="113">
        <f>SUMIFS(Calculation!K$104:K$248,Calculation!$D$104:$D$248,$D103,Calculation!$C$104:$C$248,$C103)+SUMIFS(Calculation!K$38:K$64,Calculation!$B$38:$B$64,$D103,Calculation!$A$38:$A$64,$C103)*10000</f>
        <v>884758.37870538409</v>
      </c>
      <c r="I103" s="112">
        <f>SUMIFS(Calculation!L$104:L$248,Calculation!$D$104:$D$248,$D103,Calculation!$C$104:$C$248,$C103)+SUMIFS(Calculation!L$38:L$64,Calculation!$B$38:$B$64,$D103,Calculation!$A$38:$A$64,$C103)*10000</f>
        <v>1026064.4898762655</v>
      </c>
      <c r="J103" s="147">
        <f>SUMIFS(Calculation!M$104:M$248,Calculation!$D$104:$D$248,$D103,Calculation!$C$104:$C$248,$C103)+SUMIFS(Calculation!M$38:M$64,Calculation!$B$38:$B$64,$D103,Calculation!$A$38:$A$64,$C103)*10000</f>
        <v>502344.67151767149</v>
      </c>
      <c r="K103" s="152">
        <f>SUMIFS(Calculation!N$104:N$248,Calculation!$D$104:$D$248,$D103,Calculation!$C$104:$C$248,$C103)+SUMIFS(Calculation!N$38:N$64,Calculation!$B$38:$B$64,$D103,Calculation!$A$38:$A$64,$C103)*10000</f>
        <v>485679.99834532966</v>
      </c>
      <c r="L103" s="115">
        <f>SUMIFS(Calculation!O$104:O$248,Calculation!$D$104:$D$248,$D103,Calculation!$C$104:$C$248,$C103)+SUMIFS(Calculation!O$38:O$64,Calculation!$B$38:$B$64,$D103,Calculation!$A$38:$A$64,$C103)*10000</f>
        <v>526807.28357318626</v>
      </c>
      <c r="M103" s="114">
        <f>SUMIFS(Calculation!P$104:P$248,Calculation!$D$104:$D$248,$D103,Calculation!$C$104:$C$248,$C103)+SUMIFS(Calculation!P$38:P$64,Calculation!$B$38:$B$64,$D103,Calculation!$A$38:$A$64,$C103)*10000</f>
        <v>933936.08140262996</v>
      </c>
      <c r="N103" s="115">
        <f>SUMIFS(Calculation!Q$104:Q$248,Calculation!$D$104:$D$248,$D103,Calculation!$C$104:$C$248,$C103)+SUMIFS(Calculation!Q$38:Q$64,Calculation!$B$38:$B$64,$D103,Calculation!$A$38:$A$64,$C103)*10000</f>
        <v>1432381.0042347247</v>
      </c>
      <c r="O103" s="114">
        <f>SUMIFS(Calculation!R$104:R$248,Calculation!$D$104:$D$248,$D103,Calculation!$C$104:$C$248,$C103)+SUMIFS(Calculation!R$38:R$64,Calculation!$B$38:$B$64,$D103,Calculation!$A$38:$A$64,$C103)*10000</f>
        <v>1791059.3166479189</v>
      </c>
      <c r="P103" s="153">
        <f>SUMIFS(Calculation!S$104:S$248,Calculation!$D$104:$D$248,$D103,Calculation!$C$104:$C$248,$C103)+SUMIFS(Calculation!S$38:S$64,Calculation!$B$38:$B$64,$D103,Calculation!$A$38:$A$64,$C103)*10000</f>
        <v>1132498.2749480249</v>
      </c>
      <c r="Q103" s="158">
        <f>SUMIFS(Calculation!T$104:T$248,Calculation!$D$104:$D$248,$D103,Calculation!$C$104:$C$248,$C103)+SUMIFS(Calculation!T$38:T$64,Calculation!$B$38:$B$64,$D103,Calculation!$A$38:$A$64,$C103)*10000</f>
        <v>0</v>
      </c>
      <c r="R103" s="117">
        <f>SUMIFS(Calculation!U$104:U$248,Calculation!$D$104:$D$248,$D103,Calculation!$C$104:$C$248,$C103)+SUMIFS(Calculation!U$38:U$64,Calculation!$B$38:$B$64,$D103,Calculation!$A$38:$A$64,$C103)*10000</f>
        <v>75.690701662814121</v>
      </c>
      <c r="S103" s="116">
        <f>SUMIFS(Calculation!V$104:V$248,Calculation!$D$104:$D$248,$D103,Calculation!$C$104:$C$248,$C103)+SUMIFS(Calculation!V$38:V$64,Calculation!$B$38:$B$64,$D103,Calculation!$A$38:$A$64,$C103)*10000</f>
        <v>0</v>
      </c>
      <c r="T103" s="117">
        <f>SUMIFS(Calculation!W$104:W$248,Calculation!$D$104:$D$248,$D103,Calculation!$C$104:$C$248,$C103)+SUMIFS(Calculation!W$38:W$64,Calculation!$B$38:$B$64,$D103,Calculation!$A$38:$A$64,$C103)*10000</f>
        <v>0</v>
      </c>
      <c r="U103" s="116">
        <f>SUMIFS(Calculation!X$104:X$248,Calculation!$D$104:$D$248,$D103,Calculation!$C$104:$C$248,$C103)+SUMIFS(Calculation!X$38:X$64,Calculation!$B$38:$B$64,$D103,Calculation!$A$38:$A$64,$C103)*10000</f>
        <v>0</v>
      </c>
      <c r="V103" s="159">
        <f>SUMIFS(Calculation!Y$104:Y$248,Calculation!$D$104:$D$248,$D103,Calculation!$C$104:$C$248,$C103)+SUMIFS(Calculation!Y$38:Y$64,Calculation!$B$38:$B$64,$D103,Calculation!$A$38:$A$64,$C103)*10000</f>
        <v>0</v>
      </c>
      <c r="W103" s="164">
        <f>SUMIFS(Calculation!Z$104:Z$248,Calculation!$D$104:$D$248,$D103,Calculation!$C$104:$C$248,$C103)+SUMIFS(Calculation!Z$38:Z$64,Calculation!$B$38:$B$64,$D103,Calculation!$A$38:$A$64,$C103)*10000</f>
        <v>0</v>
      </c>
      <c r="X103" s="119">
        <f>SUMIFS(Calculation!AA$104:AA$248,Calculation!$D$104:$D$248,$D103,Calculation!$C$104:$C$248,$C103)+SUMIFS(Calculation!AA$38:AA$64,Calculation!$B$38:$B$64,$D103,Calculation!$A$38:$A$64,$C103)*10000</f>
        <v>0</v>
      </c>
      <c r="Y103" s="118">
        <f>SUMIFS(Calculation!AB$104:AB$248,Calculation!$D$104:$D$248,$D103,Calculation!$C$104:$C$248,$C103)+SUMIFS(Calculation!AB$38:AB$64,Calculation!$B$38:$B$64,$D103,Calculation!$A$38:$A$64,$C103)*10000</f>
        <v>0</v>
      </c>
      <c r="Z103" s="119">
        <f>SUMIFS(Calculation!AC$104:AC$248,Calculation!$D$104:$D$248,$D103,Calculation!$C$104:$C$248,$C103)+SUMIFS(Calculation!AC$38:AC$64,Calculation!$B$38:$B$64,$D103,Calculation!$A$38:$A$64,$C103)*10000</f>
        <v>0</v>
      </c>
      <c r="AA103" s="118">
        <f>SUMIFS(Calculation!AD$104:AD$248,Calculation!$D$104:$D$248,$D103,Calculation!$C$104:$C$248,$C103)+SUMIFS(Calculation!AD$38:AD$64,Calculation!$B$38:$B$64,$D103,Calculation!$A$38:$A$64,$C103)*10000</f>
        <v>0</v>
      </c>
      <c r="AB103" s="165">
        <f>SUMIFS(Calculation!AE$104:AE$248,Calculation!$D$104:$D$248,$D103,Calculation!$C$104:$C$248,$C103)+SUMIFS(Calculation!AE$38:AE$64,Calculation!$B$38:$B$64,$D103,Calculation!$A$38:$A$64,$C103)*10000</f>
        <v>0</v>
      </c>
      <c r="AC103" s="170">
        <f>SUMIFS(Calculation!AF$104:AF$248,Calculation!$D$104:$D$248,$D103,Calculation!$C$104:$C$248,$C103)+SUMIFS(Calculation!AF$38:AF$64,Calculation!$B$38:$B$64,$D103,Calculation!$A$38:$A$64,$C103)*10000</f>
        <v>3499.1354347646229</v>
      </c>
      <c r="AD103" s="121">
        <f>SUMIFS(Calculation!AG$104:AG$248,Calculation!$D$104:$D$248,$D103,Calculation!$C$104:$C$248,$C103)+SUMIFS(Calculation!AG$38:AG$64,Calculation!$B$38:$B$64,$D103,Calculation!$A$38:$A$64,$C103)*10000</f>
        <v>8325.9771829095516</v>
      </c>
      <c r="AE103" s="120">
        <f>SUMIFS(Calculation!AH$104:AH$248,Calculation!$D$104:$D$248,$D103,Calculation!$C$104:$C$248,$C103)+SUMIFS(Calculation!AH$38:AH$64,Calculation!$B$38:$B$64,$D103,Calculation!$A$38:$A$64,$C103)*10000</f>
        <v>10238.032561051972</v>
      </c>
      <c r="AF103" s="121">
        <f>SUMIFS(Calculation!AI$104:AI$248,Calculation!$D$104:$D$248,$D103,Calculation!$C$104:$C$248,$C103)+SUMIFS(Calculation!AI$38:AI$64,Calculation!$B$38:$B$64,$D103,Calculation!$A$38:$A$64,$C103)*10000</f>
        <v>24973.018753781005</v>
      </c>
      <c r="AG103" s="120">
        <f>SUMIFS(Calculation!AJ$104:AJ$248,Calculation!$D$104:$D$248,$D103,Calculation!$C$104:$C$248,$C103)+SUMIFS(Calculation!AJ$38:AJ$64,Calculation!$B$38:$B$64,$D103,Calculation!$A$38:$A$64,$C103)*10000</f>
        <v>32380.733408323958</v>
      </c>
      <c r="AH103" s="171">
        <f>SUMIFS(Calculation!AK$104:AK$248,Calculation!$D$104:$D$248,$D103,Calculation!$C$104:$C$248,$C103)+SUMIFS(Calculation!AK$38:AK$64,Calculation!$B$38:$B$64,$D103,Calculation!$A$38:$A$64,$C103)*10000</f>
        <v>26673.1683991684</v>
      </c>
      <c r="AI103" s="176">
        <f>SUMIFS(Calculation!AL$104:AL$248,Calculation!$D$104:$D$248,$D103,Calculation!$C$104:$C$248,$C103)+SUMIFS(Calculation!AL$38:AL$64,Calculation!$B$38:$B$64,$D103,Calculation!$A$38:$A$64,$C103)*10000</f>
        <v>136956.16091668734</v>
      </c>
      <c r="AJ103" s="123">
        <f>SUMIFS(Calculation!AM$104:AM$248,Calculation!$D$104:$D$248,$D103,Calculation!$C$104:$C$248,$C103)+SUMIFS(Calculation!AM$38:AM$64,Calculation!$B$38:$B$64,$D103,Calculation!$A$38:$A$64,$C103)*10000</f>
        <v>196795.82432331669</v>
      </c>
      <c r="AK103" s="122">
        <f>SUMIFS(Calculation!AN$104:AN$248,Calculation!$D$104:$D$248,$D103,Calculation!$C$104:$C$248,$C103)+SUMIFS(Calculation!AN$38:AN$64,Calculation!$B$38:$B$64,$D103,Calculation!$A$38:$A$64,$C103)*10000</f>
        <v>367431.6130244208</v>
      </c>
      <c r="AL103" s="123">
        <f>SUMIFS(Calculation!AO$104:AO$248,Calculation!$D$104:$D$248,$D103,Calculation!$C$104:$C$248,$C103)+SUMIFS(Calculation!AO$38:AO$64,Calculation!$B$38:$B$64,$D103,Calculation!$A$38:$A$64,$C103)*10000</f>
        <v>606487.59830611013</v>
      </c>
      <c r="AM103" s="122">
        <f>SUMIFS(Calculation!AP$104:AP$248,Calculation!$D$104:$D$248,$D103,Calculation!$C$104:$C$248,$C103)+SUMIFS(Calculation!AP$38:AP$64,Calculation!$B$38:$B$64,$D103,Calculation!$A$38:$A$64,$C103)*10000</f>
        <v>748804.46006749151</v>
      </c>
      <c r="AN103" s="177">
        <f>SUMIFS(Calculation!AQ$104:AQ$248,Calculation!$D$104:$D$248,$D103,Calculation!$C$104:$C$248,$C103)+SUMIFS(Calculation!AQ$38:AQ$64,Calculation!$B$38:$B$64,$D103,Calculation!$A$38:$A$64,$C103)*10000</f>
        <v>476782.88513513515</v>
      </c>
    </row>
    <row r="104" spans="1:40">
      <c r="A104" s="138" t="s">
        <v>191</v>
      </c>
      <c r="B104" s="130" t="s">
        <v>191</v>
      </c>
      <c r="C104" s="142" t="s">
        <v>435</v>
      </c>
      <c r="D104" s="143" t="s">
        <v>146</v>
      </c>
      <c r="E104" s="146">
        <f>SUMIFS(Calculation!H$104:H$248,Calculation!$D$104:$D$248,$D104,Calculation!$C$104:$C$248,$C104)+SUMIFS(Calculation!H$38:H$64,Calculation!$B$38:$B$64,$D104,Calculation!$A$38:$A$64,$C104)*10000</f>
        <v>292412.2726896666</v>
      </c>
      <c r="F104" s="113">
        <f>SUMIFS(Calculation!I$104:I$248,Calculation!$D$104:$D$248,$D104,Calculation!$C$104:$C$248,$C104)+SUMIFS(Calculation!I$38:I$64,Calculation!$B$38:$B$64,$D104,Calculation!$A$38:$A$64,$C104)*10000</f>
        <v>335581.82536723587</v>
      </c>
      <c r="G104" s="112">
        <f>SUMIFS(Calculation!J$104:J$248,Calculation!$D$104:$D$248,$D104,Calculation!$C$104:$C$248,$C104)+SUMIFS(Calculation!J$38:J$64,Calculation!$B$38:$B$64,$D104,Calculation!$A$38:$A$64,$C104)*10000</f>
        <v>234762.01127113338</v>
      </c>
      <c r="H104" s="113">
        <f>SUMIFS(Calculation!K$104:K$248,Calculation!$D$104:$D$248,$D104,Calculation!$C$104:$C$248,$C104)+SUMIFS(Calculation!K$38:K$64,Calculation!$B$38:$B$64,$D104,Calculation!$A$38:$A$64,$C104)*10000</f>
        <v>213429.43012704173</v>
      </c>
      <c r="I104" s="112">
        <f>SUMIFS(Calculation!L$104:L$248,Calculation!$D$104:$D$248,$D104,Calculation!$C$104:$C$248,$C104)+SUMIFS(Calculation!L$38:L$64,Calculation!$B$38:$B$64,$D104,Calculation!$A$38:$A$64,$C104)*10000</f>
        <v>163423.95050618672</v>
      </c>
      <c r="J104" s="147">
        <f>SUMIFS(Calculation!M$104:M$248,Calculation!$D$104:$D$248,$D104,Calculation!$C$104:$C$248,$C104)+SUMIFS(Calculation!M$38:M$64,Calculation!$B$38:$B$64,$D104,Calculation!$A$38:$A$64,$C104)*10000</f>
        <v>355720.4760914761</v>
      </c>
      <c r="K104" s="152">
        <f>SUMIFS(Calculation!N$104:N$248,Calculation!$D$104:$D$248,$D104,Calculation!$C$104:$C$248,$C104)+SUMIFS(Calculation!N$38:N$64,Calculation!$B$38:$B$64,$D104,Calculation!$A$38:$A$64,$C104)*10000</f>
        <v>646286.99760072806</v>
      </c>
      <c r="L104" s="115">
        <f>SUMIFS(Calculation!O$104:O$248,Calculation!$D$104:$D$248,$D104,Calculation!$C$104:$C$248,$C104)+SUMIFS(Calculation!O$38:O$64,Calculation!$B$38:$B$64,$D104,Calculation!$A$38:$A$64,$C104)*10000</f>
        <v>624505.21512191487</v>
      </c>
      <c r="M104" s="114">
        <f>SUMIFS(Calculation!P$104:P$248,Calculation!$D$104:$D$248,$D104,Calculation!$C$104:$C$248,$C104)+SUMIFS(Calculation!P$38:P$64,Calculation!$B$38:$B$64,$D104,Calculation!$A$38:$A$64,$C104)*10000</f>
        <v>434098.22354414529</v>
      </c>
      <c r="N104" s="115">
        <f>SUMIFS(Calculation!Q$104:Q$248,Calculation!$D$104:$D$248,$D104,Calculation!$C$104:$C$248,$C104)+SUMIFS(Calculation!Q$38:Q$64,Calculation!$B$38:$B$64,$D104,Calculation!$A$38:$A$64,$C104)*10000</f>
        <v>345531.92014519055</v>
      </c>
      <c r="O104" s="114">
        <f>SUMIFS(Calculation!R$104:R$248,Calculation!$D$104:$D$248,$D104,Calculation!$C$104:$C$248,$C104)+SUMIFS(Calculation!R$38:R$64,Calculation!$B$38:$B$64,$D104,Calculation!$A$38:$A$64,$C104)*10000</f>
        <v>285266.65916760406</v>
      </c>
      <c r="P104" s="153">
        <f>SUMIFS(Calculation!S$104:S$248,Calculation!$D$104:$D$248,$D104,Calculation!$C$104:$C$248,$C104)+SUMIFS(Calculation!S$38:S$64,Calculation!$B$38:$B$64,$D104,Calculation!$A$38:$A$64,$C104)*10000</f>
        <v>801945.05561330565</v>
      </c>
      <c r="Q104" s="158">
        <f>SUMIFS(Calculation!T$104:T$248,Calculation!$D$104:$D$248,$D104,Calculation!$C$104:$C$248,$C104)+SUMIFS(Calculation!T$38:T$64,Calculation!$B$38:$B$64,$D104,Calculation!$A$38:$A$64,$C104)*10000</f>
        <v>0</v>
      </c>
      <c r="R104" s="117">
        <f>SUMIFS(Calculation!U$104:U$248,Calculation!$D$104:$D$248,$D104,Calculation!$C$104:$C$248,$C104)+SUMIFS(Calculation!U$38:U$64,Calculation!$B$38:$B$64,$D104,Calculation!$A$38:$A$64,$C104)*10000</f>
        <v>89.727760793378579</v>
      </c>
      <c r="S104" s="116">
        <f>SUMIFS(Calculation!V$104:V$248,Calculation!$D$104:$D$248,$D104,Calculation!$C$104:$C$248,$C104)+SUMIFS(Calculation!V$38:V$64,Calculation!$B$38:$B$64,$D104,Calculation!$A$38:$A$64,$C104)*10000</f>
        <v>0</v>
      </c>
      <c r="T104" s="117">
        <f>SUMIFS(Calculation!W$104:W$248,Calculation!$D$104:$D$248,$D104,Calculation!$C$104:$C$248,$C104)+SUMIFS(Calculation!W$38:W$64,Calculation!$B$38:$B$64,$D104,Calculation!$A$38:$A$64,$C104)*10000</f>
        <v>0</v>
      </c>
      <c r="U104" s="116">
        <f>SUMIFS(Calculation!X$104:X$248,Calculation!$D$104:$D$248,$D104,Calculation!$C$104:$C$248,$C104)+SUMIFS(Calculation!X$38:X$64,Calculation!$B$38:$B$64,$D104,Calculation!$A$38:$A$64,$C104)*10000</f>
        <v>0</v>
      </c>
      <c r="V104" s="159">
        <f>SUMIFS(Calculation!Y$104:Y$248,Calculation!$D$104:$D$248,$D104,Calculation!$C$104:$C$248,$C104)+SUMIFS(Calculation!Y$38:Y$64,Calculation!$B$38:$B$64,$D104,Calculation!$A$38:$A$64,$C104)*10000</f>
        <v>0</v>
      </c>
      <c r="W104" s="164">
        <f>SUMIFS(Calculation!Z$104:Z$248,Calculation!$D$104:$D$248,$D104,Calculation!$C$104:$C$248,$C104)+SUMIFS(Calculation!Z$38:Z$64,Calculation!$B$38:$B$64,$D104,Calculation!$A$38:$A$64,$C104)*10000</f>
        <v>0</v>
      </c>
      <c r="X104" s="119">
        <f>SUMIFS(Calculation!AA$104:AA$248,Calculation!$D$104:$D$248,$D104,Calculation!$C$104:$C$248,$C104)+SUMIFS(Calculation!AA$38:AA$64,Calculation!$B$38:$B$64,$D104,Calculation!$A$38:$A$64,$C104)*10000</f>
        <v>0</v>
      </c>
      <c r="Y104" s="118">
        <f>SUMIFS(Calculation!AB$104:AB$248,Calculation!$D$104:$D$248,$D104,Calculation!$C$104:$C$248,$C104)+SUMIFS(Calculation!AB$38:AB$64,Calculation!$B$38:$B$64,$D104,Calculation!$A$38:$A$64,$C104)*10000</f>
        <v>0</v>
      </c>
      <c r="Z104" s="119">
        <f>SUMIFS(Calculation!AC$104:AC$248,Calculation!$D$104:$D$248,$D104,Calculation!$C$104:$C$248,$C104)+SUMIFS(Calculation!AC$38:AC$64,Calculation!$B$38:$B$64,$D104,Calculation!$A$38:$A$64,$C104)*10000</f>
        <v>0</v>
      </c>
      <c r="AA104" s="118">
        <f>SUMIFS(Calculation!AD$104:AD$248,Calculation!$D$104:$D$248,$D104,Calculation!$C$104:$C$248,$C104)+SUMIFS(Calculation!AD$38:AD$64,Calculation!$B$38:$B$64,$D104,Calculation!$A$38:$A$64,$C104)*10000</f>
        <v>0</v>
      </c>
      <c r="AB104" s="165">
        <f>SUMIFS(Calculation!AE$104:AE$248,Calculation!$D$104:$D$248,$D104,Calculation!$C$104:$C$248,$C104)+SUMIFS(Calculation!AE$38:AE$64,Calculation!$B$38:$B$64,$D104,Calculation!$A$38:$A$64,$C104)*10000</f>
        <v>0</v>
      </c>
      <c r="AC104" s="170">
        <f>SUMIFS(Calculation!AF$104:AF$248,Calculation!$D$104:$D$248,$D104,Calculation!$C$104:$C$248,$C104)+SUMIFS(Calculation!AF$38:AF$64,Calculation!$B$38:$B$64,$D104,Calculation!$A$38:$A$64,$C104)*10000</f>
        <v>4656.2463804087038</v>
      </c>
      <c r="AD104" s="121">
        <f>SUMIFS(Calculation!AG$104:AG$248,Calculation!$D$104:$D$248,$D104,Calculation!$C$104:$C$248,$C104)+SUMIFS(Calculation!AG$38:AG$64,Calculation!$B$38:$B$64,$D104,Calculation!$A$38:$A$64,$C104)*10000</f>
        <v>9870.0536872716439</v>
      </c>
      <c r="AE104" s="120">
        <f>SUMIFS(Calculation!AH$104:AH$248,Calculation!$D$104:$D$248,$D104,Calculation!$C$104:$C$248,$C104)+SUMIFS(Calculation!AH$38:AH$64,Calculation!$B$38:$B$64,$D104,Calculation!$A$38:$A$64,$C104)*10000</f>
        <v>4758.6894176581091</v>
      </c>
      <c r="AF104" s="121">
        <f>SUMIFS(Calculation!AI$104:AI$248,Calculation!$D$104:$D$248,$D104,Calculation!$C$104:$C$248,$C104)+SUMIFS(Calculation!AI$38:AI$64,Calculation!$B$38:$B$64,$D104,Calculation!$A$38:$A$64,$C104)*10000</f>
        <v>6024.21778584392</v>
      </c>
      <c r="AG104" s="120">
        <f>SUMIFS(Calculation!AJ$104:AJ$248,Calculation!$D$104:$D$248,$D104,Calculation!$C$104:$C$248,$C104)+SUMIFS(Calculation!AJ$38:AJ$64,Calculation!$B$38:$B$64,$D104,Calculation!$A$38:$A$64,$C104)*10000</f>
        <v>5157.3633295838017</v>
      </c>
      <c r="AH104" s="171">
        <f>SUMIFS(Calculation!AK$104:AK$248,Calculation!$D$104:$D$248,$D104,Calculation!$C$104:$C$248,$C104)+SUMIFS(Calculation!AK$38:AK$64,Calculation!$B$38:$B$64,$D104,Calculation!$A$38:$A$64,$C104)*10000</f>
        <v>18887.812889812889</v>
      </c>
      <c r="AI104" s="176">
        <f>SUMIFS(Calculation!AL$104:AL$248,Calculation!$D$104:$D$248,$D104,Calculation!$C$104:$C$248,$C104)+SUMIFS(Calculation!AL$38:AL$64,Calculation!$B$38:$B$64,$D104,Calculation!$A$38:$A$64,$C104)*10000</f>
        <v>182245.48332919664</v>
      </c>
      <c r="AJ104" s="123">
        <f>SUMIFS(Calculation!AM$104:AM$248,Calculation!$D$104:$D$248,$D104,Calculation!$C$104:$C$248,$C104)+SUMIFS(Calculation!AM$38:AM$64,Calculation!$B$38:$B$64,$D104,Calculation!$A$38:$A$64,$C104)*10000</f>
        <v>233292.17806278431</v>
      </c>
      <c r="AK104" s="122">
        <f>SUMIFS(Calculation!AN$104:AN$248,Calculation!$D$104:$D$248,$D104,Calculation!$C$104:$C$248,$C104)+SUMIFS(Calculation!AN$38:AN$64,Calculation!$B$38:$B$64,$D104,Calculation!$A$38:$A$64,$C104)*10000</f>
        <v>170784.07576706324</v>
      </c>
      <c r="AL104" s="123">
        <f>SUMIFS(Calculation!AO$104:AO$248,Calculation!$D$104:$D$248,$D104,Calculation!$C$104:$C$248,$C104)+SUMIFS(Calculation!AO$38:AO$64,Calculation!$B$38:$B$64,$D104,Calculation!$A$38:$A$64,$C104)*10000</f>
        <v>146302.43194192377</v>
      </c>
      <c r="AM104" s="122">
        <f>SUMIFS(Calculation!AP$104:AP$248,Calculation!$D$104:$D$248,$D104,Calculation!$C$104:$C$248,$C104)+SUMIFS(Calculation!AP$38:AP$64,Calculation!$B$38:$B$64,$D104,Calculation!$A$38:$A$64,$C104)*10000</f>
        <v>119264.02699662543</v>
      </c>
      <c r="AN104" s="177">
        <f>SUMIFS(Calculation!AQ$104:AQ$248,Calculation!$D$104:$D$248,$D104,Calculation!$C$104:$C$248,$C104)+SUMIFS(Calculation!AQ$38:AQ$64,Calculation!$B$38:$B$64,$D104,Calculation!$A$38:$A$64,$C104)*10000</f>
        <v>337619.65540540538</v>
      </c>
    </row>
    <row r="105" spans="1:40">
      <c r="A105" s="138" t="s">
        <v>191</v>
      </c>
      <c r="B105" s="130" t="s">
        <v>191</v>
      </c>
      <c r="C105" s="142" t="s">
        <v>435</v>
      </c>
      <c r="D105" s="143" t="s">
        <v>224</v>
      </c>
      <c r="E105" s="146">
        <f>SUMIFS(Calculation!H$104:H$248,Calculation!$D$104:$D$248,$D105,Calculation!$C$104:$C$248,$C105)+SUMIFS(Calculation!H$38:H$64,Calculation!$B$38:$B$64,$D105,Calculation!$A$38:$A$64,$C105)*10000</f>
        <v>157214.84073798294</v>
      </c>
      <c r="F105" s="113">
        <f>SUMIFS(Calculation!I$104:I$248,Calculation!$D$104:$D$248,$D105,Calculation!$C$104:$C$248,$C105)+SUMIFS(Calculation!I$38:I$64,Calculation!$B$38:$B$64,$D105,Calculation!$A$38:$A$64,$C105)*10000</f>
        <v>192601.21542017747</v>
      </c>
      <c r="G105" s="112">
        <f>SUMIFS(Calculation!J$104:J$248,Calculation!$D$104:$D$248,$D105,Calculation!$C$104:$C$248,$C105)+SUMIFS(Calculation!J$38:J$64,Calculation!$B$38:$B$64,$D105,Calculation!$A$38:$A$64,$C105)*10000</f>
        <v>454277.6130244208</v>
      </c>
      <c r="H105" s="113">
        <f>SUMIFS(Calculation!K$104:K$248,Calculation!$D$104:$D$248,$D105,Calculation!$C$104:$C$248,$C105)+SUMIFS(Calculation!K$38:K$64,Calculation!$B$38:$B$64,$D105,Calculation!$A$38:$A$64,$C105)*10000</f>
        <v>546513.08408953412</v>
      </c>
      <c r="I105" s="112">
        <f>SUMIFS(Calculation!L$104:L$248,Calculation!$D$104:$D$248,$D105,Calculation!$C$104:$C$248,$C105)+SUMIFS(Calculation!L$38:L$64,Calculation!$B$38:$B$64,$D105,Calculation!$A$38:$A$64,$C105)*10000</f>
        <v>369948.31889763777</v>
      </c>
      <c r="J105" s="147">
        <f>SUMIFS(Calculation!M$104:M$248,Calculation!$D$104:$D$248,$D105,Calculation!$C$104:$C$248,$C105)+SUMIFS(Calculation!M$38:M$64,Calculation!$B$38:$B$64,$D105,Calculation!$A$38:$A$64,$C105)*10000</f>
        <v>336355.89397089399</v>
      </c>
      <c r="K105" s="152">
        <f>SUMIFS(Calculation!N$104:N$248,Calculation!$D$104:$D$248,$D105,Calculation!$C$104:$C$248,$C105)+SUMIFS(Calculation!N$38:N$64,Calculation!$B$38:$B$64,$D105,Calculation!$A$38:$A$64,$C105)*10000</f>
        <v>347474.83908331266</v>
      </c>
      <c r="L105" s="115">
        <f>SUMIFS(Calculation!O$104:O$248,Calculation!$D$104:$D$248,$D105,Calculation!$C$104:$C$248,$C105)+SUMIFS(Calculation!O$38:O$64,Calculation!$B$38:$B$64,$D105,Calculation!$A$38:$A$64,$C105)*10000</f>
        <v>358423.65222578484</v>
      </c>
      <c r="M105" s="114">
        <f>SUMIFS(Calculation!P$104:P$248,Calculation!$D$104:$D$248,$D105,Calculation!$C$104:$C$248,$C105)+SUMIFS(Calculation!P$38:P$64,Calculation!$B$38:$B$64,$D105,Calculation!$A$38:$A$64,$C105)*10000</f>
        <v>840004.3249843457</v>
      </c>
      <c r="N105" s="115">
        <f>SUMIFS(Calculation!Q$104:Q$248,Calculation!$D$104:$D$248,$D105,Calculation!$C$104:$C$248,$C105)+SUMIFS(Calculation!Q$38:Q$64,Calculation!$B$38:$B$64,$D105,Calculation!$A$38:$A$64,$C105)*10000</f>
        <v>884778.23895946762</v>
      </c>
      <c r="O105" s="114">
        <f>SUMIFS(Calculation!R$104:R$248,Calculation!$D$104:$D$248,$D105,Calculation!$C$104:$C$248,$C105)+SUMIFS(Calculation!R$38:R$64,Calculation!$B$38:$B$64,$D105,Calculation!$A$38:$A$64,$C105)*10000</f>
        <v>645767.7755905512</v>
      </c>
      <c r="P105" s="153">
        <f>SUMIFS(Calculation!S$104:S$248,Calculation!$D$104:$D$248,$D105,Calculation!$C$104:$C$248,$C105)+SUMIFS(Calculation!S$38:S$64,Calculation!$B$38:$B$64,$D105,Calculation!$A$38:$A$64,$C105)*10000</f>
        <v>758289.06185031182</v>
      </c>
      <c r="Q105" s="158">
        <f>SUMIFS(Calculation!T$104:T$248,Calculation!$D$104:$D$248,$D105,Calculation!$C$104:$C$248,$C105)+SUMIFS(Calculation!T$38:T$64,Calculation!$B$38:$B$64,$D105,Calculation!$A$38:$A$64,$C105)*10000</f>
        <v>0</v>
      </c>
      <c r="R105" s="117">
        <f>SUMIFS(Calculation!U$104:U$248,Calculation!$D$104:$D$248,$D105,Calculation!$C$104:$C$248,$C105)+SUMIFS(Calculation!U$38:U$64,Calculation!$B$38:$B$64,$D105,Calculation!$A$38:$A$64,$C105)*10000</f>
        <v>51.497651181865635</v>
      </c>
      <c r="S105" s="116">
        <f>SUMIFS(Calculation!V$104:V$248,Calculation!$D$104:$D$248,$D105,Calculation!$C$104:$C$248,$C105)+SUMIFS(Calculation!V$38:V$64,Calculation!$B$38:$B$64,$D105,Calculation!$A$38:$A$64,$C105)*10000</f>
        <v>0</v>
      </c>
      <c r="T105" s="117">
        <f>SUMIFS(Calculation!W$104:W$248,Calculation!$D$104:$D$248,$D105,Calculation!$C$104:$C$248,$C105)+SUMIFS(Calculation!W$38:W$64,Calculation!$B$38:$B$64,$D105,Calculation!$A$38:$A$64,$C105)*10000</f>
        <v>0</v>
      </c>
      <c r="U105" s="116">
        <f>SUMIFS(Calculation!X$104:X$248,Calculation!$D$104:$D$248,$D105,Calculation!$C$104:$C$248,$C105)+SUMIFS(Calculation!X$38:X$64,Calculation!$B$38:$B$64,$D105,Calculation!$A$38:$A$64,$C105)*10000</f>
        <v>0</v>
      </c>
      <c r="V105" s="159">
        <f>SUMIFS(Calculation!Y$104:Y$248,Calculation!$D$104:$D$248,$D105,Calculation!$C$104:$C$248,$C105)+SUMIFS(Calculation!Y$38:Y$64,Calculation!$B$38:$B$64,$D105,Calculation!$A$38:$A$64,$C105)*10000</f>
        <v>0</v>
      </c>
      <c r="W105" s="164">
        <f>SUMIFS(Calculation!Z$104:Z$248,Calculation!$D$104:$D$248,$D105,Calculation!$C$104:$C$248,$C105)+SUMIFS(Calculation!Z$38:Z$64,Calculation!$B$38:$B$64,$D105,Calculation!$A$38:$A$64,$C105)*10000</f>
        <v>0</v>
      </c>
      <c r="X105" s="119">
        <f>SUMIFS(Calculation!AA$104:AA$248,Calculation!$D$104:$D$248,$D105,Calculation!$C$104:$C$248,$C105)+SUMIFS(Calculation!AA$38:AA$64,Calculation!$B$38:$B$64,$D105,Calculation!$A$38:$A$64,$C105)*10000</f>
        <v>0</v>
      </c>
      <c r="Y105" s="118">
        <f>SUMIFS(Calculation!AB$104:AB$248,Calculation!$D$104:$D$248,$D105,Calculation!$C$104:$C$248,$C105)+SUMIFS(Calculation!AB$38:AB$64,Calculation!$B$38:$B$64,$D105,Calculation!$A$38:$A$64,$C105)*10000</f>
        <v>0</v>
      </c>
      <c r="Z105" s="119">
        <f>SUMIFS(Calculation!AC$104:AC$248,Calculation!$D$104:$D$248,$D105,Calculation!$C$104:$C$248,$C105)+SUMIFS(Calculation!AC$38:AC$64,Calculation!$B$38:$B$64,$D105,Calculation!$A$38:$A$64,$C105)*10000</f>
        <v>0</v>
      </c>
      <c r="AA105" s="118">
        <f>SUMIFS(Calculation!AD$104:AD$248,Calculation!$D$104:$D$248,$D105,Calculation!$C$104:$C$248,$C105)+SUMIFS(Calculation!AD$38:AD$64,Calculation!$B$38:$B$64,$D105,Calculation!$A$38:$A$64,$C105)*10000</f>
        <v>0</v>
      </c>
      <c r="AB105" s="165">
        <f>SUMIFS(Calculation!AE$104:AE$248,Calculation!$D$104:$D$248,$D105,Calculation!$C$104:$C$248,$C105)+SUMIFS(Calculation!AE$38:AE$64,Calculation!$B$38:$B$64,$D105,Calculation!$A$38:$A$64,$C105)*10000</f>
        <v>0</v>
      </c>
      <c r="AC105" s="170">
        <f>SUMIFS(Calculation!AF$104:AF$248,Calculation!$D$104:$D$248,$D105,Calculation!$C$104:$C$248,$C105)+SUMIFS(Calculation!AF$38:AF$64,Calculation!$B$38:$B$64,$D105,Calculation!$A$38:$A$64,$C105)*10000</f>
        <v>2503.4210308596012</v>
      </c>
      <c r="AD105" s="121">
        <f>SUMIFS(Calculation!AG$104:AG$248,Calculation!$D$104:$D$248,$D105,Calculation!$C$104:$C$248,$C105)+SUMIFS(Calculation!AG$38:AG$64,Calculation!$B$38:$B$64,$D105,Calculation!$A$38:$A$64,$C105)*10000</f>
        <v>5664.74163000522</v>
      </c>
      <c r="AE105" s="120">
        <f>SUMIFS(Calculation!AH$104:AH$248,Calculation!$D$104:$D$248,$D105,Calculation!$C$104:$C$248,$C105)+SUMIFS(Calculation!AH$38:AH$64,Calculation!$B$38:$B$64,$D105,Calculation!$A$38:$A$64,$C105)*10000</f>
        <v>9208.3299937382599</v>
      </c>
      <c r="AF105" s="121">
        <f>SUMIFS(Calculation!AI$104:AI$248,Calculation!$D$104:$D$248,$D105,Calculation!$C$104:$C$248,$C105)+SUMIFS(Calculation!AI$38:AI$64,Calculation!$B$38:$B$64,$D105,Calculation!$A$38:$A$64,$C105)*10000</f>
        <v>15425.772534785239</v>
      </c>
      <c r="AG105" s="120">
        <f>SUMIFS(Calculation!AJ$104:AJ$248,Calculation!$D$104:$D$248,$D105,Calculation!$C$104:$C$248,$C105)+SUMIFS(Calculation!AJ$38:AJ$64,Calculation!$B$38:$B$64,$D105,Calculation!$A$38:$A$64,$C105)*10000</f>
        <v>11674.897637795275</v>
      </c>
      <c r="AH105" s="171">
        <f>SUMIFS(Calculation!AK$104:AK$248,Calculation!$D$104:$D$248,$D105,Calculation!$C$104:$C$248,$C105)+SUMIFS(Calculation!AK$38:AK$64,Calculation!$B$38:$B$64,$D105,Calculation!$A$38:$A$64,$C105)*10000</f>
        <v>17859.604989604988</v>
      </c>
      <c r="AI105" s="176">
        <f>SUMIFS(Calculation!AL$104:AL$248,Calculation!$D$104:$D$248,$D105,Calculation!$C$104:$C$248,$C105)+SUMIFS(Calculation!AL$38:AL$64,Calculation!$B$38:$B$64,$D105,Calculation!$A$38:$A$64,$C105)*10000</f>
        <v>97983.899147844786</v>
      </c>
      <c r="AJ105" s="123">
        <f>SUMIFS(Calculation!AM$104:AM$248,Calculation!$D$104:$D$248,$D105,Calculation!$C$104:$C$248,$C105)+SUMIFS(Calculation!AM$38:AM$64,Calculation!$B$38:$B$64,$D105,Calculation!$A$38:$A$64,$C105)*10000</f>
        <v>133893.89307285065</v>
      </c>
      <c r="AK105" s="122">
        <f>SUMIFS(Calculation!AN$104:AN$248,Calculation!$D$104:$D$248,$D105,Calculation!$C$104:$C$248,$C105)+SUMIFS(Calculation!AN$38:AN$64,Calculation!$B$38:$B$64,$D105,Calculation!$A$38:$A$64,$C105)*10000</f>
        <v>330476.73199749528</v>
      </c>
      <c r="AL105" s="123">
        <f>SUMIFS(Calculation!AO$104:AO$248,Calculation!$D$104:$D$248,$D105,Calculation!$C$104:$C$248,$C105)+SUMIFS(Calculation!AO$38:AO$64,Calculation!$B$38:$B$64,$D105,Calculation!$A$38:$A$64,$C105)*10000</f>
        <v>374625.90441621293</v>
      </c>
      <c r="AM105" s="122">
        <f>SUMIFS(Calculation!AP$104:AP$248,Calculation!$D$104:$D$248,$D105,Calculation!$C$104:$C$248,$C105)+SUMIFS(Calculation!AP$38:AP$64,Calculation!$B$38:$B$64,$D105,Calculation!$A$38:$A$64,$C105)*10000</f>
        <v>269982.00787401578</v>
      </c>
      <c r="AN105" s="177">
        <f>SUMIFS(Calculation!AQ$104:AQ$248,Calculation!$D$104:$D$248,$D105,Calculation!$C$104:$C$248,$C105)+SUMIFS(Calculation!AQ$38:AQ$64,Calculation!$B$38:$B$64,$D105,Calculation!$A$38:$A$64,$C105)*10000</f>
        <v>319240.43918918917</v>
      </c>
    </row>
    <row r="106" spans="1:40">
      <c r="A106" s="138" t="s">
        <v>191</v>
      </c>
      <c r="B106" s="130" t="s">
        <v>191</v>
      </c>
      <c r="C106" s="142" t="s">
        <v>435</v>
      </c>
      <c r="D106" s="143" t="s">
        <v>430</v>
      </c>
      <c r="E106" s="146">
        <f>SUMIFS(Calculation!H$104:H$248,Calculation!$D$104:$D$248,$D106,Calculation!$C$104:$C$248,$C106)+SUMIFS(Calculation!H$38:H$64,Calculation!$B$38:$B$64,$D106,Calculation!$A$38:$A$64,$C106)*10000</f>
        <v>10754.246711342765</v>
      </c>
      <c r="F106" s="113">
        <f>SUMIFS(Calculation!I$104:I$248,Calculation!$D$104:$D$248,$D106,Calculation!$C$104:$C$248,$C106)+SUMIFS(Calculation!I$38:I$64,Calculation!$B$38:$B$64,$D106,Calculation!$A$38:$A$64,$C106)*10000</f>
        <v>14958.884497800314</v>
      </c>
      <c r="G106" s="112">
        <f>SUMIFS(Calculation!J$104:J$248,Calculation!$D$104:$D$248,$D106,Calculation!$C$104:$C$248,$C106)+SUMIFS(Calculation!J$38:J$64,Calculation!$B$38:$B$64,$D106,Calculation!$A$38:$A$64,$C106)*10000</f>
        <v>7685.8985597996243</v>
      </c>
      <c r="H106" s="113">
        <f>SUMIFS(Calculation!K$104:K$248,Calculation!$D$104:$D$248,$D106,Calculation!$C$104:$C$248,$C106)+SUMIFS(Calculation!K$38:K$64,Calculation!$B$38:$B$64,$D106,Calculation!$A$38:$A$64,$C106)*10000</f>
        <v>25366.214156079855</v>
      </c>
      <c r="I106" s="112">
        <f>SUMIFS(Calculation!L$104:L$248,Calculation!$D$104:$D$248,$D106,Calculation!$C$104:$C$248,$C106)+SUMIFS(Calculation!L$38:L$64,Calculation!$B$38:$B$64,$D106,Calculation!$A$38:$A$64,$C106)*10000</f>
        <v>34003.218222722156</v>
      </c>
      <c r="J106" s="147">
        <f>SUMIFS(Calculation!M$104:M$248,Calculation!$D$104:$D$248,$D106,Calculation!$C$104:$C$248,$C106)+SUMIFS(Calculation!M$38:M$64,Calculation!$B$38:$B$64,$D106,Calculation!$A$38:$A$64,$C106)*10000</f>
        <v>18523.777546777546</v>
      </c>
      <c r="K106" s="152">
        <f>SUMIFS(Calculation!N$104:N$248,Calculation!$D$104:$D$248,$D106,Calculation!$C$104:$C$248,$C106)+SUMIFS(Calculation!N$38:N$64,Calculation!$B$38:$B$64,$D106,Calculation!$A$38:$A$64,$C106)*10000</f>
        <v>23768.940183668405</v>
      </c>
      <c r="L106" s="115">
        <f>SUMIFS(Calculation!O$104:O$248,Calculation!$D$104:$D$248,$D106,Calculation!$C$104:$C$248,$C106)+SUMIFS(Calculation!O$38:O$64,Calculation!$B$38:$B$64,$D106,Calculation!$A$38:$A$64,$C106)*10000</f>
        <v>27837.92409216315</v>
      </c>
      <c r="M106" s="114">
        <f>SUMIFS(Calculation!P$104:P$248,Calculation!$D$104:$D$248,$D106,Calculation!$C$104:$C$248,$C106)+SUMIFS(Calculation!P$38:P$64,Calculation!$B$38:$B$64,$D106,Calculation!$A$38:$A$64,$C106)*10000</f>
        <v>14211.988102692549</v>
      </c>
      <c r="N106" s="115">
        <f>SUMIFS(Calculation!Q$104:Q$248,Calculation!$D$104:$D$248,$D106,Calculation!$C$104:$C$248,$C106)+SUMIFS(Calculation!Q$38:Q$64,Calculation!$B$38:$B$64,$D106,Calculation!$A$38:$A$64,$C106)*10000</f>
        <v>41066.673321234121</v>
      </c>
      <c r="O106" s="114">
        <f>SUMIFS(Calculation!R$104:R$248,Calculation!$D$104:$D$248,$D106,Calculation!$C$104:$C$248,$C106)+SUMIFS(Calculation!R$38:R$64,Calculation!$B$38:$B$64,$D106,Calculation!$A$38:$A$64,$C106)*10000</f>
        <v>59354.730033745778</v>
      </c>
      <c r="P106" s="153">
        <f>SUMIFS(Calculation!S$104:S$248,Calculation!$D$104:$D$248,$D106,Calculation!$C$104:$C$248,$C106)+SUMIFS(Calculation!S$38:S$64,Calculation!$B$38:$B$64,$D106,Calculation!$A$38:$A$64,$C106)*10000</f>
        <v>41760.463097713095</v>
      </c>
      <c r="Q106" s="158">
        <f>SUMIFS(Calculation!T$104:T$248,Calculation!$D$104:$D$248,$D106,Calculation!$C$104:$C$248,$C106)+SUMIFS(Calculation!T$38:T$64,Calculation!$B$38:$B$64,$D106,Calculation!$A$38:$A$64,$C106)*10000</f>
        <v>0</v>
      </c>
      <c r="R106" s="117">
        <f>SUMIFS(Calculation!U$104:U$248,Calculation!$D$104:$D$248,$D106,Calculation!$C$104:$C$248,$C106)+SUMIFS(Calculation!U$38:U$64,Calculation!$B$38:$B$64,$D106,Calculation!$A$38:$A$64,$C106)*10000</f>
        <v>3.999701737379763</v>
      </c>
      <c r="S106" s="116">
        <f>SUMIFS(Calculation!V$104:V$248,Calculation!$D$104:$D$248,$D106,Calculation!$C$104:$C$248,$C106)+SUMIFS(Calculation!V$38:V$64,Calculation!$B$38:$B$64,$D106,Calculation!$A$38:$A$64,$C106)*10000</f>
        <v>0</v>
      </c>
      <c r="T106" s="117">
        <f>SUMIFS(Calculation!W$104:W$248,Calculation!$D$104:$D$248,$D106,Calculation!$C$104:$C$248,$C106)+SUMIFS(Calculation!W$38:W$64,Calculation!$B$38:$B$64,$D106,Calculation!$A$38:$A$64,$C106)*10000</f>
        <v>0</v>
      </c>
      <c r="U106" s="116">
        <f>SUMIFS(Calculation!X$104:X$248,Calculation!$D$104:$D$248,$D106,Calculation!$C$104:$C$248,$C106)+SUMIFS(Calculation!X$38:X$64,Calculation!$B$38:$B$64,$D106,Calculation!$A$38:$A$64,$C106)*10000</f>
        <v>0</v>
      </c>
      <c r="V106" s="159">
        <f>SUMIFS(Calculation!Y$104:Y$248,Calculation!$D$104:$D$248,$D106,Calculation!$C$104:$C$248,$C106)+SUMIFS(Calculation!Y$38:Y$64,Calculation!$B$38:$B$64,$D106,Calculation!$A$38:$A$64,$C106)*10000</f>
        <v>0</v>
      </c>
      <c r="W106" s="164">
        <f>SUMIFS(Calculation!Z$104:Z$248,Calculation!$D$104:$D$248,$D106,Calculation!$C$104:$C$248,$C106)+SUMIFS(Calculation!Z$38:Z$64,Calculation!$B$38:$B$64,$D106,Calculation!$A$38:$A$64,$C106)*10000</f>
        <v>0</v>
      </c>
      <c r="X106" s="119">
        <f>SUMIFS(Calculation!AA$104:AA$248,Calculation!$D$104:$D$248,$D106,Calculation!$C$104:$C$248,$C106)+SUMIFS(Calculation!AA$38:AA$64,Calculation!$B$38:$B$64,$D106,Calculation!$A$38:$A$64,$C106)*10000</f>
        <v>0</v>
      </c>
      <c r="Y106" s="118">
        <f>SUMIFS(Calculation!AB$104:AB$248,Calculation!$D$104:$D$248,$D106,Calculation!$C$104:$C$248,$C106)+SUMIFS(Calculation!AB$38:AB$64,Calculation!$B$38:$B$64,$D106,Calculation!$A$38:$A$64,$C106)*10000</f>
        <v>0</v>
      </c>
      <c r="Z106" s="119">
        <f>SUMIFS(Calculation!AC$104:AC$248,Calculation!$D$104:$D$248,$D106,Calculation!$C$104:$C$248,$C106)+SUMIFS(Calculation!AC$38:AC$64,Calculation!$B$38:$B$64,$D106,Calculation!$A$38:$A$64,$C106)*10000</f>
        <v>0</v>
      </c>
      <c r="AA106" s="118">
        <f>SUMIFS(Calculation!AD$104:AD$248,Calculation!$D$104:$D$248,$D106,Calculation!$C$104:$C$248,$C106)+SUMIFS(Calculation!AD$38:AD$64,Calculation!$B$38:$B$64,$D106,Calculation!$A$38:$A$64,$C106)*10000</f>
        <v>0</v>
      </c>
      <c r="AB106" s="165">
        <f>SUMIFS(Calculation!AE$104:AE$248,Calculation!$D$104:$D$248,$D106,Calculation!$C$104:$C$248,$C106)+SUMIFS(Calculation!AE$38:AE$64,Calculation!$B$38:$B$64,$D106,Calculation!$A$38:$A$64,$C106)*10000</f>
        <v>0</v>
      </c>
      <c r="AC106" s="170">
        <f>SUMIFS(Calculation!AF$104:AF$248,Calculation!$D$104:$D$248,$D106,Calculation!$C$104:$C$248,$C106)+SUMIFS(Calculation!AF$38:AF$64,Calculation!$B$38:$B$64,$D106,Calculation!$A$38:$A$64,$C106)*10000</f>
        <v>171.24596674112684</v>
      </c>
      <c r="AD106" s="121">
        <f>SUMIFS(Calculation!AG$104:AG$248,Calculation!$D$104:$D$248,$D106,Calculation!$C$104:$C$248,$C106)+SUMIFS(Calculation!AG$38:AG$64,Calculation!$B$38:$B$64,$D106,Calculation!$A$38:$A$64,$C106)*10000</f>
        <v>439.96719111177396</v>
      </c>
      <c r="AE106" s="120">
        <f>SUMIFS(Calculation!AH$104:AH$248,Calculation!$D$104:$D$248,$D106,Calculation!$C$104:$C$248,$C106)+SUMIFS(Calculation!AH$38:AH$64,Calculation!$B$38:$B$64,$D106,Calculation!$A$38:$A$64,$C106)*10000</f>
        <v>155.7952410770194</v>
      </c>
      <c r="AF106" s="121">
        <f>SUMIFS(Calculation!AI$104:AI$248,Calculation!$D$104:$D$248,$D106,Calculation!$C$104:$C$248,$C106)+SUMIFS(Calculation!AI$38:AI$64,Calculation!$B$38:$B$64,$D106,Calculation!$A$38:$A$64,$C106)*10000</f>
        <v>715.9818511796733</v>
      </c>
      <c r="AG106" s="120">
        <f>SUMIFS(Calculation!AJ$104:AJ$248,Calculation!$D$104:$D$248,$D106,Calculation!$C$104:$C$248,$C106)+SUMIFS(Calculation!AJ$38:AJ$64,Calculation!$B$38:$B$64,$D106,Calculation!$A$38:$A$64,$C106)*10000</f>
        <v>1073.0798650168729</v>
      </c>
      <c r="AH106" s="171">
        <f>SUMIFS(Calculation!AK$104:AK$248,Calculation!$D$104:$D$248,$D106,Calculation!$C$104:$C$248,$C106)+SUMIFS(Calculation!AK$38:AK$64,Calculation!$B$38:$B$64,$D106,Calculation!$A$38:$A$64,$C106)*10000</f>
        <v>983.56340956340955</v>
      </c>
      <c r="AI106" s="176">
        <f>SUMIFS(Calculation!AL$104:AL$248,Calculation!$D$104:$D$248,$D106,Calculation!$C$104:$C$248,$C106)+SUMIFS(Calculation!AL$38:AL$64,Calculation!$B$38:$B$64,$D106,Calculation!$A$38:$A$64,$C106)*10000</f>
        <v>6702.567138247703</v>
      </c>
      <c r="AJ106" s="123">
        <f>SUMIFS(Calculation!AM$104:AM$248,Calculation!$D$104:$D$248,$D106,Calculation!$C$104:$C$248,$C106)+SUMIFS(Calculation!AM$38:AM$64,Calculation!$B$38:$B$64,$D106,Calculation!$A$38:$A$64,$C106)*10000</f>
        <v>10399.224517187384</v>
      </c>
      <c r="AK106" s="122">
        <f>SUMIFS(Calculation!AN$104:AN$248,Calculation!$D$104:$D$248,$D106,Calculation!$C$104:$C$248,$C106)+SUMIFS(Calculation!AN$38:AN$64,Calculation!$B$38:$B$64,$D106,Calculation!$A$38:$A$64,$C106)*10000</f>
        <v>5591.3180964308076</v>
      </c>
      <c r="AL106" s="123">
        <f>SUMIFS(Calculation!AO$104:AO$248,Calculation!$D$104:$D$248,$D106,Calculation!$C$104:$C$248,$C106)+SUMIFS(Calculation!AO$38:AO$64,Calculation!$B$38:$B$64,$D106,Calculation!$A$38:$A$64,$C106)*10000</f>
        <v>17388.130671506351</v>
      </c>
      <c r="AM106" s="122">
        <f>SUMIFS(Calculation!AP$104:AP$248,Calculation!$D$104:$D$248,$D106,Calculation!$C$104:$C$248,$C106)+SUMIFS(Calculation!AP$38:AP$64,Calculation!$B$38:$B$64,$D106,Calculation!$A$38:$A$64,$C106)*10000</f>
        <v>24814.971878515185</v>
      </c>
      <c r="AN106" s="177">
        <f>SUMIFS(Calculation!AQ$104:AQ$248,Calculation!$D$104:$D$248,$D106,Calculation!$C$104:$C$248,$C106)+SUMIFS(Calculation!AQ$38:AQ$64,Calculation!$B$38:$B$64,$D106,Calculation!$A$38:$A$64,$C106)*10000</f>
        <v>17581.195945945947</v>
      </c>
    </row>
    <row r="107" spans="1:40">
      <c r="A107" s="138" t="s">
        <v>191</v>
      </c>
      <c r="B107" s="135" t="s">
        <v>173</v>
      </c>
      <c r="C107" s="142" t="s">
        <v>435</v>
      </c>
      <c r="D107" s="143" t="s">
        <v>147</v>
      </c>
      <c r="E107" s="146">
        <f>SUMIFS(Calculation!H$104:H$248,Calculation!$D$104:$D$248,$D107,Calculation!$C$104:$C$248,$C107)+SUMIFS(Calculation!H$38:H$64,Calculation!$B$38:$B$64,$D107,Calculation!$A$38:$A$64,$C107)*10000</f>
        <v>1687.5519152808802</v>
      </c>
      <c r="F107" s="113">
        <f>SUMIFS(Calculation!I$104:I$248,Calculation!$D$104:$D$248,$D107,Calculation!$C$104:$C$248,$C107)+SUMIFS(Calculation!I$38:I$64,Calculation!$B$38:$B$64,$D107,Calculation!$A$38:$A$64,$C107)*10000</f>
        <v>3978.9963462829023</v>
      </c>
      <c r="G107" s="112">
        <f>SUMIFS(Calculation!J$104:J$248,Calculation!$D$104:$D$248,$D107,Calculation!$C$104:$C$248,$C107)+SUMIFS(Calculation!J$38:J$64,Calculation!$B$38:$B$64,$D107,Calculation!$A$38:$A$64,$C107)*10000</f>
        <v>2091.8321853475268</v>
      </c>
      <c r="H107" s="113">
        <f>SUMIFS(Calculation!K$104:K$248,Calculation!$D$104:$D$248,$D107,Calculation!$C$104:$C$248,$C107)+SUMIFS(Calculation!K$38:K$64,Calculation!$B$38:$B$64,$D107,Calculation!$A$38:$A$64,$C107)*10000</f>
        <v>9914.8989715668486</v>
      </c>
      <c r="I107" s="112">
        <f>SUMIFS(Calculation!L$104:L$248,Calculation!$D$104:$D$248,$D107,Calculation!$C$104:$C$248,$C107)+SUMIFS(Calculation!L$38:L$64,Calculation!$B$38:$B$64,$D107,Calculation!$A$38:$A$64,$C107)*10000</f>
        <v>11234.412823397075</v>
      </c>
      <c r="J107" s="147">
        <f>SUMIFS(Calculation!M$104:M$248,Calculation!$D$104:$D$248,$D107,Calculation!$C$104:$C$248,$C107)+SUMIFS(Calculation!M$38:M$64,Calculation!$B$38:$B$64,$D107,Calculation!$A$38:$A$64,$C107)*10000</f>
        <v>10420.902286902287</v>
      </c>
      <c r="K107" s="152">
        <f>SUMIFS(Calculation!N$104:N$248,Calculation!$D$104:$D$248,$D107,Calculation!$C$104:$C$248,$C107)+SUMIFS(Calculation!N$38:N$64,Calculation!$B$38:$B$64,$D107,Calculation!$A$38:$A$64,$C107)*10000</f>
        <v>3729.8121949201618</v>
      </c>
      <c r="L107" s="115">
        <f>SUMIFS(Calculation!O$104:O$248,Calculation!$D$104:$D$248,$D107,Calculation!$C$104:$C$248,$C107)+SUMIFS(Calculation!O$38:O$64,Calculation!$B$38:$B$64,$D107,Calculation!$A$38:$A$64,$C107)*10000</f>
        <v>7404.7632540451868</v>
      </c>
      <c r="M107" s="114">
        <f>SUMIFS(Calculation!P$104:P$248,Calculation!$D$104:$D$248,$D107,Calculation!$C$104:$C$248,$C107)+SUMIFS(Calculation!P$38:P$64,Calculation!$B$38:$B$64,$D107,Calculation!$A$38:$A$64,$C107)*10000</f>
        <v>3868.0050093926111</v>
      </c>
      <c r="N107" s="115">
        <f>SUMIFS(Calculation!Q$104:Q$248,Calculation!$D$104:$D$248,$D107,Calculation!$C$104:$C$248,$C107)+SUMIFS(Calculation!Q$38:Q$64,Calculation!$B$38:$B$64,$D107,Calculation!$A$38:$A$64,$C107)*10000</f>
        <v>16051.741681790683</v>
      </c>
      <c r="O107" s="114">
        <f>SUMIFS(Calculation!R$104:R$248,Calculation!$D$104:$D$248,$D107,Calculation!$C$104:$C$248,$C107)+SUMIFS(Calculation!R$38:R$64,Calculation!$B$38:$B$64,$D107,Calculation!$A$38:$A$64,$C107)*10000</f>
        <v>19610.365579302586</v>
      </c>
      <c r="P107" s="153">
        <f>SUMIFS(Calculation!S$104:S$248,Calculation!$D$104:$D$248,$D107,Calculation!$C$104:$C$248,$C107)+SUMIFS(Calculation!S$38:S$64,Calculation!$B$38:$B$64,$D107,Calculation!$A$38:$A$64,$C107)*10000</f>
        <v>23493.140332640334</v>
      </c>
      <c r="Q107" s="158">
        <f>SUMIFS(Calculation!T$104:T$248,Calculation!$D$104:$D$248,$D107,Calculation!$C$104:$C$248,$C107)+SUMIFS(Calculation!T$38:T$64,Calculation!$B$38:$B$64,$D107,Calculation!$A$38:$A$64,$C107)*10000</f>
        <v>0</v>
      </c>
      <c r="R107" s="117">
        <f>SUMIFS(Calculation!U$104:U$248,Calculation!$D$104:$D$248,$D107,Calculation!$C$104:$C$248,$C107)+SUMIFS(Calculation!U$38:U$64,Calculation!$B$38:$B$64,$D107,Calculation!$A$38:$A$64,$C107)*10000</f>
        <v>1.0639027663858029</v>
      </c>
      <c r="S107" s="116">
        <f>SUMIFS(Calculation!V$104:V$248,Calculation!$D$104:$D$248,$D107,Calculation!$C$104:$C$248,$C107)+SUMIFS(Calculation!V$38:V$64,Calculation!$B$38:$B$64,$D107,Calculation!$A$38:$A$64,$C107)*10000</f>
        <v>0</v>
      </c>
      <c r="T107" s="117">
        <f>SUMIFS(Calculation!W$104:W$248,Calculation!$D$104:$D$248,$D107,Calculation!$C$104:$C$248,$C107)+SUMIFS(Calculation!W$38:W$64,Calculation!$B$38:$B$64,$D107,Calculation!$A$38:$A$64,$C107)*10000</f>
        <v>0</v>
      </c>
      <c r="U107" s="116">
        <f>SUMIFS(Calculation!X$104:X$248,Calculation!$D$104:$D$248,$D107,Calculation!$C$104:$C$248,$C107)+SUMIFS(Calculation!X$38:X$64,Calculation!$B$38:$B$64,$D107,Calculation!$A$38:$A$64,$C107)*10000</f>
        <v>0</v>
      </c>
      <c r="V107" s="159">
        <f>SUMIFS(Calculation!Y$104:Y$248,Calculation!$D$104:$D$248,$D107,Calculation!$C$104:$C$248,$C107)+SUMIFS(Calculation!Y$38:Y$64,Calculation!$B$38:$B$64,$D107,Calculation!$A$38:$A$64,$C107)*10000</f>
        <v>0</v>
      </c>
      <c r="W107" s="164">
        <f>SUMIFS(Calculation!Z$104:Z$248,Calculation!$D$104:$D$248,$D107,Calculation!$C$104:$C$248,$C107)+SUMIFS(Calculation!Z$38:Z$64,Calculation!$B$38:$B$64,$D107,Calculation!$A$38:$A$64,$C107)*10000</f>
        <v>0</v>
      </c>
      <c r="X107" s="119">
        <f>SUMIFS(Calculation!AA$104:AA$248,Calculation!$D$104:$D$248,$D107,Calculation!$C$104:$C$248,$C107)+SUMIFS(Calculation!AA$38:AA$64,Calculation!$B$38:$B$64,$D107,Calculation!$A$38:$A$64,$C107)*10000</f>
        <v>0</v>
      </c>
      <c r="Y107" s="118">
        <f>SUMIFS(Calculation!AB$104:AB$248,Calculation!$D$104:$D$248,$D107,Calculation!$C$104:$C$248,$C107)+SUMIFS(Calculation!AB$38:AB$64,Calculation!$B$38:$B$64,$D107,Calculation!$A$38:$A$64,$C107)*10000</f>
        <v>0</v>
      </c>
      <c r="Z107" s="119">
        <f>SUMIFS(Calculation!AC$104:AC$248,Calculation!$D$104:$D$248,$D107,Calculation!$C$104:$C$248,$C107)+SUMIFS(Calculation!AC$38:AC$64,Calculation!$B$38:$B$64,$D107,Calculation!$A$38:$A$64,$C107)*10000</f>
        <v>0</v>
      </c>
      <c r="AA107" s="118">
        <f>SUMIFS(Calculation!AD$104:AD$248,Calculation!$D$104:$D$248,$D107,Calculation!$C$104:$C$248,$C107)+SUMIFS(Calculation!AD$38:AD$64,Calculation!$B$38:$B$64,$D107,Calculation!$A$38:$A$64,$C107)*10000</f>
        <v>0</v>
      </c>
      <c r="AB107" s="165">
        <f>SUMIFS(Calculation!AE$104:AE$248,Calculation!$D$104:$D$248,$D107,Calculation!$C$104:$C$248,$C107)+SUMIFS(Calculation!AE$38:AE$64,Calculation!$B$38:$B$64,$D107,Calculation!$A$38:$A$64,$C107)*10000</f>
        <v>0</v>
      </c>
      <c r="AC107" s="170">
        <f>SUMIFS(Calculation!AF$104:AF$248,Calculation!$D$104:$D$248,$D107,Calculation!$C$104:$C$248,$C107)+SUMIFS(Calculation!AF$38:AF$64,Calculation!$B$38:$B$64,$D107,Calculation!$A$38:$A$64,$C107)*10000</f>
        <v>26.871845784727391</v>
      </c>
      <c r="AD107" s="121">
        <f>SUMIFS(Calculation!AG$104:AG$248,Calculation!$D$104:$D$248,$D107,Calculation!$C$104:$C$248,$C107)+SUMIFS(Calculation!AG$38:AG$64,Calculation!$B$38:$B$64,$D107,Calculation!$A$38:$A$64,$C107)*10000</f>
        <v>117.02930430243831</v>
      </c>
      <c r="AE107" s="120">
        <f>SUMIFS(Calculation!AH$104:AH$248,Calculation!$D$104:$D$248,$D107,Calculation!$C$104:$C$248,$C107)+SUMIFS(Calculation!AH$38:AH$64,Calculation!$B$38:$B$64,$D107,Calculation!$A$38:$A$64,$C107)*10000</f>
        <v>42.402003757044461</v>
      </c>
      <c r="AF107" s="121">
        <f>SUMIFS(Calculation!AI$104:AI$248,Calculation!$D$104:$D$248,$D107,Calculation!$C$104:$C$248,$C107)+SUMIFS(Calculation!AI$38:AI$64,Calculation!$B$38:$B$64,$D107,Calculation!$A$38:$A$64,$C107)*10000</f>
        <v>279.85601935874166</v>
      </c>
      <c r="AG107" s="120">
        <f>SUMIFS(Calculation!AJ$104:AJ$248,Calculation!$D$104:$D$248,$D107,Calculation!$C$104:$C$248,$C107)+SUMIFS(Calculation!AJ$38:AJ$64,Calculation!$B$38:$B$64,$D107,Calculation!$A$38:$A$64,$C107)*10000</f>
        <v>354.53768278965129</v>
      </c>
      <c r="AH107" s="171">
        <f>SUMIFS(Calculation!AK$104:AK$248,Calculation!$D$104:$D$248,$D107,Calculation!$C$104:$C$248,$C107)+SUMIFS(Calculation!AK$38:AK$64,Calculation!$B$38:$B$64,$D107,Calculation!$A$38:$A$64,$C107)*10000</f>
        <v>553.32224532224529</v>
      </c>
      <c r="AI107" s="176">
        <f>SUMIFS(Calculation!AL$104:AL$248,Calculation!$D$104:$D$248,$D107,Calculation!$C$104:$C$248,$C107)+SUMIFS(Calculation!AL$38:AL$64,Calculation!$B$38:$B$64,$D107,Calculation!$A$38:$A$64,$C107)*10000</f>
        <v>1051.7640440142302</v>
      </c>
      <c r="AJ107" s="123">
        <f>SUMIFS(Calculation!AM$104:AM$248,Calculation!$D$104:$D$248,$D107,Calculation!$C$104:$C$248,$C107)+SUMIFS(Calculation!AM$38:AM$64,Calculation!$B$38:$B$64,$D107,Calculation!$A$38:$A$64,$C107)*10000</f>
        <v>2766.1471926030872</v>
      </c>
      <c r="AK107" s="122">
        <f>SUMIFS(Calculation!AN$104:AN$248,Calculation!$D$104:$D$248,$D107,Calculation!$C$104:$C$248,$C107)+SUMIFS(Calculation!AN$38:AN$64,Calculation!$B$38:$B$64,$D107,Calculation!$A$38:$A$64,$C107)*10000</f>
        <v>1521.7608015028177</v>
      </c>
      <c r="AL107" s="123">
        <f>SUMIFS(Calculation!AO$104:AO$248,Calculation!$D$104:$D$248,$D107,Calculation!$C$104:$C$248,$C107)+SUMIFS(Calculation!AO$38:AO$64,Calculation!$B$38:$B$64,$D107,Calculation!$A$38:$A$64,$C107)*10000</f>
        <v>6796.5033272837263</v>
      </c>
      <c r="AM107" s="122">
        <f>SUMIFS(Calculation!AP$104:AP$248,Calculation!$D$104:$D$248,$D107,Calculation!$C$104:$C$248,$C107)+SUMIFS(Calculation!AP$38:AP$64,Calculation!$B$38:$B$64,$D107,Calculation!$A$38:$A$64,$C107)*10000</f>
        <v>8198.683914510686</v>
      </c>
      <c r="AN107" s="177">
        <f>SUMIFS(Calculation!AQ$104:AQ$248,Calculation!$D$104:$D$248,$D107,Calculation!$C$104:$C$248,$C107)+SUMIFS(Calculation!AQ$38:AQ$64,Calculation!$B$38:$B$64,$D107,Calculation!$A$38:$A$64,$C107)*10000</f>
        <v>9890.635135135135</v>
      </c>
    </row>
    <row r="108" spans="1:40">
      <c r="A108" s="138" t="s">
        <v>191</v>
      </c>
      <c r="B108" s="127" t="s">
        <v>62</v>
      </c>
      <c r="C108" s="142" t="s">
        <v>415</v>
      </c>
      <c r="D108" s="143" t="s">
        <v>410</v>
      </c>
      <c r="E108" s="146">
        <f>SUMIFS(Calculation!H$104:H$248,Calculation!$D$104:$D$248,$D108,Calculation!$C$104:$C$248,$C108)+SUMIFS(Calculation!H$38:H$64,Calculation!$B$38:$B$64,$D108,Calculation!$A$38:$A$64,$C108)*10000</f>
        <v>0</v>
      </c>
      <c r="F108" s="113">
        <f>SUMIFS(Calculation!I$104:I$248,Calculation!$D$104:$D$248,$D108,Calculation!$C$104:$C$248,$C108)+SUMIFS(Calculation!I$38:I$64,Calculation!$B$38:$B$64,$D108,Calculation!$A$38:$A$64,$C108)*10000</f>
        <v>0</v>
      </c>
      <c r="G108" s="112">
        <f>SUMIFS(Calculation!J$104:J$248,Calculation!$D$104:$D$248,$D108,Calculation!$C$104:$C$248,$C108)+SUMIFS(Calculation!J$38:J$64,Calculation!$B$38:$B$64,$D108,Calculation!$A$38:$A$64,$C108)*10000</f>
        <v>2130.6675279703063</v>
      </c>
      <c r="H108" s="113">
        <f>SUMIFS(Calculation!K$104:K$248,Calculation!$D$104:$D$248,$D108,Calculation!$C$104:$C$248,$C108)+SUMIFS(Calculation!K$38:K$64,Calculation!$B$38:$B$64,$D108,Calculation!$A$38:$A$64,$C108)*10000</f>
        <v>26504.59313359236</v>
      </c>
      <c r="I108" s="112">
        <f>SUMIFS(Calculation!L$104:L$248,Calculation!$D$104:$D$248,$D108,Calculation!$C$104:$C$248,$C108)+SUMIFS(Calculation!L$38:L$64,Calculation!$B$38:$B$64,$D108,Calculation!$A$38:$A$64,$C108)*10000</f>
        <v>40242.809029344309</v>
      </c>
      <c r="J108" s="147">
        <f>SUMIFS(Calculation!M$104:M$248,Calculation!$D$104:$D$248,$D108,Calculation!$C$104:$C$248,$C108)+SUMIFS(Calculation!M$38:M$64,Calculation!$B$38:$B$64,$D108,Calculation!$A$38:$A$64,$C108)*10000</f>
        <v>27423.220856157706</v>
      </c>
      <c r="K108" s="152">
        <f>SUMIFS(Calculation!N$104:N$248,Calculation!$D$104:$D$248,$D108,Calculation!$C$104:$C$248,$C108)+SUMIFS(Calculation!N$38:N$64,Calculation!$B$38:$B$64,$D108,Calculation!$A$38:$A$64,$C108)*10000</f>
        <v>0</v>
      </c>
      <c r="L108" s="115">
        <f>SUMIFS(Calculation!O$104:O$248,Calculation!$D$104:$D$248,$D108,Calculation!$C$104:$C$248,$C108)+SUMIFS(Calculation!O$38:O$64,Calculation!$B$38:$B$64,$D108,Calculation!$A$38:$A$64,$C108)*10000</f>
        <v>0</v>
      </c>
      <c r="M108" s="114">
        <f>SUMIFS(Calculation!P$104:P$248,Calculation!$D$104:$D$248,$D108,Calculation!$C$104:$C$248,$C108)+SUMIFS(Calculation!P$38:P$64,Calculation!$B$38:$B$64,$D108,Calculation!$A$38:$A$64,$C108)*10000</f>
        <v>99410.650732549344</v>
      </c>
      <c r="N108" s="115">
        <f>SUMIFS(Calculation!Q$104:Q$248,Calculation!$D$104:$D$248,$D108,Calculation!$C$104:$C$248,$C108)+SUMIFS(Calculation!Q$38:Q$64,Calculation!$B$38:$B$64,$D108,Calculation!$A$38:$A$64,$C108)*10000</f>
        <v>1203525.8659287884</v>
      </c>
      <c r="O108" s="114">
        <f>SUMIFS(Calculation!R$104:R$248,Calculation!$D$104:$D$248,$D108,Calculation!$C$104:$C$248,$C108)+SUMIFS(Calculation!R$38:R$64,Calculation!$B$38:$B$64,$D108,Calculation!$A$38:$A$64,$C108)*10000</f>
        <v>1907737.2515493731</v>
      </c>
      <c r="P108" s="153">
        <f>SUMIFS(Calculation!S$104:S$248,Calculation!$D$104:$D$248,$D108,Calculation!$C$104:$C$248,$C108)+SUMIFS(Calculation!S$38:S$64,Calculation!$B$38:$B$64,$D108,Calculation!$A$38:$A$64,$C108)*10000</f>
        <v>1501681.9930595336</v>
      </c>
      <c r="Q108" s="158">
        <f>SUMIFS(Calculation!T$104:T$248,Calculation!$D$104:$D$248,$D108,Calculation!$C$104:$C$248,$C108)+SUMIFS(Calculation!T$38:T$64,Calculation!$B$38:$B$64,$D108,Calculation!$A$38:$A$64,$C108)*10000</f>
        <v>0</v>
      </c>
      <c r="R108" s="117">
        <f>SUMIFS(Calculation!U$104:U$248,Calculation!$D$104:$D$248,$D108,Calculation!$C$104:$C$248,$C108)+SUMIFS(Calculation!U$38:U$64,Calculation!$B$38:$B$64,$D108,Calculation!$A$38:$A$64,$C108)*10000</f>
        <v>0</v>
      </c>
      <c r="S108" s="116">
        <f>SUMIFS(Calculation!V$104:V$248,Calculation!$D$104:$D$248,$D108,Calculation!$C$104:$C$248,$C108)+SUMIFS(Calculation!V$38:V$64,Calculation!$B$38:$B$64,$D108,Calculation!$A$38:$A$64,$C108)*10000</f>
        <v>1704.534022376245</v>
      </c>
      <c r="T108" s="117">
        <f>SUMIFS(Calculation!W$104:W$248,Calculation!$D$104:$D$248,$D108,Calculation!$C$104:$C$248,$C108)+SUMIFS(Calculation!W$38:W$64,Calculation!$B$38:$B$64,$D108,Calculation!$A$38:$A$64,$C108)*10000</f>
        <v>15661.805033486395</v>
      </c>
      <c r="U108" s="116">
        <f>SUMIFS(Calculation!X$104:X$248,Calculation!$D$104:$D$248,$D108,Calculation!$C$104:$C$248,$C108)+SUMIFS(Calculation!X$38:X$64,Calculation!$B$38:$B$64,$D108,Calculation!$A$38:$A$64,$C108)*10000</f>
        <v>21950.623106915078</v>
      </c>
      <c r="V108" s="159">
        <f>SUMIFS(Calculation!Y$104:Y$248,Calculation!$D$104:$D$248,$D108,Calculation!$C$104:$C$248,$C108)+SUMIFS(Calculation!Y$38:Y$64,Calculation!$B$38:$B$64,$D108,Calculation!$A$38:$A$64,$C108)*10000</f>
        <v>15670.411917804404</v>
      </c>
      <c r="W108" s="164">
        <f>SUMIFS(Calculation!Z$104:Z$248,Calculation!$D$104:$D$248,$D108,Calculation!$C$104:$C$248,$C108)+SUMIFS(Calculation!Z$38:Z$64,Calculation!$B$38:$B$64,$D108,Calculation!$A$38:$A$64,$C108)*10000</f>
        <v>0</v>
      </c>
      <c r="X108" s="119">
        <f>SUMIFS(Calculation!AA$104:AA$248,Calculation!$D$104:$D$248,$D108,Calculation!$C$104:$C$248,$C108)+SUMIFS(Calculation!AA$38:AA$64,Calculation!$B$38:$B$64,$D108,Calculation!$A$38:$A$64,$C108)*10000</f>
        <v>0</v>
      </c>
      <c r="Y108" s="118">
        <f>SUMIFS(Calculation!AB$104:AB$248,Calculation!$D$104:$D$248,$D108,Calculation!$C$104:$C$248,$C108)+SUMIFS(Calculation!AB$38:AB$64,Calculation!$B$38:$B$64,$D108,Calculation!$A$38:$A$64,$C108)*10000</f>
        <v>0</v>
      </c>
      <c r="Z108" s="119">
        <f>SUMIFS(Calculation!AC$104:AC$248,Calculation!$D$104:$D$248,$D108,Calculation!$C$104:$C$248,$C108)+SUMIFS(Calculation!AC$38:AC$64,Calculation!$B$38:$B$64,$D108,Calculation!$A$38:$A$64,$C108)*10000</f>
        <v>0</v>
      </c>
      <c r="AA108" s="118">
        <f>SUMIFS(Calculation!AD$104:AD$248,Calculation!$D$104:$D$248,$D108,Calculation!$C$104:$C$248,$C108)+SUMIFS(Calculation!AD$38:AD$64,Calculation!$B$38:$B$64,$D108,Calculation!$A$38:$A$64,$C108)*10000</f>
        <v>0</v>
      </c>
      <c r="AB108" s="165">
        <f>SUMIFS(Calculation!AE$104:AE$248,Calculation!$D$104:$D$248,$D108,Calculation!$C$104:$C$248,$C108)+SUMIFS(Calculation!AE$38:AE$64,Calculation!$B$38:$B$64,$D108,Calculation!$A$38:$A$64,$C108)*10000</f>
        <v>0</v>
      </c>
      <c r="AC108" s="170">
        <f>SUMIFS(Calculation!AF$104:AF$248,Calculation!$D$104:$D$248,$D108,Calculation!$C$104:$C$248,$C108)+SUMIFS(Calculation!AF$38:AF$64,Calculation!$B$38:$B$64,$D108,Calculation!$A$38:$A$64,$C108)*10000</f>
        <v>0</v>
      </c>
      <c r="AD108" s="121">
        <f>SUMIFS(Calculation!AG$104:AG$248,Calculation!$D$104:$D$248,$D108,Calculation!$C$104:$C$248,$C108)+SUMIFS(Calculation!AG$38:AG$64,Calculation!$B$38:$B$64,$D108,Calculation!$A$38:$A$64,$C108)*10000</f>
        <v>0</v>
      </c>
      <c r="AE108" s="120">
        <f>SUMIFS(Calculation!AH$104:AH$248,Calculation!$D$104:$D$248,$D108,Calculation!$C$104:$C$248,$C108)+SUMIFS(Calculation!AH$38:AH$64,Calculation!$B$38:$B$64,$D108,Calculation!$A$38:$A$64,$C108)*10000</f>
        <v>5752.8023255198277</v>
      </c>
      <c r="AF108" s="121">
        <f>SUMIFS(Calculation!AI$104:AI$248,Calculation!$D$104:$D$248,$D108,Calculation!$C$104:$C$248,$C108)+SUMIFS(Calculation!AI$38:AI$64,Calculation!$B$38:$B$64,$D108,Calculation!$A$38:$A$64,$C108)*10000</f>
        <v>69875.745534016227</v>
      </c>
      <c r="AG108" s="120">
        <f>SUMIFS(Calculation!AJ$104:AJ$248,Calculation!$D$104:$D$248,$D108,Calculation!$C$104:$C$248,$C108)+SUMIFS(Calculation!AJ$38:AJ$64,Calculation!$B$38:$B$64,$D108,Calculation!$A$38:$A$64,$C108)*10000</f>
        <v>95119.366796632006</v>
      </c>
      <c r="AH108" s="171">
        <f>SUMIFS(Calculation!AK$104:AK$248,Calculation!$D$104:$D$248,$D108,Calculation!$C$104:$C$248,$C108)+SUMIFS(Calculation!AK$38:AK$64,Calculation!$B$38:$B$64,$D108,Calculation!$A$38:$A$64,$C108)*10000</f>
        <v>74434.456609570916</v>
      </c>
      <c r="AI108" s="176">
        <f>SUMIFS(Calculation!AL$104:AL$248,Calculation!$D$104:$D$248,$D108,Calculation!$C$104:$C$248,$C108)+SUMIFS(Calculation!AL$38:AL$64,Calculation!$B$38:$B$64,$D108,Calculation!$A$38:$A$64,$C108)*10000</f>
        <v>0</v>
      </c>
      <c r="AJ108" s="123">
        <f>SUMIFS(Calculation!AM$104:AM$248,Calculation!$D$104:$D$248,$D108,Calculation!$C$104:$C$248,$C108)+SUMIFS(Calculation!AM$38:AM$64,Calculation!$B$38:$B$64,$D108,Calculation!$A$38:$A$64,$C108)*10000</f>
        <v>0</v>
      </c>
      <c r="AK108" s="122">
        <f>SUMIFS(Calculation!AN$104:AN$248,Calculation!$D$104:$D$248,$D108,Calculation!$C$104:$C$248,$C108)+SUMIFS(Calculation!AN$38:AN$64,Calculation!$B$38:$B$64,$D108,Calculation!$A$38:$A$64,$C108)*10000</f>
        <v>29829.345391584291</v>
      </c>
      <c r="AL108" s="123">
        <f>SUMIFS(Calculation!AO$104:AO$248,Calculation!$D$104:$D$248,$D108,Calculation!$C$104:$C$248,$C108)+SUMIFS(Calculation!AO$38:AO$64,Calculation!$B$38:$B$64,$D108,Calculation!$A$38:$A$64,$C108)*10000</f>
        <v>352992.99037011643</v>
      </c>
      <c r="AM108" s="122">
        <f>SUMIFS(Calculation!AP$104:AP$248,Calculation!$D$104:$D$248,$D108,Calculation!$C$104:$C$248,$C108)+SUMIFS(Calculation!AP$38:AP$64,Calculation!$B$38:$B$64,$D108,Calculation!$A$38:$A$64,$C108)*10000</f>
        <v>585349.9495177354</v>
      </c>
      <c r="AN108" s="177">
        <f>SUMIFS(Calculation!AQ$104:AQ$248,Calculation!$D$104:$D$248,$D108,Calculation!$C$104:$C$248,$C108)+SUMIFS(Calculation!AQ$38:AQ$64,Calculation!$B$38:$B$64,$D108,Calculation!$A$38:$A$64,$C108)*10000</f>
        <v>592863.91755693324</v>
      </c>
    </row>
    <row r="109" spans="1:40">
      <c r="A109" s="138" t="s">
        <v>191</v>
      </c>
      <c r="B109" s="127" t="s">
        <v>62</v>
      </c>
      <c r="C109" s="142" t="s">
        <v>415</v>
      </c>
      <c r="D109" s="143" t="s">
        <v>416</v>
      </c>
      <c r="E109" s="146">
        <f>SUMIFS(Calculation!H$104:H$248,Calculation!$D$104:$D$248,$D109,Calculation!$C$104:$C$248,$C109)+SUMIFS(Calculation!H$38:H$64,Calculation!$B$38:$B$64,$D109,Calculation!$A$38:$A$64,$C109)*10000</f>
        <v>0</v>
      </c>
      <c r="F109" s="113">
        <f>SUMIFS(Calculation!I$104:I$248,Calculation!$D$104:$D$248,$D109,Calculation!$C$104:$C$248,$C109)+SUMIFS(Calculation!I$38:I$64,Calculation!$B$38:$B$64,$D109,Calculation!$A$38:$A$64,$C109)*10000</f>
        <v>0</v>
      </c>
      <c r="G109" s="112">
        <f>SUMIFS(Calculation!J$104:J$248,Calculation!$D$104:$D$248,$D109,Calculation!$C$104:$C$248,$C109)+SUMIFS(Calculation!J$38:J$64,Calculation!$B$38:$B$64,$D109,Calculation!$A$38:$A$64,$C109)*10000</f>
        <v>0</v>
      </c>
      <c r="H109" s="113">
        <f>SUMIFS(Calculation!K$104:K$248,Calculation!$D$104:$D$248,$D109,Calculation!$C$104:$C$248,$C109)+SUMIFS(Calculation!K$38:K$64,Calculation!$B$38:$B$64,$D109,Calculation!$A$38:$A$64,$C109)*10000</f>
        <v>0</v>
      </c>
      <c r="I109" s="112">
        <f>SUMIFS(Calculation!L$104:L$248,Calculation!$D$104:$D$248,$D109,Calculation!$C$104:$C$248,$C109)+SUMIFS(Calculation!L$38:L$64,Calculation!$B$38:$B$64,$D109,Calculation!$A$38:$A$64,$C109)*10000</f>
        <v>0</v>
      </c>
      <c r="J109" s="147">
        <f>SUMIFS(Calculation!M$104:M$248,Calculation!$D$104:$D$248,$D109,Calculation!$C$104:$C$248,$C109)+SUMIFS(Calculation!M$38:M$64,Calculation!$B$38:$B$64,$D109,Calculation!$A$38:$A$64,$C109)*10000</f>
        <v>0</v>
      </c>
      <c r="K109" s="152">
        <f>SUMIFS(Calculation!N$104:N$248,Calculation!$D$104:$D$248,$D109,Calculation!$C$104:$C$248,$C109)+SUMIFS(Calculation!N$38:N$64,Calculation!$B$38:$B$64,$D109,Calculation!$A$38:$A$64,$C109)*10000</f>
        <v>2925674</v>
      </c>
      <c r="L109" s="115">
        <f>SUMIFS(Calculation!O$104:O$248,Calculation!$D$104:$D$248,$D109,Calculation!$C$104:$C$248,$C109)+SUMIFS(Calculation!O$38:O$64,Calculation!$B$38:$B$64,$D109,Calculation!$A$38:$A$64,$C109)*10000</f>
        <v>3020213</v>
      </c>
      <c r="M109" s="114">
        <f>SUMIFS(Calculation!P$104:P$248,Calculation!$D$104:$D$248,$D109,Calculation!$C$104:$C$248,$C109)+SUMIFS(Calculation!P$38:P$64,Calculation!$B$38:$B$64,$D109,Calculation!$A$38:$A$64,$C109)*10000</f>
        <v>3068591</v>
      </c>
      <c r="N109" s="115">
        <f>SUMIFS(Calculation!Q$104:Q$248,Calculation!$D$104:$D$248,$D109,Calculation!$C$104:$C$248,$C109)+SUMIFS(Calculation!Q$38:Q$64,Calculation!$B$38:$B$64,$D109,Calculation!$A$38:$A$64,$C109)*10000</f>
        <v>3110196.0000000005</v>
      </c>
      <c r="O109" s="114">
        <f>SUMIFS(Calculation!R$104:R$248,Calculation!$D$104:$D$248,$D109,Calculation!$C$104:$C$248,$C109)+SUMIFS(Calculation!R$38:R$64,Calculation!$B$38:$B$64,$D109,Calculation!$A$38:$A$64,$C109)*10000</f>
        <v>3080753.0000000005</v>
      </c>
      <c r="P109" s="153">
        <f>SUMIFS(Calculation!S$104:S$248,Calculation!$D$104:$D$248,$D109,Calculation!$C$104:$C$248,$C109)+SUMIFS(Calculation!S$38:S$64,Calculation!$B$38:$B$64,$D109,Calculation!$A$38:$A$64,$C109)*10000</f>
        <v>2880504.0000000005</v>
      </c>
      <c r="Q109" s="158">
        <f>SUMIFS(Calculation!T$104:T$248,Calculation!$D$104:$D$248,$D109,Calculation!$C$104:$C$248,$C109)+SUMIFS(Calculation!T$38:T$64,Calculation!$B$38:$B$64,$D109,Calculation!$A$38:$A$64,$C109)*10000</f>
        <v>0</v>
      </c>
      <c r="R109" s="117">
        <f>SUMIFS(Calculation!U$104:U$248,Calculation!$D$104:$D$248,$D109,Calculation!$C$104:$C$248,$C109)+SUMIFS(Calculation!U$38:U$64,Calculation!$B$38:$B$64,$D109,Calculation!$A$38:$A$64,$C109)*10000</f>
        <v>0</v>
      </c>
      <c r="S109" s="116">
        <f>SUMIFS(Calculation!V$104:V$248,Calculation!$D$104:$D$248,$D109,Calculation!$C$104:$C$248,$C109)+SUMIFS(Calculation!V$38:V$64,Calculation!$B$38:$B$64,$D109,Calculation!$A$38:$A$64,$C109)*10000</f>
        <v>0</v>
      </c>
      <c r="T109" s="117">
        <f>SUMIFS(Calculation!W$104:W$248,Calculation!$D$104:$D$248,$D109,Calculation!$C$104:$C$248,$C109)+SUMIFS(Calculation!W$38:W$64,Calculation!$B$38:$B$64,$D109,Calculation!$A$38:$A$64,$C109)*10000</f>
        <v>0</v>
      </c>
      <c r="U109" s="116">
        <f>SUMIFS(Calculation!X$104:X$248,Calculation!$D$104:$D$248,$D109,Calculation!$C$104:$C$248,$C109)+SUMIFS(Calculation!X$38:X$64,Calculation!$B$38:$B$64,$D109,Calculation!$A$38:$A$64,$C109)*10000</f>
        <v>0</v>
      </c>
      <c r="V109" s="159">
        <f>SUMIFS(Calculation!Y$104:Y$248,Calculation!$D$104:$D$248,$D109,Calculation!$C$104:$C$248,$C109)+SUMIFS(Calculation!Y$38:Y$64,Calculation!$B$38:$B$64,$D109,Calculation!$A$38:$A$64,$C109)*10000</f>
        <v>0</v>
      </c>
      <c r="W109" s="164">
        <f>SUMIFS(Calculation!Z$104:Z$248,Calculation!$D$104:$D$248,$D109,Calculation!$C$104:$C$248,$C109)+SUMIFS(Calculation!Z$38:Z$64,Calculation!$B$38:$B$64,$D109,Calculation!$A$38:$A$64,$C109)*10000</f>
        <v>0</v>
      </c>
      <c r="X109" s="119">
        <f>SUMIFS(Calculation!AA$104:AA$248,Calculation!$D$104:$D$248,$D109,Calculation!$C$104:$C$248,$C109)+SUMIFS(Calculation!AA$38:AA$64,Calculation!$B$38:$B$64,$D109,Calculation!$A$38:$A$64,$C109)*10000</f>
        <v>0</v>
      </c>
      <c r="Y109" s="118">
        <f>SUMIFS(Calculation!AB$104:AB$248,Calculation!$D$104:$D$248,$D109,Calculation!$C$104:$C$248,$C109)+SUMIFS(Calculation!AB$38:AB$64,Calculation!$B$38:$B$64,$D109,Calculation!$A$38:$A$64,$C109)*10000</f>
        <v>0</v>
      </c>
      <c r="Z109" s="119">
        <f>SUMIFS(Calculation!AC$104:AC$248,Calculation!$D$104:$D$248,$D109,Calculation!$C$104:$C$248,$C109)+SUMIFS(Calculation!AC$38:AC$64,Calculation!$B$38:$B$64,$D109,Calculation!$A$38:$A$64,$C109)*10000</f>
        <v>0</v>
      </c>
      <c r="AA109" s="118">
        <f>SUMIFS(Calculation!AD$104:AD$248,Calculation!$D$104:$D$248,$D109,Calculation!$C$104:$C$248,$C109)+SUMIFS(Calculation!AD$38:AD$64,Calculation!$B$38:$B$64,$D109,Calculation!$A$38:$A$64,$C109)*10000</f>
        <v>0</v>
      </c>
      <c r="AB109" s="165">
        <f>SUMIFS(Calculation!AE$104:AE$248,Calculation!$D$104:$D$248,$D109,Calculation!$C$104:$C$248,$C109)+SUMIFS(Calculation!AE$38:AE$64,Calculation!$B$38:$B$64,$D109,Calculation!$A$38:$A$64,$C109)*10000</f>
        <v>0</v>
      </c>
      <c r="AC109" s="170">
        <f>SUMIFS(Calculation!AF$104:AF$248,Calculation!$D$104:$D$248,$D109,Calculation!$C$104:$C$248,$C109)+SUMIFS(Calculation!AF$38:AF$64,Calculation!$B$38:$B$64,$D109,Calculation!$A$38:$A$64,$C109)*10000</f>
        <v>0</v>
      </c>
      <c r="AD109" s="121">
        <f>SUMIFS(Calculation!AG$104:AG$248,Calculation!$D$104:$D$248,$D109,Calculation!$C$104:$C$248,$C109)+SUMIFS(Calculation!AG$38:AG$64,Calculation!$B$38:$B$64,$D109,Calculation!$A$38:$A$64,$C109)*10000</f>
        <v>0</v>
      </c>
      <c r="AE109" s="120">
        <f>SUMIFS(Calculation!AH$104:AH$248,Calculation!$D$104:$D$248,$D109,Calculation!$C$104:$C$248,$C109)+SUMIFS(Calculation!AH$38:AH$64,Calculation!$B$38:$B$64,$D109,Calculation!$A$38:$A$64,$C109)*10000</f>
        <v>0</v>
      </c>
      <c r="AF109" s="121">
        <f>SUMIFS(Calculation!AI$104:AI$248,Calculation!$D$104:$D$248,$D109,Calculation!$C$104:$C$248,$C109)+SUMIFS(Calculation!AI$38:AI$64,Calculation!$B$38:$B$64,$D109,Calculation!$A$38:$A$64,$C109)*10000</f>
        <v>0</v>
      </c>
      <c r="AG109" s="120">
        <f>SUMIFS(Calculation!AJ$104:AJ$248,Calculation!$D$104:$D$248,$D109,Calculation!$C$104:$C$248,$C109)+SUMIFS(Calculation!AJ$38:AJ$64,Calculation!$B$38:$B$64,$D109,Calculation!$A$38:$A$64,$C109)*10000</f>
        <v>0</v>
      </c>
      <c r="AH109" s="171">
        <f>SUMIFS(Calculation!AK$104:AK$248,Calculation!$D$104:$D$248,$D109,Calculation!$C$104:$C$248,$C109)+SUMIFS(Calculation!AK$38:AK$64,Calculation!$B$38:$B$64,$D109,Calculation!$A$38:$A$64,$C109)*10000</f>
        <v>0</v>
      </c>
      <c r="AI109" s="176">
        <f>SUMIFS(Calculation!AL$104:AL$248,Calculation!$D$104:$D$248,$D109,Calculation!$C$104:$C$248,$C109)+SUMIFS(Calculation!AL$38:AL$64,Calculation!$B$38:$B$64,$D109,Calculation!$A$38:$A$64,$C109)*10000</f>
        <v>0</v>
      </c>
      <c r="AJ109" s="123">
        <f>SUMIFS(Calculation!AM$104:AM$248,Calculation!$D$104:$D$248,$D109,Calculation!$C$104:$C$248,$C109)+SUMIFS(Calculation!AM$38:AM$64,Calculation!$B$38:$B$64,$D109,Calculation!$A$38:$A$64,$C109)*10000</f>
        <v>0</v>
      </c>
      <c r="AK109" s="122">
        <f>SUMIFS(Calculation!AN$104:AN$248,Calculation!$D$104:$D$248,$D109,Calculation!$C$104:$C$248,$C109)+SUMIFS(Calculation!AN$38:AN$64,Calculation!$B$38:$B$64,$D109,Calculation!$A$38:$A$64,$C109)*10000</f>
        <v>0</v>
      </c>
      <c r="AL109" s="123">
        <f>SUMIFS(Calculation!AO$104:AO$248,Calculation!$D$104:$D$248,$D109,Calculation!$C$104:$C$248,$C109)+SUMIFS(Calculation!AO$38:AO$64,Calculation!$B$38:$B$64,$D109,Calculation!$A$38:$A$64,$C109)*10000</f>
        <v>0</v>
      </c>
      <c r="AM109" s="122">
        <f>SUMIFS(Calculation!AP$104:AP$248,Calculation!$D$104:$D$248,$D109,Calculation!$C$104:$C$248,$C109)+SUMIFS(Calculation!AP$38:AP$64,Calculation!$B$38:$B$64,$D109,Calculation!$A$38:$A$64,$C109)*10000</f>
        <v>0</v>
      </c>
      <c r="AN109" s="177">
        <f>SUMIFS(Calculation!AQ$104:AQ$248,Calculation!$D$104:$D$248,$D109,Calculation!$C$104:$C$248,$C109)+SUMIFS(Calculation!AQ$38:AQ$64,Calculation!$B$38:$B$64,$D109,Calculation!$A$38:$A$64,$C109)*10000</f>
        <v>0</v>
      </c>
    </row>
    <row r="110" spans="1:40">
      <c r="A110" s="138" t="s">
        <v>191</v>
      </c>
      <c r="B110" s="129" t="s">
        <v>460</v>
      </c>
      <c r="C110" s="142" t="s">
        <v>415</v>
      </c>
      <c r="D110" s="143" t="s">
        <v>251</v>
      </c>
      <c r="E110" s="146">
        <f>SUMIFS(Calculation!H$104:H$248,Calculation!$D$104:$D$248,$D110,Calculation!$C$104:$C$248,$C110)+SUMIFS(Calculation!H$38:H$64,Calculation!$B$38:$B$64,$D110,Calculation!$A$38:$A$64,$C110)*10000</f>
        <v>11416.288884013873</v>
      </c>
      <c r="F110" s="113">
        <f>SUMIFS(Calculation!I$104:I$248,Calculation!$D$104:$D$248,$D110,Calculation!$C$104:$C$248,$C110)+SUMIFS(Calculation!I$38:I$64,Calculation!$B$38:$B$64,$D110,Calculation!$A$38:$A$64,$C110)*10000</f>
        <v>29248.057205829682</v>
      </c>
      <c r="G110" s="112">
        <f>SUMIFS(Calculation!J$104:J$248,Calculation!$D$104:$D$248,$D110,Calculation!$C$104:$C$248,$C110)+SUMIFS(Calculation!J$38:J$64,Calculation!$B$38:$B$64,$D110,Calculation!$A$38:$A$64,$C110)*10000</f>
        <v>57974.575120771675</v>
      </c>
      <c r="H110" s="113">
        <f>SUMIFS(Calculation!K$104:K$248,Calculation!$D$104:$D$248,$D110,Calculation!$C$104:$C$248,$C110)+SUMIFS(Calculation!K$38:K$64,Calculation!$B$38:$B$64,$D110,Calculation!$A$38:$A$64,$C110)*10000</f>
        <v>65901.813484147511</v>
      </c>
      <c r="I110" s="112">
        <f>SUMIFS(Calculation!L$104:L$248,Calculation!$D$104:$D$248,$D110,Calculation!$C$104:$C$248,$C110)+SUMIFS(Calculation!L$38:L$64,Calculation!$B$38:$B$64,$D110,Calculation!$A$38:$A$64,$C110)*10000</f>
        <v>75660.185791573575</v>
      </c>
      <c r="J110" s="147">
        <f>SUMIFS(Calculation!M$104:M$248,Calculation!$D$104:$D$248,$D110,Calculation!$C$104:$C$248,$C110)+SUMIFS(Calculation!M$38:M$64,Calculation!$B$38:$B$64,$D110,Calculation!$A$38:$A$64,$C110)*10000</f>
        <v>62498.169367022492</v>
      </c>
      <c r="K110" s="152">
        <f>SUMIFS(Calculation!N$104:N$248,Calculation!$D$104:$D$248,$D110,Calculation!$C$104:$C$248,$C110)+SUMIFS(Calculation!N$38:N$64,Calculation!$B$38:$B$64,$D110,Calculation!$A$38:$A$64,$C110)*10000</f>
        <v>530394.74722716014</v>
      </c>
      <c r="L110" s="115">
        <f>SUMIFS(Calculation!O$104:O$248,Calculation!$D$104:$D$248,$D110,Calculation!$C$104:$C$248,$C110)+SUMIFS(Calculation!O$38:O$64,Calculation!$B$38:$B$64,$D110,Calculation!$A$38:$A$64,$C110)*10000</f>
        <v>1482471.9631443368</v>
      </c>
      <c r="M110" s="114">
        <f>SUMIFS(Calculation!P$104:P$248,Calculation!$D$104:$D$248,$D110,Calculation!$C$104:$C$248,$C110)+SUMIFS(Calculation!P$38:P$64,Calculation!$B$38:$B$64,$D110,Calculation!$A$38:$A$64,$C110)*10000</f>
        <v>2704922.3602657244</v>
      </c>
      <c r="N110" s="115">
        <f>SUMIFS(Calculation!Q$104:Q$248,Calculation!$D$104:$D$248,$D110,Calculation!$C$104:$C$248,$C110)+SUMIFS(Calculation!Q$38:Q$64,Calculation!$B$38:$B$64,$D110,Calculation!$A$38:$A$64,$C110)*10000</f>
        <v>2992482.7270508665</v>
      </c>
      <c r="O110" s="114">
        <f>SUMIFS(Calculation!R$104:R$248,Calculation!$D$104:$D$248,$D110,Calculation!$C$104:$C$248,$C110)+SUMIFS(Calculation!R$38:R$64,Calculation!$B$38:$B$64,$D110,Calculation!$A$38:$A$64,$C110)*10000</f>
        <v>3586721.6622100514</v>
      </c>
      <c r="P110" s="153">
        <f>SUMIFS(Calculation!S$104:S$248,Calculation!$D$104:$D$248,$D110,Calculation!$C$104:$C$248,$C110)+SUMIFS(Calculation!S$38:S$64,Calculation!$B$38:$B$64,$D110,Calculation!$A$38:$A$64,$C110)*10000</f>
        <v>3422368.8030637982</v>
      </c>
      <c r="Q110" s="158">
        <f>SUMIFS(Calculation!T$104:T$248,Calculation!$D$104:$D$248,$D110,Calculation!$C$104:$C$248,$C110)+SUMIFS(Calculation!T$38:T$64,Calculation!$B$38:$B$64,$D110,Calculation!$A$38:$A$64,$C110)*10000</f>
        <v>12231.738090014864</v>
      </c>
      <c r="R110" s="117">
        <f>SUMIFS(Calculation!U$104:U$248,Calculation!$D$104:$D$248,$D110,Calculation!$C$104:$C$248,$C110)+SUMIFS(Calculation!U$38:U$64,Calculation!$B$38:$B$64,$D110,Calculation!$A$38:$A$64,$C110)*10000</f>
        <v>20108.039329007908</v>
      </c>
      <c r="S110" s="116">
        <f>SUMIFS(Calculation!V$104:V$248,Calculation!$D$104:$D$248,$D110,Calculation!$C$104:$C$248,$C110)+SUMIFS(Calculation!V$38:V$64,Calculation!$B$38:$B$64,$D110,Calculation!$A$38:$A$64,$C110)*10000</f>
        <v>46379.660096617336</v>
      </c>
      <c r="T110" s="117">
        <f>SUMIFS(Calculation!W$104:W$248,Calculation!$D$104:$D$248,$D110,Calculation!$C$104:$C$248,$C110)+SUMIFS(Calculation!W$38:W$64,Calculation!$B$38:$B$64,$D110,Calculation!$A$38:$A$64,$C110)*10000</f>
        <v>38941.98069517807</v>
      </c>
      <c r="U110" s="116">
        <f>SUMIFS(Calculation!X$104:X$248,Calculation!$D$104:$D$248,$D110,Calculation!$C$104:$C$248,$C110)+SUMIFS(Calculation!X$38:X$64,Calculation!$B$38:$B$64,$D110,Calculation!$A$38:$A$64,$C110)*10000</f>
        <v>41269.192249949221</v>
      </c>
      <c r="V110" s="159">
        <f>SUMIFS(Calculation!Y$104:Y$248,Calculation!$D$104:$D$248,$D110,Calculation!$C$104:$C$248,$C110)+SUMIFS(Calculation!Y$38:Y$64,Calculation!$B$38:$B$64,$D110,Calculation!$A$38:$A$64,$C110)*10000</f>
        <v>35713.239638298568</v>
      </c>
      <c r="W110" s="164">
        <f>SUMIFS(Calculation!Z$104:Z$248,Calculation!$D$104:$D$248,$D110,Calculation!$C$104:$C$248,$C110)+SUMIFS(Calculation!Z$38:Z$64,Calculation!$B$38:$B$64,$D110,Calculation!$A$38:$A$64,$C110)*10000</f>
        <v>0</v>
      </c>
      <c r="X110" s="119">
        <f>SUMIFS(Calculation!AA$104:AA$248,Calculation!$D$104:$D$248,$D110,Calculation!$C$104:$C$248,$C110)+SUMIFS(Calculation!AA$38:AA$64,Calculation!$B$38:$B$64,$D110,Calculation!$A$38:$A$64,$C110)*10000</f>
        <v>0</v>
      </c>
      <c r="Y110" s="118">
        <f>SUMIFS(Calculation!AB$104:AB$248,Calculation!$D$104:$D$248,$D110,Calculation!$C$104:$C$248,$C110)+SUMIFS(Calculation!AB$38:AB$64,Calculation!$B$38:$B$64,$D110,Calculation!$A$38:$A$64,$C110)*10000</f>
        <v>0</v>
      </c>
      <c r="Z110" s="119">
        <f>SUMIFS(Calculation!AC$104:AC$248,Calculation!$D$104:$D$248,$D110,Calculation!$C$104:$C$248,$C110)+SUMIFS(Calculation!AC$38:AC$64,Calculation!$B$38:$B$64,$D110,Calculation!$A$38:$A$64,$C110)*10000</f>
        <v>0</v>
      </c>
      <c r="AA110" s="118">
        <f>SUMIFS(Calculation!AD$104:AD$248,Calculation!$D$104:$D$248,$D110,Calculation!$C$104:$C$248,$C110)+SUMIFS(Calculation!AD$38:AD$64,Calculation!$B$38:$B$64,$D110,Calculation!$A$38:$A$64,$C110)*10000</f>
        <v>0</v>
      </c>
      <c r="AB110" s="165">
        <f>SUMIFS(Calculation!AE$104:AE$248,Calculation!$D$104:$D$248,$D110,Calculation!$C$104:$C$248,$C110)+SUMIFS(Calculation!AE$38:AE$64,Calculation!$B$38:$B$64,$D110,Calculation!$A$38:$A$64,$C110)*10000</f>
        <v>0</v>
      </c>
      <c r="AC110" s="170">
        <f>SUMIFS(Calculation!AF$104:AF$248,Calculation!$D$104:$D$248,$D110,Calculation!$C$104:$C$248,$C110)+SUMIFS(Calculation!AF$38:AF$64,Calculation!$B$38:$B$64,$D110,Calculation!$A$38:$A$64,$C110)*10000</f>
        <v>25278.925386030718</v>
      </c>
      <c r="AD110" s="121">
        <f>SUMIFS(Calculation!AG$104:AG$248,Calculation!$D$104:$D$248,$D110,Calculation!$C$104:$C$248,$C110)+SUMIFS(Calculation!AG$38:AG$64,Calculation!$B$38:$B$64,$D110,Calculation!$A$38:$A$64,$C110)*10000</f>
        <v>63980.125137752431</v>
      </c>
      <c r="AE110" s="120">
        <f>SUMIFS(Calculation!AH$104:AH$248,Calculation!$D$104:$D$248,$D110,Calculation!$C$104:$C$248,$C110)+SUMIFS(Calculation!AH$38:AH$64,Calculation!$B$38:$B$64,$D110,Calculation!$A$38:$A$64,$C110)*10000</f>
        <v>156531.35282608352</v>
      </c>
      <c r="AF110" s="121">
        <f>SUMIFS(Calculation!AI$104:AI$248,Calculation!$D$104:$D$248,$D110,Calculation!$C$104:$C$248,$C110)+SUMIFS(Calculation!AI$38:AI$64,Calculation!$B$38:$B$64,$D110,Calculation!$A$38:$A$64,$C110)*10000</f>
        <v>173741.14464002525</v>
      </c>
      <c r="AG110" s="120">
        <f>SUMIFS(Calculation!AJ$104:AJ$248,Calculation!$D$104:$D$248,$D110,Calculation!$C$104:$C$248,$C110)+SUMIFS(Calculation!AJ$38:AJ$64,Calculation!$B$38:$B$64,$D110,Calculation!$A$38:$A$64,$C110)*10000</f>
        <v>178833.16641644662</v>
      </c>
      <c r="AH110" s="171">
        <f>SUMIFS(Calculation!AK$104:AK$248,Calculation!$D$104:$D$248,$D110,Calculation!$C$104:$C$248,$C110)+SUMIFS(Calculation!AK$38:AK$64,Calculation!$B$38:$B$64,$D110,Calculation!$A$38:$A$64,$C110)*10000</f>
        <v>169637.88828191819</v>
      </c>
      <c r="AI110" s="176">
        <f>SUMIFS(Calculation!AL$104:AL$248,Calculation!$D$104:$D$248,$D110,Calculation!$C$104:$C$248,$C110)+SUMIFS(Calculation!AL$38:AL$64,Calculation!$B$38:$B$64,$D110,Calculation!$A$38:$A$64,$C110)*10000</f>
        <v>148493.30041278043</v>
      </c>
      <c r="AJ110" s="123">
        <f>SUMIFS(Calculation!AM$104:AM$248,Calculation!$D$104:$D$248,$D110,Calculation!$C$104:$C$248,$C110)+SUMIFS(Calculation!AM$38:AM$64,Calculation!$B$38:$B$64,$D110,Calculation!$A$38:$A$64,$C110)*10000</f>
        <v>416784.81518307299</v>
      </c>
      <c r="AK110" s="122">
        <f>SUMIFS(Calculation!AN$104:AN$248,Calculation!$D$104:$D$248,$D110,Calculation!$C$104:$C$248,$C110)+SUMIFS(Calculation!AN$38:AN$64,Calculation!$B$38:$B$64,$D110,Calculation!$A$38:$A$64,$C110)*10000</f>
        <v>811644.05169080338</v>
      </c>
      <c r="AL110" s="123">
        <f>SUMIFS(Calculation!AO$104:AO$248,Calculation!$D$104:$D$248,$D110,Calculation!$C$104:$C$248,$C110)+SUMIFS(Calculation!AO$38:AO$64,Calculation!$B$38:$B$64,$D110,Calculation!$A$38:$A$64,$C110)*10000</f>
        <v>877692.33412978263</v>
      </c>
      <c r="AM110" s="122">
        <f>SUMIFS(Calculation!AP$104:AP$248,Calculation!$D$104:$D$248,$D110,Calculation!$C$104:$C$248,$C110)+SUMIFS(Calculation!AP$38:AP$64,Calculation!$B$38:$B$64,$D110,Calculation!$A$38:$A$64,$C110)*10000</f>
        <v>1100511.7933319793</v>
      </c>
      <c r="AN110" s="177">
        <f>SUMIFS(Calculation!AQ$104:AQ$248,Calculation!$D$104:$D$248,$D110,Calculation!$C$104:$C$248,$C110)+SUMIFS(Calculation!AQ$38:AQ$64,Calculation!$B$38:$B$64,$D110,Calculation!$A$38:$A$64,$C110)*10000</f>
        <v>1351150.8996489625</v>
      </c>
    </row>
    <row r="111" spans="1:40">
      <c r="A111" s="138" t="s">
        <v>191</v>
      </c>
      <c r="B111" s="130" t="s">
        <v>191</v>
      </c>
      <c r="C111" s="142" t="s">
        <v>415</v>
      </c>
      <c r="D111" s="143" t="s">
        <v>435</v>
      </c>
      <c r="E111" s="146">
        <f>SUMIFS(Calculation!H$104:H$248,Calculation!$D$104:$D$248,$D111,Calculation!$C$104:$C$248,$C111)+SUMIFS(Calculation!H$38:H$64,Calculation!$B$38:$B$64,$D111,Calculation!$A$38:$A$64,$C111)*10000</f>
        <v>2577.6313380598085</v>
      </c>
      <c r="F111" s="113">
        <f>SUMIFS(Calculation!I$104:I$248,Calculation!$D$104:$D$248,$D111,Calculation!$C$104:$C$248,$C111)+SUMIFS(Calculation!I$38:I$64,Calculation!$B$38:$B$64,$D111,Calculation!$A$38:$A$64,$C111)*10000</f>
        <v>2662.4166298585064</v>
      </c>
      <c r="G111" s="112">
        <f>SUMIFS(Calculation!J$104:J$248,Calculation!$D$104:$D$248,$D111,Calculation!$C$104:$C$248,$C111)+SUMIFS(Calculation!J$38:J$64,Calculation!$B$38:$B$64,$D111,Calculation!$A$38:$A$64,$C111)*10000</f>
        <v>3453.0111057062213</v>
      </c>
      <c r="H111" s="113">
        <f>SUMIFS(Calculation!K$104:K$248,Calculation!$D$104:$D$248,$D111,Calculation!$C$104:$C$248,$C111)+SUMIFS(Calculation!K$38:K$64,Calculation!$B$38:$B$64,$D111,Calculation!$A$38:$A$64,$C111)*10000</f>
        <v>2023.4250246429481</v>
      </c>
      <c r="I111" s="112">
        <f>SUMIFS(Calculation!L$104:L$248,Calculation!$D$104:$D$248,$D111,Calculation!$C$104:$C$248,$C111)+SUMIFS(Calculation!L$38:L$64,Calculation!$B$38:$B$64,$D111,Calculation!$A$38:$A$64,$C111)*10000</f>
        <v>1219.6134140028119</v>
      </c>
      <c r="J111" s="147">
        <f>SUMIFS(Calculation!M$104:M$248,Calculation!$D$104:$D$248,$D111,Calculation!$C$104:$C$248,$C111)+SUMIFS(Calculation!M$38:M$64,Calculation!$B$38:$B$64,$D111,Calculation!$A$38:$A$64,$C111)*10000</f>
        <v>3309.5943350380676</v>
      </c>
      <c r="K111" s="152">
        <f>SUMIFS(Calculation!N$104:N$248,Calculation!$D$104:$D$248,$D111,Calculation!$C$104:$C$248,$C111)+SUMIFS(Calculation!N$38:N$64,Calculation!$B$38:$B$64,$D111,Calculation!$A$38:$A$64,$C111)*10000</f>
        <v>119755.38950398001</v>
      </c>
      <c r="L111" s="115">
        <f>SUMIFS(Calculation!O$104:O$248,Calculation!$D$104:$D$248,$D111,Calculation!$C$104:$C$248,$C111)+SUMIFS(Calculation!O$38:O$64,Calculation!$B$38:$B$64,$D111,Calculation!$A$38:$A$64,$C111)*10000</f>
        <v>134947.69858381455</v>
      </c>
      <c r="M111" s="114">
        <f>SUMIFS(Calculation!P$104:P$248,Calculation!$D$104:$D$248,$D111,Calculation!$C$104:$C$248,$C111)+SUMIFS(Calculation!P$38:P$64,Calculation!$B$38:$B$64,$D111,Calculation!$A$38:$A$64,$C111)*10000</f>
        <v>161107.29454443493</v>
      </c>
      <c r="N111" s="115">
        <f>SUMIFS(Calculation!Q$104:Q$248,Calculation!$D$104:$D$248,$D111,Calculation!$C$104:$C$248,$C111)+SUMIFS(Calculation!Q$38:Q$64,Calculation!$B$38:$B$64,$D111,Calculation!$A$38:$A$64,$C111)*10000</f>
        <v>91880.088203991909</v>
      </c>
      <c r="O111" s="114">
        <f>SUMIFS(Calculation!R$104:R$248,Calculation!$D$104:$D$248,$D111,Calculation!$C$104:$C$248,$C111)+SUMIFS(Calculation!R$38:R$64,Calculation!$B$38:$B$64,$D111,Calculation!$A$38:$A$64,$C111)*10000</f>
        <v>57816.588814311741</v>
      </c>
      <c r="P111" s="153">
        <f>SUMIFS(Calculation!S$104:S$248,Calculation!$D$104:$D$248,$D111,Calculation!$C$104:$C$248,$C111)+SUMIFS(Calculation!S$38:S$64,Calculation!$B$38:$B$64,$D111,Calculation!$A$38:$A$64,$C111)*10000</f>
        <v>181231.74674949006</v>
      </c>
      <c r="Q111" s="158">
        <f>SUMIFS(Calculation!T$104:T$248,Calculation!$D$104:$D$248,$D111,Calculation!$C$104:$C$248,$C111)+SUMIFS(Calculation!T$38:T$64,Calculation!$B$38:$B$64,$D111,Calculation!$A$38:$A$64,$C111)*10000</f>
        <v>2761.747862206938</v>
      </c>
      <c r="R111" s="117">
        <f>SUMIFS(Calculation!U$104:U$248,Calculation!$D$104:$D$248,$D111,Calculation!$C$104:$C$248,$C111)+SUMIFS(Calculation!U$38:U$64,Calculation!$B$38:$B$64,$D111,Calculation!$A$38:$A$64,$C111)*10000</f>
        <v>1830.4114330277232</v>
      </c>
      <c r="S111" s="116">
        <f>SUMIFS(Calculation!V$104:V$248,Calculation!$D$104:$D$248,$D111,Calculation!$C$104:$C$248,$C111)+SUMIFS(Calculation!V$38:V$64,Calculation!$B$38:$B$64,$D111,Calculation!$A$38:$A$64,$C111)*10000</f>
        <v>2762.4088845649771</v>
      </c>
      <c r="T111" s="117">
        <f>SUMIFS(Calculation!W$104:W$248,Calculation!$D$104:$D$248,$D111,Calculation!$C$104:$C$248,$C111)+SUMIFS(Calculation!W$38:W$64,Calculation!$B$38:$B$64,$D111,Calculation!$A$38:$A$64,$C111)*10000</f>
        <v>1195.6602418344694</v>
      </c>
      <c r="U111" s="116">
        <f>SUMIFS(Calculation!X$104:X$248,Calculation!$D$104:$D$248,$D111,Calculation!$C$104:$C$248,$C111)+SUMIFS(Calculation!X$38:X$64,Calculation!$B$38:$B$64,$D111,Calculation!$A$38:$A$64,$C111)*10000</f>
        <v>665.24368036517012</v>
      </c>
      <c r="V111" s="159">
        <f>SUMIFS(Calculation!Y$104:Y$248,Calculation!$D$104:$D$248,$D111,Calculation!$C$104:$C$248,$C111)+SUMIFS(Calculation!Y$38:Y$64,Calculation!$B$38:$B$64,$D111,Calculation!$A$38:$A$64,$C111)*10000</f>
        <v>1891.1967628788957</v>
      </c>
      <c r="W111" s="164">
        <f>SUMIFS(Calculation!Z$104:Z$248,Calculation!$D$104:$D$248,$D111,Calculation!$C$104:$C$248,$C111)+SUMIFS(Calculation!Z$38:Z$64,Calculation!$B$38:$B$64,$D111,Calculation!$A$38:$A$64,$C111)*10000</f>
        <v>0</v>
      </c>
      <c r="X111" s="119">
        <f>SUMIFS(Calculation!AA$104:AA$248,Calculation!$D$104:$D$248,$D111,Calculation!$C$104:$C$248,$C111)+SUMIFS(Calculation!AA$38:AA$64,Calculation!$B$38:$B$64,$D111,Calculation!$A$38:$A$64,$C111)*10000</f>
        <v>0</v>
      </c>
      <c r="Y111" s="118">
        <f>SUMIFS(Calculation!AB$104:AB$248,Calculation!$D$104:$D$248,$D111,Calculation!$C$104:$C$248,$C111)+SUMIFS(Calculation!AB$38:AB$64,Calculation!$B$38:$B$64,$D111,Calculation!$A$38:$A$64,$C111)*10000</f>
        <v>0</v>
      </c>
      <c r="Z111" s="119">
        <f>SUMIFS(Calculation!AC$104:AC$248,Calculation!$D$104:$D$248,$D111,Calculation!$C$104:$C$248,$C111)+SUMIFS(Calculation!AC$38:AC$64,Calculation!$B$38:$B$64,$D111,Calculation!$A$38:$A$64,$C111)*10000</f>
        <v>0</v>
      </c>
      <c r="AA111" s="118">
        <f>SUMIFS(Calculation!AD$104:AD$248,Calculation!$D$104:$D$248,$D111,Calculation!$C$104:$C$248,$C111)+SUMIFS(Calculation!AD$38:AD$64,Calculation!$B$38:$B$64,$D111,Calculation!$A$38:$A$64,$C111)*10000</f>
        <v>0</v>
      </c>
      <c r="AB111" s="165">
        <f>SUMIFS(Calculation!AE$104:AE$248,Calculation!$D$104:$D$248,$D111,Calculation!$C$104:$C$248,$C111)+SUMIFS(Calculation!AE$38:AE$64,Calculation!$B$38:$B$64,$D111,Calculation!$A$38:$A$64,$C111)*10000</f>
        <v>0</v>
      </c>
      <c r="AC111" s="170">
        <f>SUMIFS(Calculation!AF$104:AF$248,Calculation!$D$104:$D$248,$D111,Calculation!$C$104:$C$248,$C111)+SUMIFS(Calculation!AF$38:AF$64,Calculation!$B$38:$B$64,$D111,Calculation!$A$38:$A$64,$C111)*10000</f>
        <v>5707.6122485610049</v>
      </c>
      <c r="AD111" s="121">
        <f>SUMIFS(Calculation!AG$104:AG$248,Calculation!$D$104:$D$248,$D111,Calculation!$C$104:$C$248,$C111)+SUMIFS(Calculation!AG$38:AG$64,Calculation!$B$38:$B$64,$D111,Calculation!$A$38:$A$64,$C111)*10000</f>
        <v>5824.0363778154833</v>
      </c>
      <c r="AE111" s="120">
        <f>SUMIFS(Calculation!AH$104:AH$248,Calculation!$D$104:$D$248,$D111,Calculation!$C$104:$C$248,$C111)+SUMIFS(Calculation!AH$38:AH$64,Calculation!$B$38:$B$64,$D111,Calculation!$A$38:$A$64,$C111)*10000</f>
        <v>9323.1299854067984</v>
      </c>
      <c r="AF111" s="121">
        <f>SUMIFS(Calculation!AI$104:AI$248,Calculation!$D$104:$D$248,$D111,Calculation!$C$104:$C$248,$C111)+SUMIFS(Calculation!AI$38:AI$64,Calculation!$B$38:$B$64,$D111,Calculation!$A$38:$A$64,$C111)*10000</f>
        <v>5334.484155876863</v>
      </c>
      <c r="AG111" s="120">
        <f>SUMIFS(Calculation!AJ$104:AJ$248,Calculation!$D$104:$D$248,$D111,Calculation!$C$104:$C$248,$C111)+SUMIFS(Calculation!AJ$38:AJ$64,Calculation!$B$38:$B$64,$D111,Calculation!$A$38:$A$64,$C111)*10000</f>
        <v>2882.7226149157373</v>
      </c>
      <c r="AH111" s="171">
        <f>SUMIFS(Calculation!AK$104:AK$248,Calculation!$D$104:$D$248,$D111,Calculation!$C$104:$C$248,$C111)+SUMIFS(Calculation!AK$38:AK$64,Calculation!$B$38:$B$64,$D111,Calculation!$A$38:$A$64,$C111)*10000</f>
        <v>8983.1846236747551</v>
      </c>
      <c r="AI111" s="176">
        <f>SUMIFS(Calculation!AL$104:AL$248,Calculation!$D$104:$D$248,$D111,Calculation!$C$104:$C$248,$C111)+SUMIFS(Calculation!AL$38:AL$64,Calculation!$B$38:$B$64,$D111,Calculation!$A$38:$A$64,$C111)*10000</f>
        <v>33527.619047192224</v>
      </c>
      <c r="AJ111" s="123">
        <f>SUMIFS(Calculation!AM$104:AM$248,Calculation!$D$104:$D$248,$D111,Calculation!$C$104:$C$248,$C111)+SUMIFS(Calculation!AM$38:AM$64,Calculation!$B$38:$B$64,$D111,Calculation!$A$38:$A$64,$C111)*10000</f>
        <v>37939.436975483717</v>
      </c>
      <c r="AK111" s="122">
        <f>SUMIFS(Calculation!AN$104:AN$248,Calculation!$D$104:$D$248,$D111,Calculation!$C$104:$C$248,$C111)+SUMIFS(Calculation!AN$38:AN$64,Calculation!$B$38:$B$64,$D111,Calculation!$A$38:$A$64,$C111)*10000</f>
        <v>48342.1554798871</v>
      </c>
      <c r="AL111" s="123">
        <f>SUMIFS(Calculation!AO$104:AO$248,Calculation!$D$104:$D$248,$D111,Calculation!$C$104:$C$248,$C111)+SUMIFS(Calculation!AO$38:AO$64,Calculation!$B$38:$B$64,$D111,Calculation!$A$38:$A$64,$C111)*10000</f>
        <v>26948.34237365381</v>
      </c>
      <c r="AM111" s="122">
        <f>SUMIFS(Calculation!AP$104:AP$248,Calculation!$D$104:$D$248,$D111,Calculation!$C$104:$C$248,$C111)+SUMIFS(Calculation!AP$38:AP$64,Calculation!$B$38:$B$64,$D111,Calculation!$A$38:$A$64,$C111)*10000</f>
        <v>17739.831476404535</v>
      </c>
      <c r="AN111" s="177">
        <f>SUMIFS(Calculation!AQ$104:AQ$248,Calculation!$D$104:$D$248,$D111,Calculation!$C$104:$C$248,$C111)+SUMIFS(Calculation!AQ$38:AQ$64,Calculation!$B$38:$B$64,$D111,Calculation!$A$38:$A$64,$C111)*10000</f>
        <v>71550.277528918217</v>
      </c>
    </row>
    <row r="112" spans="1:40">
      <c r="A112" s="138" t="s">
        <v>191</v>
      </c>
      <c r="B112" s="130" t="s">
        <v>191</v>
      </c>
      <c r="C112" s="142" t="s">
        <v>415</v>
      </c>
      <c r="D112" s="143" t="s">
        <v>224</v>
      </c>
      <c r="E112" s="146">
        <f>SUMIFS(Calculation!H$104:H$248,Calculation!$D$104:$D$248,$D112,Calculation!$C$104:$C$248,$C112)+SUMIFS(Calculation!H$38:H$64,Calculation!$B$38:$B$64,$D112,Calculation!$A$38:$A$64,$C112)*10000</f>
        <v>436.83110286391781</v>
      </c>
      <c r="F112" s="113">
        <f>SUMIFS(Calculation!I$104:I$248,Calculation!$D$104:$D$248,$D112,Calculation!$C$104:$C$248,$C112)+SUMIFS(Calculation!I$38:I$64,Calculation!$B$38:$B$64,$D112,Calculation!$A$38:$A$64,$C112)*10000</f>
        <v>794.88549596826886</v>
      </c>
      <c r="G112" s="112">
        <f>SUMIFS(Calculation!J$104:J$248,Calculation!$D$104:$D$248,$D112,Calculation!$C$104:$C$248,$C112)+SUMIFS(Calculation!J$38:J$64,Calculation!$B$38:$B$64,$D112,Calculation!$A$38:$A$64,$C112)*10000</f>
        <v>1448.2087086668835</v>
      </c>
      <c r="H112" s="113">
        <f>SUMIFS(Calculation!K$104:K$248,Calculation!$D$104:$D$248,$D112,Calculation!$C$104:$C$248,$C112)+SUMIFS(Calculation!K$38:K$64,Calculation!$B$38:$B$64,$D112,Calculation!$A$38:$A$64,$C112)*10000</f>
        <v>1103.2083919743559</v>
      </c>
      <c r="I112" s="112">
        <f>SUMIFS(Calculation!L$104:L$248,Calculation!$D$104:$D$248,$D112,Calculation!$C$104:$C$248,$C112)+SUMIFS(Calculation!L$38:L$64,Calculation!$B$38:$B$64,$D112,Calculation!$A$38:$A$64,$C112)*10000</f>
        <v>1163.2364331976671</v>
      </c>
      <c r="J112" s="147">
        <f>SUMIFS(Calculation!M$104:M$248,Calculation!$D$104:$D$248,$D112,Calculation!$C$104:$C$248,$C112)+SUMIFS(Calculation!M$38:M$64,Calculation!$B$38:$B$64,$D112,Calculation!$A$38:$A$64,$C112)*10000</f>
        <v>868.60022281654665</v>
      </c>
      <c r="K112" s="152">
        <f>SUMIFS(Calculation!N$104:N$248,Calculation!$D$104:$D$248,$D112,Calculation!$C$104:$C$248,$C112)+SUMIFS(Calculation!N$38:N$64,Calculation!$B$38:$B$64,$D112,Calculation!$A$38:$A$64,$C112)*10000</f>
        <v>20294.942142617536</v>
      </c>
      <c r="L112" s="115">
        <f>SUMIFS(Calculation!O$104:O$248,Calculation!$D$104:$D$248,$D112,Calculation!$C$104:$C$248,$C112)+SUMIFS(Calculation!O$38:O$64,Calculation!$B$38:$B$64,$D112,Calculation!$A$38:$A$64,$C112)*10000</f>
        <v>40289.700385575125</v>
      </c>
      <c r="M112" s="114">
        <f>SUMIFS(Calculation!P$104:P$248,Calculation!$D$104:$D$248,$D112,Calculation!$C$104:$C$248,$C112)+SUMIFS(Calculation!P$38:P$64,Calculation!$B$38:$B$64,$D112,Calculation!$A$38:$A$64,$C112)*10000</f>
        <v>67569.138889662674</v>
      </c>
      <c r="N112" s="115">
        <f>SUMIFS(Calculation!Q$104:Q$248,Calculation!$D$104:$D$248,$D112,Calculation!$C$104:$C$248,$C112)+SUMIFS(Calculation!Q$38:Q$64,Calculation!$B$38:$B$64,$D112,Calculation!$A$38:$A$64,$C112)*10000</f>
        <v>50094.707304449941</v>
      </c>
      <c r="O112" s="114">
        <f>SUMIFS(Calculation!R$104:R$248,Calculation!$D$104:$D$248,$D112,Calculation!$C$104:$C$248,$C112)+SUMIFS(Calculation!R$38:R$64,Calculation!$B$38:$B$64,$D112,Calculation!$A$38:$A$64,$C112)*10000</f>
        <v>55144.000369170317</v>
      </c>
      <c r="P112" s="153">
        <f>SUMIFS(Calculation!S$104:S$248,Calculation!$D$104:$D$248,$D112,Calculation!$C$104:$C$248,$C112)+SUMIFS(Calculation!S$38:S$64,Calculation!$B$38:$B$64,$D112,Calculation!$A$38:$A$64,$C112)*10000</f>
        <v>47564.118037514221</v>
      </c>
      <c r="Q112" s="158">
        <f>SUMIFS(Calculation!T$104:T$248,Calculation!$D$104:$D$248,$D112,Calculation!$C$104:$C$248,$C112)+SUMIFS(Calculation!T$38:T$64,Calculation!$B$38:$B$64,$D112,Calculation!$A$38:$A$64,$C112)*10000</f>
        <v>468.03332449705476</v>
      </c>
      <c r="R112" s="117">
        <f>SUMIFS(Calculation!U$104:U$248,Calculation!$D$104:$D$248,$D112,Calculation!$C$104:$C$248,$C112)+SUMIFS(Calculation!U$38:U$64,Calculation!$B$38:$B$64,$D112,Calculation!$A$38:$A$64,$C112)*10000</f>
        <v>546.48377847818483</v>
      </c>
      <c r="S112" s="116">
        <f>SUMIFS(Calculation!V$104:V$248,Calculation!$D$104:$D$248,$D112,Calculation!$C$104:$C$248,$C112)+SUMIFS(Calculation!V$38:V$64,Calculation!$B$38:$B$64,$D112,Calculation!$A$38:$A$64,$C112)*10000</f>
        <v>1158.5669669335066</v>
      </c>
      <c r="T112" s="117">
        <f>SUMIFS(Calculation!W$104:W$248,Calculation!$D$104:$D$248,$D112,Calculation!$C$104:$C$248,$C112)+SUMIFS(Calculation!W$38:W$64,Calculation!$B$38:$B$64,$D112,Calculation!$A$38:$A$64,$C112)*10000</f>
        <v>651.89586798484663</v>
      </c>
      <c r="U112" s="116">
        <f>SUMIFS(Calculation!X$104:X$248,Calculation!$D$104:$D$248,$D112,Calculation!$C$104:$C$248,$C112)+SUMIFS(Calculation!X$38:X$64,Calculation!$B$38:$B$64,$D112,Calculation!$A$38:$A$64,$C112)*10000</f>
        <v>634.49259992600025</v>
      </c>
      <c r="V112" s="159">
        <f>SUMIFS(Calculation!Y$104:Y$248,Calculation!$D$104:$D$248,$D112,Calculation!$C$104:$C$248,$C112)+SUMIFS(Calculation!Y$38:Y$64,Calculation!$B$38:$B$64,$D112,Calculation!$A$38:$A$64,$C112)*10000</f>
        <v>496.34298446659807</v>
      </c>
      <c r="W112" s="164">
        <f>SUMIFS(Calculation!Z$104:Z$248,Calculation!$D$104:$D$248,$D112,Calculation!$C$104:$C$248,$C112)+SUMIFS(Calculation!Z$38:Z$64,Calculation!$B$38:$B$64,$D112,Calculation!$A$38:$A$64,$C112)*10000</f>
        <v>0</v>
      </c>
      <c r="X112" s="119">
        <f>SUMIFS(Calculation!AA$104:AA$248,Calculation!$D$104:$D$248,$D112,Calculation!$C$104:$C$248,$C112)+SUMIFS(Calculation!AA$38:AA$64,Calculation!$B$38:$B$64,$D112,Calculation!$A$38:$A$64,$C112)*10000</f>
        <v>0</v>
      </c>
      <c r="Y112" s="118">
        <f>SUMIFS(Calculation!AB$104:AB$248,Calculation!$D$104:$D$248,$D112,Calculation!$C$104:$C$248,$C112)+SUMIFS(Calculation!AB$38:AB$64,Calculation!$B$38:$B$64,$D112,Calculation!$A$38:$A$64,$C112)*10000</f>
        <v>0</v>
      </c>
      <c r="Z112" s="119">
        <f>SUMIFS(Calculation!AC$104:AC$248,Calculation!$D$104:$D$248,$D112,Calculation!$C$104:$C$248,$C112)+SUMIFS(Calculation!AC$38:AC$64,Calculation!$B$38:$B$64,$D112,Calculation!$A$38:$A$64,$C112)*10000</f>
        <v>0</v>
      </c>
      <c r="AA112" s="118">
        <f>SUMIFS(Calculation!AD$104:AD$248,Calculation!$D$104:$D$248,$D112,Calculation!$C$104:$C$248,$C112)+SUMIFS(Calculation!AD$38:AD$64,Calculation!$B$38:$B$64,$D112,Calculation!$A$38:$A$64,$C112)*10000</f>
        <v>0</v>
      </c>
      <c r="AB112" s="165">
        <f>SUMIFS(Calculation!AE$104:AE$248,Calculation!$D$104:$D$248,$D112,Calculation!$C$104:$C$248,$C112)+SUMIFS(Calculation!AE$38:AE$64,Calculation!$B$38:$B$64,$D112,Calculation!$A$38:$A$64,$C112)*10000</f>
        <v>0</v>
      </c>
      <c r="AC112" s="170">
        <f>SUMIFS(Calculation!AF$104:AF$248,Calculation!$D$104:$D$248,$D112,Calculation!$C$104:$C$248,$C112)+SUMIFS(Calculation!AF$38:AF$64,Calculation!$B$38:$B$64,$D112,Calculation!$A$38:$A$64,$C112)*10000</f>
        <v>967.26887062724654</v>
      </c>
      <c r="AD112" s="121">
        <f>SUMIFS(Calculation!AG$104:AG$248,Calculation!$D$104:$D$248,$D112,Calculation!$C$104:$C$248,$C112)+SUMIFS(Calculation!AG$38:AG$64,Calculation!$B$38:$B$64,$D112,Calculation!$A$38:$A$64,$C112)*10000</f>
        <v>1738.8120224305881</v>
      </c>
      <c r="AE112" s="120">
        <f>SUMIFS(Calculation!AH$104:AH$248,Calculation!$D$104:$D$248,$D112,Calculation!$C$104:$C$248,$C112)+SUMIFS(Calculation!AH$38:AH$64,Calculation!$B$38:$B$64,$D112,Calculation!$A$38:$A$64,$C112)*10000</f>
        <v>3910.1635134005851</v>
      </c>
      <c r="AF112" s="121">
        <f>SUMIFS(Calculation!AI$104:AI$248,Calculation!$D$104:$D$248,$D112,Calculation!$C$104:$C$248,$C112)+SUMIFS(Calculation!AI$38:AI$64,Calculation!$B$38:$B$64,$D112,Calculation!$A$38:$A$64,$C112)*10000</f>
        <v>2908.4584879323925</v>
      </c>
      <c r="AG112" s="120">
        <f>SUMIFS(Calculation!AJ$104:AJ$248,Calculation!$D$104:$D$248,$D112,Calculation!$C$104:$C$248,$C112)+SUMIFS(Calculation!AJ$38:AJ$64,Calculation!$B$38:$B$64,$D112,Calculation!$A$38:$A$64,$C112)*10000</f>
        <v>2749.4679330126678</v>
      </c>
      <c r="AH112" s="171">
        <f>SUMIFS(Calculation!AK$104:AK$248,Calculation!$D$104:$D$248,$D112,Calculation!$C$104:$C$248,$C112)+SUMIFS(Calculation!AK$38:AK$64,Calculation!$B$38:$B$64,$D112,Calculation!$A$38:$A$64,$C112)*10000</f>
        <v>2357.629176216341</v>
      </c>
      <c r="AI112" s="176">
        <f>SUMIFS(Calculation!AL$104:AL$248,Calculation!$D$104:$D$248,$D112,Calculation!$C$104:$C$248,$C112)+SUMIFS(Calculation!AL$38:AL$64,Calculation!$B$38:$B$64,$D112,Calculation!$A$38:$A$64,$C112)*10000</f>
        <v>5681.9245593942442</v>
      </c>
      <c r="AJ112" s="123">
        <f>SUMIFS(Calculation!AM$104:AM$248,Calculation!$D$104:$D$248,$D112,Calculation!$C$104:$C$248,$C112)+SUMIFS(Calculation!AM$38:AM$64,Calculation!$B$38:$B$64,$D112,Calculation!$A$38:$A$64,$C112)*10000</f>
        <v>11327.118317547831</v>
      </c>
      <c r="AK112" s="122">
        <f>SUMIFS(Calculation!AN$104:AN$248,Calculation!$D$104:$D$248,$D112,Calculation!$C$104:$C$248,$C112)+SUMIFS(Calculation!AN$38:AN$64,Calculation!$B$38:$B$64,$D112,Calculation!$A$38:$A$64,$C112)*10000</f>
        <v>20274.921921336369</v>
      </c>
      <c r="AL112" s="123">
        <f>SUMIFS(Calculation!AO$104:AO$248,Calculation!$D$104:$D$248,$D112,Calculation!$C$104:$C$248,$C112)+SUMIFS(Calculation!AO$38:AO$64,Calculation!$B$38:$B$64,$D112,Calculation!$A$38:$A$64,$C112)*10000</f>
        <v>14692.729947658467</v>
      </c>
      <c r="AM112" s="122">
        <f>SUMIFS(Calculation!AP$104:AP$248,Calculation!$D$104:$D$248,$D112,Calculation!$C$104:$C$248,$C112)+SUMIFS(Calculation!AP$38:AP$64,Calculation!$B$38:$B$64,$D112,Calculation!$A$38:$A$64,$C112)*10000</f>
        <v>16919.802664693339</v>
      </c>
      <c r="AN112" s="177">
        <f>SUMIFS(Calculation!AQ$104:AQ$248,Calculation!$D$104:$D$248,$D112,Calculation!$C$104:$C$248,$C112)+SUMIFS(Calculation!AQ$38:AQ$64,Calculation!$B$38:$B$64,$D112,Calculation!$A$38:$A$64,$C112)*10000</f>
        <v>18778.309578986293</v>
      </c>
    </row>
    <row r="113" spans="1:40">
      <c r="A113" s="138" t="s">
        <v>191</v>
      </c>
      <c r="B113" s="131" t="s">
        <v>116</v>
      </c>
      <c r="C113" s="142" t="s">
        <v>146</v>
      </c>
      <c r="D113" s="143" t="s">
        <v>222</v>
      </c>
      <c r="E113" s="146">
        <f>SUMIFS(Calculation!H$104:H$248,Calculation!$D$104:$D$248,$D113,Calculation!$C$104:$C$248,$C113)+SUMIFS(Calculation!H$38:H$64,Calculation!$B$38:$B$64,$D113,Calculation!$A$38:$A$64,$C113)*10000</f>
        <v>0</v>
      </c>
      <c r="F113" s="113">
        <f>SUMIFS(Calculation!I$104:I$248,Calculation!$D$104:$D$248,$D113,Calculation!$C$104:$C$248,$C113)+SUMIFS(Calculation!I$38:I$64,Calculation!$B$38:$B$64,$D113,Calculation!$A$38:$A$64,$C113)*10000</f>
        <v>0</v>
      </c>
      <c r="G113" s="112">
        <f>SUMIFS(Calculation!J$104:J$248,Calculation!$D$104:$D$248,$D113,Calculation!$C$104:$C$248,$C113)+SUMIFS(Calculation!J$38:J$64,Calculation!$B$38:$B$64,$D113,Calculation!$A$38:$A$64,$C113)*10000</f>
        <v>0</v>
      </c>
      <c r="H113" s="113">
        <f>SUMIFS(Calculation!K$104:K$248,Calculation!$D$104:$D$248,$D113,Calculation!$C$104:$C$248,$C113)+SUMIFS(Calculation!K$38:K$64,Calculation!$B$38:$B$64,$D113,Calculation!$A$38:$A$64,$C113)*10000</f>
        <v>0</v>
      </c>
      <c r="I113" s="112">
        <f>SUMIFS(Calculation!L$104:L$248,Calculation!$D$104:$D$248,$D113,Calculation!$C$104:$C$248,$C113)+SUMIFS(Calculation!L$38:L$64,Calculation!$B$38:$B$64,$D113,Calculation!$A$38:$A$64,$C113)*10000</f>
        <v>0</v>
      </c>
      <c r="J113" s="147">
        <f>SUMIFS(Calculation!M$104:M$248,Calculation!$D$104:$D$248,$D113,Calculation!$C$104:$C$248,$C113)+SUMIFS(Calculation!M$38:M$64,Calculation!$B$38:$B$64,$D113,Calculation!$A$38:$A$64,$C113)*10000</f>
        <v>0</v>
      </c>
      <c r="K113" s="152">
        <f>SUMIFS(Calculation!N$104:N$248,Calculation!$D$104:$D$248,$D113,Calculation!$C$104:$C$248,$C113)+SUMIFS(Calculation!N$38:N$64,Calculation!$B$38:$B$64,$D113,Calculation!$A$38:$A$64,$C113)*10000</f>
        <v>0</v>
      </c>
      <c r="L113" s="115">
        <f>SUMIFS(Calculation!O$104:O$248,Calculation!$D$104:$D$248,$D113,Calculation!$C$104:$C$248,$C113)+SUMIFS(Calculation!O$38:O$64,Calculation!$B$38:$B$64,$D113,Calculation!$A$38:$A$64,$C113)*10000</f>
        <v>0</v>
      </c>
      <c r="M113" s="114">
        <f>SUMIFS(Calculation!P$104:P$248,Calculation!$D$104:$D$248,$D113,Calculation!$C$104:$C$248,$C113)+SUMIFS(Calculation!P$38:P$64,Calculation!$B$38:$B$64,$D113,Calculation!$A$38:$A$64,$C113)*10000</f>
        <v>0</v>
      </c>
      <c r="N113" s="115">
        <f>SUMIFS(Calculation!Q$104:Q$248,Calculation!$D$104:$D$248,$D113,Calculation!$C$104:$C$248,$C113)+SUMIFS(Calculation!Q$38:Q$64,Calculation!$B$38:$B$64,$D113,Calculation!$A$38:$A$64,$C113)*10000</f>
        <v>0</v>
      </c>
      <c r="O113" s="114">
        <f>SUMIFS(Calculation!R$104:R$248,Calculation!$D$104:$D$248,$D113,Calculation!$C$104:$C$248,$C113)+SUMIFS(Calculation!R$38:R$64,Calculation!$B$38:$B$64,$D113,Calculation!$A$38:$A$64,$C113)*10000</f>
        <v>0</v>
      </c>
      <c r="P113" s="153">
        <f>SUMIFS(Calculation!S$104:S$248,Calculation!$D$104:$D$248,$D113,Calculation!$C$104:$C$248,$C113)+SUMIFS(Calculation!S$38:S$64,Calculation!$B$38:$B$64,$D113,Calculation!$A$38:$A$64,$C113)*10000</f>
        <v>0</v>
      </c>
      <c r="Q113" s="158">
        <f>SUMIFS(Calculation!T$104:T$248,Calculation!$D$104:$D$248,$D113,Calculation!$C$104:$C$248,$C113)+SUMIFS(Calculation!T$38:T$64,Calculation!$B$38:$B$64,$D113,Calculation!$A$38:$A$64,$C113)*10000</f>
        <v>0</v>
      </c>
      <c r="R113" s="117">
        <f>SUMIFS(Calculation!U$104:U$248,Calculation!$D$104:$D$248,$D113,Calculation!$C$104:$C$248,$C113)+SUMIFS(Calculation!U$38:U$64,Calculation!$B$38:$B$64,$D113,Calculation!$A$38:$A$64,$C113)*10000</f>
        <v>0</v>
      </c>
      <c r="S113" s="116">
        <f>SUMIFS(Calculation!V$104:V$248,Calculation!$D$104:$D$248,$D113,Calculation!$C$104:$C$248,$C113)+SUMIFS(Calculation!V$38:V$64,Calculation!$B$38:$B$64,$D113,Calculation!$A$38:$A$64,$C113)*10000</f>
        <v>0</v>
      </c>
      <c r="T113" s="117">
        <f>SUMIFS(Calculation!W$104:W$248,Calculation!$D$104:$D$248,$D113,Calculation!$C$104:$C$248,$C113)+SUMIFS(Calculation!W$38:W$64,Calculation!$B$38:$B$64,$D113,Calculation!$A$38:$A$64,$C113)*10000</f>
        <v>0</v>
      </c>
      <c r="U113" s="116">
        <f>SUMIFS(Calculation!X$104:X$248,Calculation!$D$104:$D$248,$D113,Calculation!$C$104:$C$248,$C113)+SUMIFS(Calculation!X$38:X$64,Calculation!$B$38:$B$64,$D113,Calculation!$A$38:$A$64,$C113)*10000</f>
        <v>0</v>
      </c>
      <c r="V113" s="159">
        <f>SUMIFS(Calculation!Y$104:Y$248,Calculation!$D$104:$D$248,$D113,Calculation!$C$104:$C$248,$C113)+SUMIFS(Calculation!Y$38:Y$64,Calculation!$B$38:$B$64,$D113,Calculation!$A$38:$A$64,$C113)*10000</f>
        <v>0</v>
      </c>
      <c r="W113" s="164">
        <f>SUMIFS(Calculation!Z$104:Z$248,Calculation!$D$104:$D$248,$D113,Calculation!$C$104:$C$248,$C113)+SUMIFS(Calculation!Z$38:Z$64,Calculation!$B$38:$B$64,$D113,Calculation!$A$38:$A$64,$C113)*10000</f>
        <v>0</v>
      </c>
      <c r="X113" s="119">
        <f>SUMIFS(Calculation!AA$104:AA$248,Calculation!$D$104:$D$248,$D113,Calculation!$C$104:$C$248,$C113)+SUMIFS(Calculation!AA$38:AA$64,Calculation!$B$38:$B$64,$D113,Calculation!$A$38:$A$64,$C113)*10000</f>
        <v>0</v>
      </c>
      <c r="Y113" s="118">
        <f>SUMIFS(Calculation!AB$104:AB$248,Calculation!$D$104:$D$248,$D113,Calculation!$C$104:$C$248,$C113)+SUMIFS(Calculation!AB$38:AB$64,Calculation!$B$38:$B$64,$D113,Calculation!$A$38:$A$64,$C113)*10000</f>
        <v>0</v>
      </c>
      <c r="Z113" s="119">
        <f>SUMIFS(Calculation!AC$104:AC$248,Calculation!$D$104:$D$248,$D113,Calculation!$C$104:$C$248,$C113)+SUMIFS(Calculation!AC$38:AC$64,Calculation!$B$38:$B$64,$D113,Calculation!$A$38:$A$64,$C113)*10000</f>
        <v>0</v>
      </c>
      <c r="AA113" s="118">
        <f>SUMIFS(Calculation!AD$104:AD$248,Calculation!$D$104:$D$248,$D113,Calculation!$C$104:$C$248,$C113)+SUMIFS(Calculation!AD$38:AD$64,Calculation!$B$38:$B$64,$D113,Calculation!$A$38:$A$64,$C113)*10000</f>
        <v>0</v>
      </c>
      <c r="AB113" s="165">
        <f>SUMIFS(Calculation!AE$104:AE$248,Calculation!$D$104:$D$248,$D113,Calculation!$C$104:$C$248,$C113)+SUMIFS(Calculation!AE$38:AE$64,Calculation!$B$38:$B$64,$D113,Calculation!$A$38:$A$64,$C113)*10000</f>
        <v>0</v>
      </c>
      <c r="AC113" s="170">
        <f>SUMIFS(Calculation!AF$104:AF$248,Calculation!$D$104:$D$248,$D113,Calculation!$C$104:$C$248,$C113)+SUMIFS(Calculation!AF$38:AF$64,Calculation!$B$38:$B$64,$D113,Calculation!$A$38:$A$64,$C113)*10000</f>
        <v>0</v>
      </c>
      <c r="AD113" s="121">
        <f>SUMIFS(Calculation!AG$104:AG$248,Calculation!$D$104:$D$248,$D113,Calculation!$C$104:$C$248,$C113)+SUMIFS(Calculation!AG$38:AG$64,Calculation!$B$38:$B$64,$D113,Calculation!$A$38:$A$64,$C113)*10000</f>
        <v>0</v>
      </c>
      <c r="AE113" s="120">
        <f>SUMIFS(Calculation!AH$104:AH$248,Calculation!$D$104:$D$248,$D113,Calculation!$C$104:$C$248,$C113)+SUMIFS(Calculation!AH$38:AH$64,Calculation!$B$38:$B$64,$D113,Calculation!$A$38:$A$64,$C113)*10000</f>
        <v>0</v>
      </c>
      <c r="AF113" s="121">
        <f>SUMIFS(Calculation!AI$104:AI$248,Calculation!$D$104:$D$248,$D113,Calculation!$C$104:$C$248,$C113)+SUMIFS(Calculation!AI$38:AI$64,Calculation!$B$38:$B$64,$D113,Calculation!$A$38:$A$64,$C113)*10000</f>
        <v>0</v>
      </c>
      <c r="AG113" s="120">
        <f>SUMIFS(Calculation!AJ$104:AJ$248,Calculation!$D$104:$D$248,$D113,Calculation!$C$104:$C$248,$C113)+SUMIFS(Calculation!AJ$38:AJ$64,Calculation!$B$38:$B$64,$D113,Calculation!$A$38:$A$64,$C113)*10000</f>
        <v>0</v>
      </c>
      <c r="AH113" s="171">
        <f>SUMIFS(Calculation!AK$104:AK$248,Calculation!$D$104:$D$248,$D113,Calculation!$C$104:$C$248,$C113)+SUMIFS(Calculation!AK$38:AK$64,Calculation!$B$38:$B$64,$D113,Calculation!$A$38:$A$64,$C113)*10000</f>
        <v>0</v>
      </c>
      <c r="AI113" s="176">
        <f>SUMIFS(Calculation!AL$104:AL$248,Calculation!$D$104:$D$248,$D113,Calculation!$C$104:$C$248,$C113)+SUMIFS(Calculation!AL$38:AL$64,Calculation!$B$38:$B$64,$D113,Calculation!$A$38:$A$64,$C113)*10000</f>
        <v>0</v>
      </c>
      <c r="AJ113" s="123">
        <f>SUMIFS(Calculation!AM$104:AM$248,Calculation!$D$104:$D$248,$D113,Calculation!$C$104:$C$248,$C113)+SUMIFS(Calculation!AM$38:AM$64,Calculation!$B$38:$B$64,$D113,Calculation!$A$38:$A$64,$C113)*10000</f>
        <v>0</v>
      </c>
      <c r="AK113" s="122">
        <f>SUMIFS(Calculation!AN$104:AN$248,Calculation!$D$104:$D$248,$D113,Calculation!$C$104:$C$248,$C113)+SUMIFS(Calculation!AN$38:AN$64,Calculation!$B$38:$B$64,$D113,Calculation!$A$38:$A$64,$C113)*10000</f>
        <v>0</v>
      </c>
      <c r="AL113" s="123">
        <f>SUMIFS(Calculation!AO$104:AO$248,Calculation!$D$104:$D$248,$D113,Calculation!$C$104:$C$248,$C113)+SUMIFS(Calculation!AO$38:AO$64,Calculation!$B$38:$B$64,$D113,Calculation!$A$38:$A$64,$C113)*10000</f>
        <v>0</v>
      </c>
      <c r="AM113" s="122">
        <f>SUMIFS(Calculation!AP$104:AP$248,Calculation!$D$104:$D$248,$D113,Calculation!$C$104:$C$248,$C113)+SUMIFS(Calculation!AP$38:AP$64,Calculation!$B$38:$B$64,$D113,Calculation!$A$38:$A$64,$C113)*10000</f>
        <v>340225</v>
      </c>
      <c r="AN113" s="177">
        <f>SUMIFS(Calculation!AQ$104:AQ$248,Calculation!$D$104:$D$248,$D113,Calculation!$C$104:$C$248,$C113)+SUMIFS(Calculation!AQ$38:AQ$64,Calculation!$B$38:$B$64,$D113,Calculation!$A$38:$A$64,$C113)*10000</f>
        <v>1514831</v>
      </c>
    </row>
    <row r="114" spans="1:40">
      <c r="A114" s="138" t="s">
        <v>191</v>
      </c>
      <c r="B114" s="130" t="s">
        <v>191</v>
      </c>
      <c r="C114" s="142" t="s">
        <v>146</v>
      </c>
      <c r="D114" s="143" t="s">
        <v>435</v>
      </c>
      <c r="E114" s="146">
        <f>SUMIFS(Calculation!H$104:H$248,Calculation!$D$104:$D$248,$D114,Calculation!$C$104:$C$248,$C114)+SUMIFS(Calculation!H$38:H$64,Calculation!$B$38:$B$64,$D114,Calculation!$A$38:$A$64,$C114)*10000</f>
        <v>142805.04159132007</v>
      </c>
      <c r="F114" s="113">
        <f>SUMIFS(Calculation!I$104:I$248,Calculation!$D$104:$D$248,$D114,Calculation!$C$104:$C$248,$C114)+SUMIFS(Calculation!I$38:I$64,Calculation!$B$38:$B$64,$D114,Calculation!$A$38:$A$64,$C114)*10000</f>
        <v>243197.41432515834</v>
      </c>
      <c r="G114" s="112">
        <f>SUMIFS(Calculation!J$104:J$248,Calculation!$D$104:$D$248,$D114,Calculation!$C$104:$C$248,$C114)+SUMIFS(Calculation!J$38:J$64,Calculation!$B$38:$B$64,$D114,Calculation!$A$38:$A$64,$C114)*10000</f>
        <v>938091.42128823674</v>
      </c>
      <c r="H114" s="113">
        <f>SUMIFS(Calculation!K$104:K$248,Calculation!$D$104:$D$248,$D114,Calculation!$C$104:$C$248,$C114)+SUMIFS(Calculation!K$38:K$64,Calculation!$B$38:$B$64,$D114,Calculation!$A$38:$A$64,$C114)*10000</f>
        <v>1472500.6521986139</v>
      </c>
      <c r="I114" s="112">
        <f>SUMIFS(Calculation!L$104:L$248,Calculation!$D$104:$D$248,$D114,Calculation!$C$104:$C$248,$C114)+SUMIFS(Calculation!L$38:L$64,Calculation!$B$38:$B$64,$D114,Calculation!$A$38:$A$64,$C114)*10000</f>
        <v>1487056.2750697504</v>
      </c>
      <c r="J114" s="147">
        <f>SUMIFS(Calculation!M$104:M$248,Calculation!$D$104:$D$248,$D114,Calculation!$C$104:$C$248,$C114)+SUMIFS(Calculation!M$38:M$64,Calculation!$B$38:$B$64,$D114,Calculation!$A$38:$A$64,$C114)*10000</f>
        <v>816263.3901504206</v>
      </c>
      <c r="K114" s="152">
        <f>SUMIFS(Calculation!N$104:N$248,Calculation!$D$104:$D$248,$D114,Calculation!$C$104:$C$248,$C114)+SUMIFS(Calculation!N$38:N$64,Calculation!$B$38:$B$64,$D114,Calculation!$A$38:$A$64,$C114)*10000</f>
        <v>70929.656419529842</v>
      </c>
      <c r="L114" s="115">
        <f>SUMIFS(Calculation!O$104:O$248,Calculation!$D$104:$D$248,$D114,Calculation!$C$104:$C$248,$C114)+SUMIFS(Calculation!O$38:O$64,Calculation!$B$38:$B$64,$D114,Calculation!$A$38:$A$64,$C114)*10000</f>
        <v>111343.39451031346</v>
      </c>
      <c r="M114" s="114">
        <f>SUMIFS(Calculation!P$104:P$248,Calculation!$D$104:$D$248,$D114,Calculation!$C$104:$C$248,$C114)+SUMIFS(Calculation!P$38:P$64,Calculation!$B$38:$B$64,$D114,Calculation!$A$38:$A$64,$C114)*10000</f>
        <v>214109.84083561302</v>
      </c>
      <c r="N114" s="115">
        <f>SUMIFS(Calculation!Q$104:Q$248,Calculation!$D$104:$D$248,$D114,Calculation!$C$104:$C$248,$C114)+SUMIFS(Calculation!Q$38:Q$64,Calculation!$B$38:$B$64,$D114,Calculation!$A$38:$A$64,$C114)*10000</f>
        <v>265794.34155209636</v>
      </c>
      <c r="O114" s="114">
        <f>SUMIFS(Calculation!R$104:R$248,Calculation!$D$104:$D$248,$D114,Calculation!$C$104:$C$248,$C114)+SUMIFS(Calculation!R$38:R$64,Calculation!$B$38:$B$64,$D114,Calculation!$A$38:$A$64,$C114)*10000</f>
        <v>248256.47330045915</v>
      </c>
      <c r="P114" s="153">
        <f>SUMIFS(Calculation!S$104:S$248,Calculation!$D$104:$D$248,$D114,Calculation!$C$104:$C$248,$C114)+SUMIFS(Calculation!S$38:S$64,Calculation!$B$38:$B$64,$D114,Calculation!$A$38:$A$64,$C114)*10000</f>
        <v>229523.56713140538</v>
      </c>
      <c r="Q114" s="158">
        <f>SUMIFS(Calculation!T$104:T$248,Calculation!$D$104:$D$248,$D114,Calculation!$C$104:$C$248,$C114)+SUMIFS(Calculation!T$38:T$64,Calculation!$B$38:$B$64,$D114,Calculation!$A$38:$A$64,$C114)*10000</f>
        <v>472.86437613019893</v>
      </c>
      <c r="R114" s="117">
        <f>SUMIFS(Calculation!U$104:U$248,Calculation!$D$104:$D$248,$D114,Calculation!$C$104:$C$248,$C114)+SUMIFS(Calculation!U$38:U$64,Calculation!$B$38:$B$64,$D114,Calculation!$A$38:$A$64,$C114)*10000</f>
        <v>0</v>
      </c>
      <c r="S114" s="116">
        <f>SUMIFS(Calculation!V$104:V$248,Calculation!$D$104:$D$248,$D114,Calculation!$C$104:$C$248,$C114)+SUMIFS(Calculation!V$38:V$64,Calculation!$B$38:$B$64,$D114,Calculation!$A$38:$A$64,$C114)*10000</f>
        <v>0</v>
      </c>
      <c r="T114" s="117">
        <f>SUMIFS(Calculation!W$104:W$248,Calculation!$D$104:$D$248,$D114,Calculation!$C$104:$C$248,$C114)+SUMIFS(Calculation!W$38:W$64,Calculation!$B$38:$B$64,$D114,Calculation!$A$38:$A$64,$C114)*10000</f>
        <v>0</v>
      </c>
      <c r="U114" s="116">
        <f>SUMIFS(Calculation!X$104:X$248,Calculation!$D$104:$D$248,$D114,Calculation!$C$104:$C$248,$C114)+SUMIFS(Calculation!X$38:X$64,Calculation!$B$38:$B$64,$D114,Calculation!$A$38:$A$64,$C114)*10000</f>
        <v>0</v>
      </c>
      <c r="V114" s="159">
        <f>SUMIFS(Calculation!Y$104:Y$248,Calculation!$D$104:$D$248,$D114,Calculation!$C$104:$C$248,$C114)+SUMIFS(Calculation!Y$38:Y$64,Calculation!$B$38:$B$64,$D114,Calculation!$A$38:$A$64,$C114)*10000</f>
        <v>0</v>
      </c>
      <c r="W114" s="164">
        <f>SUMIFS(Calculation!Z$104:Z$248,Calculation!$D$104:$D$248,$D114,Calculation!$C$104:$C$248,$C114)+SUMIFS(Calculation!Z$38:Z$64,Calculation!$B$38:$B$64,$D114,Calculation!$A$38:$A$64,$C114)*10000</f>
        <v>0</v>
      </c>
      <c r="X114" s="119">
        <f>SUMIFS(Calculation!AA$104:AA$248,Calculation!$D$104:$D$248,$D114,Calculation!$C$104:$C$248,$C114)+SUMIFS(Calculation!AA$38:AA$64,Calculation!$B$38:$B$64,$D114,Calculation!$A$38:$A$64,$C114)*10000</f>
        <v>0</v>
      </c>
      <c r="Y114" s="118">
        <f>SUMIFS(Calculation!AB$104:AB$248,Calculation!$D$104:$D$248,$D114,Calculation!$C$104:$C$248,$C114)+SUMIFS(Calculation!AB$38:AB$64,Calculation!$B$38:$B$64,$D114,Calculation!$A$38:$A$64,$C114)*10000</f>
        <v>0</v>
      </c>
      <c r="Z114" s="119">
        <f>SUMIFS(Calculation!AC$104:AC$248,Calculation!$D$104:$D$248,$D114,Calculation!$C$104:$C$248,$C114)+SUMIFS(Calculation!AC$38:AC$64,Calculation!$B$38:$B$64,$D114,Calculation!$A$38:$A$64,$C114)*10000</f>
        <v>0</v>
      </c>
      <c r="AA114" s="118">
        <f>SUMIFS(Calculation!AD$104:AD$248,Calculation!$D$104:$D$248,$D114,Calculation!$C$104:$C$248,$C114)+SUMIFS(Calculation!AD$38:AD$64,Calculation!$B$38:$B$64,$D114,Calculation!$A$38:$A$64,$C114)*10000</f>
        <v>0</v>
      </c>
      <c r="AB114" s="165">
        <f>SUMIFS(Calculation!AE$104:AE$248,Calculation!$D$104:$D$248,$D114,Calculation!$C$104:$C$248,$C114)+SUMIFS(Calculation!AE$38:AE$64,Calculation!$B$38:$B$64,$D114,Calculation!$A$38:$A$64,$C114)*10000</f>
        <v>0</v>
      </c>
      <c r="AC114" s="170">
        <f>SUMIFS(Calculation!AF$104:AF$248,Calculation!$D$104:$D$248,$D114,Calculation!$C$104:$C$248,$C114)+SUMIFS(Calculation!AF$38:AF$64,Calculation!$B$38:$B$64,$D114,Calculation!$A$38:$A$64,$C114)*10000</f>
        <v>0</v>
      </c>
      <c r="AD114" s="121">
        <f>SUMIFS(Calculation!AG$104:AG$248,Calculation!$D$104:$D$248,$D114,Calculation!$C$104:$C$248,$C114)+SUMIFS(Calculation!AG$38:AG$64,Calculation!$B$38:$B$64,$D114,Calculation!$A$38:$A$64,$C114)*10000</f>
        <v>732.5223323046938</v>
      </c>
      <c r="AE114" s="120">
        <f>SUMIFS(Calculation!AH$104:AH$248,Calculation!$D$104:$D$248,$D114,Calculation!$C$104:$C$248,$C114)+SUMIFS(Calculation!AH$38:AH$64,Calculation!$B$38:$B$64,$D114,Calculation!$A$38:$A$64,$C114)*10000</f>
        <v>2177.3882118875899</v>
      </c>
      <c r="AF114" s="121">
        <f>SUMIFS(Calculation!AI$104:AI$248,Calculation!$D$104:$D$248,$D114,Calculation!$C$104:$C$248,$C114)+SUMIFS(Calculation!AI$38:AI$64,Calculation!$B$38:$B$64,$D114,Calculation!$A$38:$A$64,$C114)*10000</f>
        <v>10897.56800363595</v>
      </c>
      <c r="AG114" s="120">
        <f>SUMIFS(Calculation!AJ$104:AJ$248,Calculation!$D$104:$D$248,$D114,Calculation!$C$104:$C$248,$C114)+SUMIFS(Calculation!AJ$38:AJ$64,Calculation!$B$38:$B$64,$D114,Calculation!$A$38:$A$64,$C114)*10000</f>
        <v>2730.8212063050514</v>
      </c>
      <c r="AH114" s="171">
        <f>SUMIFS(Calculation!AK$104:AK$248,Calculation!$D$104:$D$248,$D114,Calculation!$C$104:$C$248,$C114)+SUMIFS(Calculation!AK$38:AK$64,Calculation!$B$38:$B$64,$D114,Calculation!$A$38:$A$64,$C114)*10000</f>
        <v>1939.6357785752566</v>
      </c>
      <c r="AI114" s="176">
        <f>SUMIFS(Calculation!AL$104:AL$248,Calculation!$D$104:$D$248,$D114,Calculation!$C$104:$C$248,$C114)+SUMIFS(Calculation!AL$38:AL$64,Calculation!$B$38:$B$64,$D114,Calculation!$A$38:$A$64,$C114)*10000</f>
        <v>47286.437613019894</v>
      </c>
      <c r="AJ114" s="123">
        <f>SUMIFS(Calculation!AM$104:AM$248,Calculation!$D$104:$D$248,$D114,Calculation!$C$104:$C$248,$C114)+SUMIFS(Calculation!AM$38:AM$64,Calculation!$B$38:$B$64,$D114,Calculation!$A$38:$A$64,$C114)*10000</f>
        <v>95740.66883222347</v>
      </c>
      <c r="AK114" s="122">
        <f>SUMIFS(Calculation!AN$104:AN$248,Calculation!$D$104:$D$248,$D114,Calculation!$C$104:$C$248,$C114)+SUMIFS(Calculation!AN$38:AN$64,Calculation!$B$38:$B$64,$D114,Calculation!$A$38:$A$64,$C114)*10000</f>
        <v>304834.34966426261</v>
      </c>
      <c r="AL114" s="123">
        <f>SUMIFS(Calculation!AO$104:AO$248,Calculation!$D$104:$D$248,$D114,Calculation!$C$104:$C$248,$C114)+SUMIFS(Calculation!AO$38:AO$64,Calculation!$B$38:$B$64,$D114,Calculation!$A$38:$A$64,$C114)*10000</f>
        <v>590063.43824565387</v>
      </c>
      <c r="AM114" s="122">
        <f>SUMIFS(Calculation!AP$104:AP$248,Calculation!$D$104:$D$248,$D114,Calculation!$C$104:$C$248,$C114)+SUMIFS(Calculation!AP$38:AP$64,Calculation!$B$38:$B$64,$D114,Calculation!$A$38:$A$64,$C114)*10000</f>
        <v>528730.43042348535</v>
      </c>
      <c r="AN114" s="177">
        <f>SUMIFS(Calculation!AQ$104:AQ$248,Calculation!$D$104:$D$248,$D114,Calculation!$C$104:$C$248,$C114)+SUMIFS(Calculation!AQ$38:AQ$64,Calculation!$B$38:$B$64,$D114,Calculation!$A$38:$A$64,$C114)*10000</f>
        <v>303095.40693959879</v>
      </c>
    </row>
    <row r="115" spans="1:40">
      <c r="A115" s="138" t="s">
        <v>191</v>
      </c>
      <c r="B115" s="130" t="s">
        <v>191</v>
      </c>
      <c r="C115" s="142" t="s">
        <v>146</v>
      </c>
      <c r="D115" s="143" t="s">
        <v>430</v>
      </c>
      <c r="E115" s="146">
        <f>SUMIFS(Calculation!H$104:H$248,Calculation!$D$104:$D$248,$D115,Calculation!$C$104:$C$248,$C115)+SUMIFS(Calculation!H$38:H$64,Calculation!$B$38:$B$64,$D115,Calculation!$A$38:$A$64,$C115)*10000</f>
        <v>0</v>
      </c>
      <c r="F115" s="113">
        <f>SUMIFS(Calculation!I$104:I$248,Calculation!$D$104:$D$248,$D115,Calculation!$C$104:$C$248,$C115)+SUMIFS(Calculation!I$38:I$64,Calculation!$B$38:$B$64,$D115,Calculation!$A$38:$A$64,$C115)*10000</f>
        <v>3121.0264739321096</v>
      </c>
      <c r="G115" s="112">
        <f>SUMIFS(Calculation!J$104:J$248,Calculation!$D$104:$D$248,$D115,Calculation!$C$104:$C$248,$C115)+SUMIFS(Calculation!J$38:J$64,Calculation!$B$38:$B$64,$D115,Calculation!$A$38:$A$64,$C115)*10000</f>
        <v>4510.4103456851526</v>
      </c>
      <c r="H115" s="113">
        <f>SUMIFS(Calculation!K$104:K$248,Calculation!$D$104:$D$248,$D115,Calculation!$C$104:$C$248,$C115)+SUMIFS(Calculation!K$38:K$64,Calculation!$B$38:$B$64,$D115,Calculation!$A$38:$A$64,$C115)*10000</f>
        <v>4655.589137598</v>
      </c>
      <c r="I115" s="112">
        <f>SUMIFS(Calculation!L$104:L$248,Calculation!$D$104:$D$248,$D115,Calculation!$C$104:$C$248,$C115)+SUMIFS(Calculation!L$38:L$64,Calculation!$B$38:$B$64,$D115,Calculation!$A$38:$A$64,$C115)*10000</f>
        <v>3087.9010817811195</v>
      </c>
      <c r="J115" s="147">
        <f>SUMIFS(Calculation!M$104:M$248,Calculation!$D$104:$D$248,$D115,Calculation!$C$104:$C$248,$C115)+SUMIFS(Calculation!M$38:M$64,Calculation!$B$38:$B$64,$D115,Calculation!$A$38:$A$64,$C115)*10000</f>
        <v>2469.6580863687213</v>
      </c>
      <c r="K115" s="152">
        <f>SUMIFS(Calculation!N$104:N$248,Calculation!$D$104:$D$248,$D115,Calculation!$C$104:$C$248,$C115)+SUMIFS(Calculation!N$38:N$64,Calculation!$B$38:$B$64,$D115,Calculation!$A$38:$A$64,$C115)*10000</f>
        <v>0</v>
      </c>
      <c r="L115" s="115">
        <f>SUMIFS(Calculation!O$104:O$248,Calculation!$D$104:$D$248,$D115,Calculation!$C$104:$C$248,$C115)+SUMIFS(Calculation!O$38:O$64,Calculation!$B$38:$B$64,$D115,Calculation!$A$38:$A$64,$C115)*10000</f>
        <v>1428.903686860484</v>
      </c>
      <c r="M115" s="114">
        <f>SUMIFS(Calculation!P$104:P$248,Calculation!$D$104:$D$248,$D115,Calculation!$C$104:$C$248,$C115)+SUMIFS(Calculation!P$38:P$64,Calculation!$B$38:$B$64,$D115,Calculation!$A$38:$A$64,$C115)*10000</f>
        <v>1029.4553593633425</v>
      </c>
      <c r="N115" s="115">
        <f>SUMIFS(Calculation!Q$104:Q$248,Calculation!$D$104:$D$248,$D115,Calculation!$C$104:$C$248,$C115)+SUMIFS(Calculation!Q$38:Q$64,Calculation!$B$38:$B$64,$D115,Calculation!$A$38:$A$64,$C115)*10000</f>
        <v>840.35905010794227</v>
      </c>
      <c r="O115" s="114">
        <f>SUMIFS(Calculation!R$104:R$248,Calculation!$D$104:$D$248,$D115,Calculation!$C$104:$C$248,$C115)+SUMIFS(Calculation!R$38:R$64,Calculation!$B$38:$B$64,$D115,Calculation!$A$38:$A$64,$C115)*10000</f>
        <v>515.5093625677996</v>
      </c>
      <c r="P115" s="153">
        <f>SUMIFS(Calculation!S$104:S$248,Calculation!$D$104:$D$248,$D115,Calculation!$C$104:$C$248,$C115)+SUMIFS(Calculation!S$38:S$64,Calculation!$B$38:$B$64,$D115,Calculation!$A$38:$A$64,$C115)*10000</f>
        <v>694.43851141457117</v>
      </c>
      <c r="Q115" s="158">
        <f>SUMIFS(Calculation!T$104:T$248,Calculation!$D$104:$D$248,$D115,Calculation!$C$104:$C$248,$C115)+SUMIFS(Calculation!T$38:T$64,Calculation!$B$38:$B$64,$D115,Calculation!$A$38:$A$64,$C115)*10000</f>
        <v>0</v>
      </c>
      <c r="R115" s="117">
        <f>SUMIFS(Calculation!U$104:U$248,Calculation!$D$104:$D$248,$D115,Calculation!$C$104:$C$248,$C115)+SUMIFS(Calculation!U$38:U$64,Calculation!$B$38:$B$64,$D115,Calculation!$A$38:$A$64,$C115)*10000</f>
        <v>0</v>
      </c>
      <c r="S115" s="116">
        <f>SUMIFS(Calculation!V$104:V$248,Calculation!$D$104:$D$248,$D115,Calculation!$C$104:$C$248,$C115)+SUMIFS(Calculation!V$38:V$64,Calculation!$B$38:$B$64,$D115,Calculation!$A$38:$A$64,$C115)*10000</f>
        <v>0</v>
      </c>
      <c r="T115" s="117">
        <f>SUMIFS(Calculation!W$104:W$248,Calculation!$D$104:$D$248,$D115,Calculation!$C$104:$C$248,$C115)+SUMIFS(Calculation!W$38:W$64,Calculation!$B$38:$B$64,$D115,Calculation!$A$38:$A$64,$C115)*10000</f>
        <v>0</v>
      </c>
      <c r="U115" s="116">
        <f>SUMIFS(Calculation!X$104:X$248,Calculation!$D$104:$D$248,$D115,Calculation!$C$104:$C$248,$C115)+SUMIFS(Calculation!X$38:X$64,Calculation!$B$38:$B$64,$D115,Calculation!$A$38:$A$64,$C115)*10000</f>
        <v>0</v>
      </c>
      <c r="V115" s="159">
        <f>SUMIFS(Calculation!Y$104:Y$248,Calculation!$D$104:$D$248,$D115,Calculation!$C$104:$C$248,$C115)+SUMIFS(Calculation!Y$38:Y$64,Calculation!$B$38:$B$64,$D115,Calculation!$A$38:$A$64,$C115)*10000</f>
        <v>0</v>
      </c>
      <c r="W115" s="164">
        <f>SUMIFS(Calculation!Z$104:Z$248,Calculation!$D$104:$D$248,$D115,Calculation!$C$104:$C$248,$C115)+SUMIFS(Calculation!Z$38:Z$64,Calculation!$B$38:$B$64,$D115,Calculation!$A$38:$A$64,$C115)*10000</f>
        <v>0</v>
      </c>
      <c r="X115" s="119">
        <f>SUMIFS(Calculation!AA$104:AA$248,Calculation!$D$104:$D$248,$D115,Calculation!$C$104:$C$248,$C115)+SUMIFS(Calculation!AA$38:AA$64,Calculation!$B$38:$B$64,$D115,Calculation!$A$38:$A$64,$C115)*10000</f>
        <v>0</v>
      </c>
      <c r="Y115" s="118">
        <f>SUMIFS(Calculation!AB$104:AB$248,Calculation!$D$104:$D$248,$D115,Calculation!$C$104:$C$248,$C115)+SUMIFS(Calculation!AB$38:AB$64,Calculation!$B$38:$B$64,$D115,Calculation!$A$38:$A$64,$C115)*10000</f>
        <v>0</v>
      </c>
      <c r="Z115" s="119">
        <f>SUMIFS(Calculation!AC$104:AC$248,Calculation!$D$104:$D$248,$D115,Calculation!$C$104:$C$248,$C115)+SUMIFS(Calculation!AC$38:AC$64,Calculation!$B$38:$B$64,$D115,Calculation!$A$38:$A$64,$C115)*10000</f>
        <v>0</v>
      </c>
      <c r="AA115" s="118">
        <f>SUMIFS(Calculation!AD$104:AD$248,Calculation!$D$104:$D$248,$D115,Calculation!$C$104:$C$248,$C115)+SUMIFS(Calculation!AD$38:AD$64,Calculation!$B$38:$B$64,$D115,Calculation!$A$38:$A$64,$C115)*10000</f>
        <v>0</v>
      </c>
      <c r="AB115" s="165">
        <f>SUMIFS(Calculation!AE$104:AE$248,Calculation!$D$104:$D$248,$D115,Calculation!$C$104:$C$248,$C115)+SUMIFS(Calculation!AE$38:AE$64,Calculation!$B$38:$B$64,$D115,Calculation!$A$38:$A$64,$C115)*10000</f>
        <v>0</v>
      </c>
      <c r="AC115" s="170">
        <f>SUMIFS(Calculation!AF$104:AF$248,Calculation!$D$104:$D$248,$D115,Calculation!$C$104:$C$248,$C115)+SUMIFS(Calculation!AF$38:AF$64,Calculation!$B$38:$B$64,$D115,Calculation!$A$38:$A$64,$C115)*10000</f>
        <v>0</v>
      </c>
      <c r="AD115" s="121">
        <f>SUMIFS(Calculation!AG$104:AG$248,Calculation!$D$104:$D$248,$D115,Calculation!$C$104:$C$248,$C115)+SUMIFS(Calculation!AG$38:AG$64,Calculation!$B$38:$B$64,$D115,Calculation!$A$38:$A$64,$C115)*10000</f>
        <v>9.4006821503979197</v>
      </c>
      <c r="AE115" s="120">
        <f>SUMIFS(Calculation!AH$104:AH$248,Calculation!$D$104:$D$248,$D115,Calculation!$C$104:$C$248,$C115)+SUMIFS(Calculation!AH$38:AH$64,Calculation!$B$38:$B$64,$D115,Calculation!$A$38:$A$64,$C115)*10000</f>
        <v>10.469037552847549</v>
      </c>
      <c r="AF115" s="121">
        <f>SUMIFS(Calculation!AI$104:AI$248,Calculation!$D$104:$D$248,$D115,Calculation!$C$104:$C$248,$C115)+SUMIFS(Calculation!AI$38:AI$64,Calculation!$B$38:$B$64,$D115,Calculation!$A$38:$A$64,$C115)*10000</f>
        <v>34.454721054425633</v>
      </c>
      <c r="AG115" s="120">
        <f>SUMIFS(Calculation!AJ$104:AJ$248,Calculation!$D$104:$D$248,$D115,Calculation!$C$104:$C$248,$C115)+SUMIFS(Calculation!AJ$38:AJ$64,Calculation!$B$38:$B$64,$D115,Calculation!$A$38:$A$64,$C115)*10000</f>
        <v>5.670602988245796</v>
      </c>
      <c r="AH115" s="171">
        <f>SUMIFS(Calculation!AK$104:AK$248,Calculation!$D$104:$D$248,$D115,Calculation!$C$104:$C$248,$C115)+SUMIFS(Calculation!AK$38:AK$64,Calculation!$B$38:$B$64,$D115,Calculation!$A$38:$A$64,$C115)*10000</f>
        <v>5.8684944626583473</v>
      </c>
      <c r="AI115" s="176">
        <f>SUMIFS(Calculation!AL$104:AL$248,Calculation!$D$104:$D$248,$D115,Calculation!$C$104:$C$248,$C115)+SUMIFS(Calculation!AL$38:AL$64,Calculation!$B$38:$B$64,$D115,Calculation!$A$38:$A$64,$C115)*10000</f>
        <v>0</v>
      </c>
      <c r="AJ115" s="123">
        <f>SUMIFS(Calculation!AM$104:AM$248,Calculation!$D$104:$D$248,$D115,Calculation!$C$104:$C$248,$C115)+SUMIFS(Calculation!AM$38:AM$64,Calculation!$B$38:$B$64,$D115,Calculation!$A$38:$A$64,$C115)*10000</f>
        <v>1228.6691570570081</v>
      </c>
      <c r="AK115" s="122">
        <f>SUMIFS(Calculation!AN$104:AN$248,Calculation!$D$104:$D$248,$D115,Calculation!$C$104:$C$248,$C115)+SUMIFS(Calculation!AN$38:AN$64,Calculation!$B$38:$B$64,$D115,Calculation!$A$38:$A$64,$C115)*10000</f>
        <v>1465.6652573986569</v>
      </c>
      <c r="AL115" s="123">
        <f>SUMIFS(Calculation!AO$104:AO$248,Calculation!$D$104:$D$248,$D115,Calculation!$C$104:$C$248,$C115)+SUMIFS(Calculation!AO$38:AO$64,Calculation!$B$38:$B$64,$D115,Calculation!$A$38:$A$64,$C115)*10000</f>
        <v>1865.5970912396317</v>
      </c>
      <c r="AM115" s="122">
        <f>SUMIFS(Calculation!AP$104:AP$248,Calculation!$D$104:$D$248,$D115,Calculation!$C$104:$C$248,$C115)+SUMIFS(Calculation!AP$38:AP$64,Calculation!$B$38:$B$64,$D115,Calculation!$A$38:$A$64,$C115)*10000</f>
        <v>1097.9189526628352</v>
      </c>
      <c r="AN115" s="177">
        <f>SUMIFS(Calculation!AQ$104:AQ$248,Calculation!$D$104:$D$248,$D115,Calculation!$C$104:$C$248,$C115)+SUMIFS(Calculation!AQ$38:AQ$64,Calculation!$B$38:$B$64,$D115,Calculation!$A$38:$A$64,$C115)*10000</f>
        <v>917.0349077540493</v>
      </c>
    </row>
    <row r="116" spans="1:40">
      <c r="A116" s="138" t="s">
        <v>191</v>
      </c>
      <c r="B116" s="135" t="s">
        <v>173</v>
      </c>
      <c r="C116" s="142" t="s">
        <v>146</v>
      </c>
      <c r="D116" s="143" t="s">
        <v>444</v>
      </c>
      <c r="E116" s="146">
        <f>SUMIFS(Calculation!H$104:H$248,Calculation!$D$104:$D$248,$D116,Calculation!$C$104:$C$248,$C116)+SUMIFS(Calculation!H$38:H$64,Calculation!$B$38:$B$64,$D116,Calculation!$A$38:$A$64,$C116)*10000</f>
        <v>39238.155515370709</v>
      </c>
      <c r="F116" s="113">
        <f>SUMIFS(Calculation!I$104:I$248,Calculation!$D$104:$D$248,$D116,Calculation!$C$104:$C$248,$C116)+SUMIFS(Calculation!I$38:I$64,Calculation!$B$38:$B$64,$D116,Calculation!$A$38:$A$64,$C116)*10000</f>
        <v>48627.727789507873</v>
      </c>
      <c r="G116" s="112">
        <f>SUMIFS(Calculation!J$104:J$248,Calculation!$D$104:$D$248,$D116,Calculation!$C$104:$C$248,$C116)+SUMIFS(Calculation!J$38:J$64,Calculation!$B$38:$B$64,$D116,Calculation!$A$38:$A$64,$C116)*10000</f>
        <v>67809.159413081317</v>
      </c>
      <c r="H116" s="113">
        <f>SUMIFS(Calculation!K$104:K$248,Calculation!$D$104:$D$248,$D116,Calculation!$C$104:$C$248,$C116)+SUMIFS(Calculation!K$38:K$64,Calculation!$B$38:$B$64,$D116,Calculation!$A$38:$A$64,$C116)*10000</f>
        <v>66561.20213612089</v>
      </c>
      <c r="I116" s="112">
        <f>SUMIFS(Calculation!L$104:L$248,Calculation!$D$104:$D$248,$D116,Calculation!$C$104:$C$248,$C116)+SUMIFS(Calculation!L$38:L$64,Calculation!$B$38:$B$64,$D116,Calculation!$A$38:$A$64,$C116)*10000</f>
        <v>76859.675109725082</v>
      </c>
      <c r="J116" s="147">
        <f>SUMIFS(Calculation!M$104:M$248,Calculation!$D$104:$D$248,$D116,Calculation!$C$104:$C$248,$C116)+SUMIFS(Calculation!M$38:M$64,Calculation!$B$38:$B$64,$D116,Calculation!$A$38:$A$64,$C116)*10000</f>
        <v>60412.658880058545</v>
      </c>
      <c r="K116" s="152">
        <f>SUMIFS(Calculation!N$104:N$248,Calculation!$D$104:$D$248,$D116,Calculation!$C$104:$C$248,$C116)+SUMIFS(Calculation!N$38:N$64,Calculation!$B$38:$B$64,$D116,Calculation!$A$38:$A$64,$C116)*10000</f>
        <v>19489.150090415915</v>
      </c>
      <c r="L116" s="115">
        <f>SUMIFS(Calculation!O$104:O$248,Calculation!$D$104:$D$248,$D116,Calculation!$C$104:$C$248,$C116)+SUMIFS(Calculation!O$38:O$64,Calculation!$B$38:$B$64,$D116,Calculation!$A$38:$A$64,$C116)*10000</f>
        <v>22263.297060256617</v>
      </c>
      <c r="M116" s="114">
        <f>SUMIFS(Calculation!P$104:P$248,Calculation!$D$104:$D$248,$D116,Calculation!$C$104:$C$248,$C116)+SUMIFS(Calculation!P$38:P$64,Calculation!$B$38:$B$64,$D116,Calculation!$A$38:$A$64,$C116)*10000</f>
        <v>15476.752051728425</v>
      </c>
      <c r="N116" s="115">
        <f>SUMIFS(Calculation!Q$104:Q$248,Calculation!$D$104:$D$248,$D116,Calculation!$C$104:$C$248,$C116)+SUMIFS(Calculation!Q$38:Q$64,Calculation!$B$38:$B$64,$D116,Calculation!$A$38:$A$64,$C116)*10000</f>
        <v>12014.65742529258</v>
      </c>
      <c r="O116" s="114">
        <f>SUMIFS(Calculation!R$104:R$248,Calculation!$D$104:$D$248,$D116,Calculation!$C$104:$C$248,$C116)+SUMIFS(Calculation!R$38:R$64,Calculation!$B$38:$B$64,$D116,Calculation!$A$38:$A$64,$C116)*10000</f>
        <v>12831.331403960781</v>
      </c>
      <c r="P116" s="153">
        <f>SUMIFS(Calculation!S$104:S$248,Calculation!$D$104:$D$248,$D116,Calculation!$C$104:$C$248,$C116)+SUMIFS(Calculation!S$38:S$64,Calculation!$B$38:$B$64,$D116,Calculation!$A$38:$A$64,$C116)*10000</f>
        <v>16987.321902907552</v>
      </c>
      <c r="Q116" s="158">
        <f>SUMIFS(Calculation!T$104:T$248,Calculation!$D$104:$D$248,$D116,Calculation!$C$104:$C$248,$C116)+SUMIFS(Calculation!T$38:T$64,Calculation!$B$38:$B$64,$D116,Calculation!$A$38:$A$64,$C116)*10000</f>
        <v>129.92766726943941</v>
      </c>
      <c r="R116" s="117">
        <f>SUMIFS(Calculation!U$104:U$248,Calculation!$D$104:$D$248,$D116,Calculation!$C$104:$C$248,$C116)+SUMIFS(Calculation!U$38:U$64,Calculation!$B$38:$B$64,$D116,Calculation!$A$38:$A$64,$C116)*10000</f>
        <v>0</v>
      </c>
      <c r="S116" s="116">
        <f>SUMIFS(Calculation!V$104:V$248,Calculation!$D$104:$D$248,$D116,Calculation!$C$104:$C$248,$C116)+SUMIFS(Calculation!V$38:V$64,Calculation!$B$38:$B$64,$D116,Calculation!$A$38:$A$64,$C116)*10000</f>
        <v>0</v>
      </c>
      <c r="T116" s="117">
        <f>SUMIFS(Calculation!W$104:W$248,Calculation!$D$104:$D$248,$D116,Calculation!$C$104:$C$248,$C116)+SUMIFS(Calculation!W$38:W$64,Calculation!$B$38:$B$64,$D116,Calculation!$A$38:$A$64,$C116)*10000</f>
        <v>0</v>
      </c>
      <c r="U116" s="116">
        <f>SUMIFS(Calculation!X$104:X$248,Calculation!$D$104:$D$248,$D116,Calculation!$C$104:$C$248,$C116)+SUMIFS(Calculation!X$38:X$64,Calculation!$B$38:$B$64,$D116,Calculation!$A$38:$A$64,$C116)*10000</f>
        <v>0</v>
      </c>
      <c r="V116" s="159">
        <f>SUMIFS(Calculation!Y$104:Y$248,Calculation!$D$104:$D$248,$D116,Calculation!$C$104:$C$248,$C116)+SUMIFS(Calculation!Y$38:Y$64,Calculation!$B$38:$B$64,$D116,Calculation!$A$38:$A$64,$C116)*10000</f>
        <v>0</v>
      </c>
      <c r="W116" s="164">
        <f>SUMIFS(Calculation!Z$104:Z$248,Calculation!$D$104:$D$248,$D116,Calculation!$C$104:$C$248,$C116)+SUMIFS(Calculation!Z$38:Z$64,Calculation!$B$38:$B$64,$D116,Calculation!$A$38:$A$64,$C116)*10000</f>
        <v>0</v>
      </c>
      <c r="X116" s="119">
        <f>SUMIFS(Calculation!AA$104:AA$248,Calculation!$D$104:$D$248,$D116,Calculation!$C$104:$C$248,$C116)+SUMIFS(Calculation!AA$38:AA$64,Calculation!$B$38:$B$64,$D116,Calculation!$A$38:$A$64,$C116)*10000</f>
        <v>0</v>
      </c>
      <c r="Y116" s="118">
        <f>SUMIFS(Calculation!AB$104:AB$248,Calculation!$D$104:$D$248,$D116,Calculation!$C$104:$C$248,$C116)+SUMIFS(Calculation!AB$38:AB$64,Calculation!$B$38:$B$64,$D116,Calculation!$A$38:$A$64,$C116)*10000</f>
        <v>0</v>
      </c>
      <c r="Z116" s="119">
        <f>SUMIFS(Calculation!AC$104:AC$248,Calculation!$D$104:$D$248,$D116,Calculation!$C$104:$C$248,$C116)+SUMIFS(Calculation!AC$38:AC$64,Calculation!$B$38:$B$64,$D116,Calculation!$A$38:$A$64,$C116)*10000</f>
        <v>0</v>
      </c>
      <c r="AA116" s="118">
        <f>SUMIFS(Calculation!AD$104:AD$248,Calculation!$D$104:$D$248,$D116,Calculation!$C$104:$C$248,$C116)+SUMIFS(Calculation!AD$38:AD$64,Calculation!$B$38:$B$64,$D116,Calculation!$A$38:$A$64,$C116)*10000</f>
        <v>0</v>
      </c>
      <c r="AB116" s="165">
        <f>SUMIFS(Calculation!AE$104:AE$248,Calculation!$D$104:$D$248,$D116,Calculation!$C$104:$C$248,$C116)+SUMIFS(Calculation!AE$38:AE$64,Calculation!$B$38:$B$64,$D116,Calculation!$A$38:$A$64,$C116)*10000</f>
        <v>0</v>
      </c>
      <c r="AC116" s="170">
        <f>SUMIFS(Calculation!AF$104:AF$248,Calculation!$D$104:$D$248,$D116,Calculation!$C$104:$C$248,$C116)+SUMIFS(Calculation!AF$38:AF$64,Calculation!$B$38:$B$64,$D116,Calculation!$A$38:$A$64,$C116)*10000</f>
        <v>0</v>
      </c>
      <c r="AD116" s="121">
        <f>SUMIFS(Calculation!AG$104:AG$248,Calculation!$D$104:$D$248,$D116,Calculation!$C$104:$C$248,$C116)+SUMIFS(Calculation!AG$38:AG$64,Calculation!$B$38:$B$64,$D116,Calculation!$A$38:$A$64,$C116)*10000</f>
        <v>146.46905960695142</v>
      </c>
      <c r="AE116" s="120">
        <f>SUMIFS(Calculation!AH$104:AH$248,Calculation!$D$104:$D$248,$D116,Calculation!$C$104:$C$248,$C116)+SUMIFS(Calculation!AH$38:AH$64,Calculation!$B$38:$B$64,$D116,Calculation!$A$38:$A$64,$C116)*10000</f>
        <v>157.39069883113652</v>
      </c>
      <c r="AF116" s="121">
        <f>SUMIFS(Calculation!AI$104:AI$248,Calculation!$D$104:$D$248,$D116,Calculation!$C$104:$C$248,$C116)+SUMIFS(Calculation!AI$38:AI$64,Calculation!$B$38:$B$64,$D116,Calculation!$A$38:$A$64,$C116)*10000</f>
        <v>492.60095443699578</v>
      </c>
      <c r="AG116" s="120">
        <f>SUMIFS(Calculation!AJ$104:AJ$248,Calculation!$D$104:$D$248,$D116,Calculation!$C$104:$C$248,$C116)+SUMIFS(Calculation!AJ$38:AJ$64,Calculation!$B$38:$B$64,$D116,Calculation!$A$38:$A$64,$C116)*10000</f>
        <v>141.14464544356861</v>
      </c>
      <c r="AH116" s="171">
        <f>SUMIFS(Calculation!AK$104:AK$248,Calculation!$D$104:$D$248,$D116,Calculation!$C$104:$C$248,$C116)+SUMIFS(Calculation!AK$38:AK$64,Calculation!$B$38:$B$64,$D116,Calculation!$A$38:$A$64,$C116)*10000</f>
        <v>143.55483298231732</v>
      </c>
      <c r="AI116" s="176">
        <f>SUMIFS(Calculation!AL$104:AL$248,Calculation!$D$104:$D$248,$D116,Calculation!$C$104:$C$248,$C116)+SUMIFS(Calculation!AL$38:AL$64,Calculation!$B$38:$B$64,$D116,Calculation!$A$38:$A$64,$C116)*10000</f>
        <v>12992.766726943943</v>
      </c>
      <c r="AJ116" s="123">
        <f>SUMIFS(Calculation!AM$104:AM$248,Calculation!$D$104:$D$248,$D116,Calculation!$C$104:$C$248,$C116)+SUMIFS(Calculation!AM$38:AM$64,Calculation!$B$38:$B$64,$D116,Calculation!$A$38:$A$64,$C116)*10000</f>
        <v>19143.506090628551</v>
      </c>
      <c r="AK116" s="122">
        <f>SUMIFS(Calculation!AN$104:AN$248,Calculation!$D$104:$D$248,$D116,Calculation!$C$104:$C$248,$C116)+SUMIFS(Calculation!AN$38:AN$64,Calculation!$B$38:$B$64,$D116,Calculation!$A$38:$A$64,$C116)*10000</f>
        <v>22034.697836359115</v>
      </c>
      <c r="AL116" s="123">
        <f>SUMIFS(Calculation!AO$104:AO$248,Calculation!$D$104:$D$248,$D116,Calculation!$C$104:$C$248,$C116)+SUMIFS(Calculation!AO$38:AO$64,Calculation!$B$38:$B$64,$D116,Calculation!$A$38:$A$64,$C116)*10000</f>
        <v>26672.539484149529</v>
      </c>
      <c r="AM116" s="122">
        <f>SUMIFS(Calculation!AP$104:AP$248,Calculation!$D$104:$D$248,$D116,Calculation!$C$104:$C$248,$C116)+SUMIFS(Calculation!AP$38:AP$64,Calculation!$B$38:$B$64,$D116,Calculation!$A$38:$A$64,$C116)*10000</f>
        <v>27327.848840870571</v>
      </c>
      <c r="AN116" s="177">
        <f>SUMIFS(Calculation!AQ$104:AQ$248,Calculation!$D$104:$D$248,$D116,Calculation!$C$104:$C$248,$C116)+SUMIFS(Calculation!AQ$38:AQ$64,Calculation!$B$38:$B$64,$D116,Calculation!$A$38:$A$64,$C116)*10000</f>
        <v>22432.464384051586</v>
      </c>
    </row>
    <row r="117" spans="1:40">
      <c r="A117" s="138" t="s">
        <v>191</v>
      </c>
      <c r="B117" s="127" t="s">
        <v>62</v>
      </c>
      <c r="C117" s="142" t="s">
        <v>224</v>
      </c>
      <c r="D117" s="143" t="s">
        <v>221</v>
      </c>
      <c r="E117" s="146">
        <f>SUMIFS(Calculation!H$104:H$248,Calculation!$D$104:$D$248,$D117,Calculation!$C$104:$C$248,$C117)+SUMIFS(Calculation!H$38:H$64,Calculation!$B$38:$B$64,$D117,Calculation!$A$38:$A$64,$C117)*10000</f>
        <v>0</v>
      </c>
      <c r="F117" s="113">
        <f>SUMIFS(Calculation!I$104:I$248,Calculation!$D$104:$D$248,$D117,Calculation!$C$104:$C$248,$C117)+SUMIFS(Calculation!I$38:I$64,Calculation!$B$38:$B$64,$D117,Calculation!$A$38:$A$64,$C117)*10000</f>
        <v>0</v>
      </c>
      <c r="G117" s="112">
        <f>SUMIFS(Calculation!J$104:J$248,Calculation!$D$104:$D$248,$D117,Calculation!$C$104:$C$248,$C117)+SUMIFS(Calculation!J$38:J$64,Calculation!$B$38:$B$64,$D117,Calculation!$A$38:$A$64,$C117)*10000</f>
        <v>0</v>
      </c>
      <c r="H117" s="113">
        <f>SUMIFS(Calculation!K$104:K$248,Calculation!$D$104:$D$248,$D117,Calculation!$C$104:$C$248,$C117)+SUMIFS(Calculation!K$38:K$64,Calculation!$B$38:$B$64,$D117,Calculation!$A$38:$A$64,$C117)*10000</f>
        <v>0</v>
      </c>
      <c r="I117" s="112">
        <f>SUMIFS(Calculation!L$104:L$248,Calculation!$D$104:$D$248,$D117,Calculation!$C$104:$C$248,$C117)+SUMIFS(Calculation!L$38:L$64,Calculation!$B$38:$B$64,$D117,Calculation!$A$38:$A$64,$C117)*10000</f>
        <v>0</v>
      </c>
      <c r="J117" s="147">
        <f>SUMIFS(Calculation!M$104:M$248,Calculation!$D$104:$D$248,$D117,Calculation!$C$104:$C$248,$C117)+SUMIFS(Calculation!M$38:M$64,Calculation!$B$38:$B$64,$D117,Calculation!$A$38:$A$64,$C117)*10000</f>
        <v>0</v>
      </c>
      <c r="K117" s="152">
        <f>SUMIFS(Calculation!N$104:N$248,Calculation!$D$104:$D$248,$D117,Calculation!$C$104:$C$248,$C117)+SUMIFS(Calculation!N$38:N$64,Calculation!$B$38:$B$64,$D117,Calculation!$A$38:$A$64,$C117)*10000</f>
        <v>2060562</v>
      </c>
      <c r="L117" s="115">
        <f>SUMIFS(Calculation!O$104:O$248,Calculation!$D$104:$D$248,$D117,Calculation!$C$104:$C$248,$C117)+SUMIFS(Calculation!O$38:O$64,Calculation!$B$38:$B$64,$D117,Calculation!$A$38:$A$64,$C117)*10000</f>
        <v>2103574</v>
      </c>
      <c r="M117" s="114">
        <f>SUMIFS(Calculation!P$104:P$248,Calculation!$D$104:$D$248,$D117,Calculation!$C$104:$C$248,$C117)+SUMIFS(Calculation!P$38:P$64,Calculation!$B$38:$B$64,$D117,Calculation!$A$38:$A$64,$C117)*10000</f>
        <v>2287306</v>
      </c>
      <c r="N117" s="115">
        <f>SUMIFS(Calculation!Q$104:Q$248,Calculation!$D$104:$D$248,$D117,Calculation!$C$104:$C$248,$C117)+SUMIFS(Calculation!Q$38:Q$64,Calculation!$B$38:$B$64,$D117,Calculation!$A$38:$A$64,$C117)*10000</f>
        <v>2018242</v>
      </c>
      <c r="O117" s="114">
        <f>SUMIFS(Calculation!R$104:R$248,Calculation!$D$104:$D$248,$D117,Calculation!$C$104:$C$248,$C117)+SUMIFS(Calculation!R$38:R$64,Calculation!$B$38:$B$64,$D117,Calculation!$A$38:$A$64,$C117)*10000</f>
        <v>1889370.0000000002</v>
      </c>
      <c r="P117" s="153">
        <f>SUMIFS(Calculation!S$104:S$248,Calculation!$D$104:$D$248,$D117,Calculation!$C$104:$C$248,$C117)+SUMIFS(Calculation!S$38:S$64,Calculation!$B$38:$B$64,$D117,Calculation!$A$38:$A$64,$C117)*10000</f>
        <v>3335394</v>
      </c>
      <c r="Q117" s="158">
        <f>SUMIFS(Calculation!T$104:T$248,Calculation!$D$104:$D$248,$D117,Calculation!$C$104:$C$248,$C117)+SUMIFS(Calculation!T$38:T$64,Calculation!$B$38:$B$64,$D117,Calculation!$A$38:$A$64,$C117)*10000</f>
        <v>0</v>
      </c>
      <c r="R117" s="117">
        <f>SUMIFS(Calculation!U$104:U$248,Calculation!$D$104:$D$248,$D117,Calculation!$C$104:$C$248,$C117)+SUMIFS(Calculation!U$38:U$64,Calculation!$B$38:$B$64,$D117,Calculation!$A$38:$A$64,$C117)*10000</f>
        <v>0</v>
      </c>
      <c r="S117" s="116">
        <f>SUMIFS(Calculation!V$104:V$248,Calculation!$D$104:$D$248,$D117,Calculation!$C$104:$C$248,$C117)+SUMIFS(Calculation!V$38:V$64,Calculation!$B$38:$B$64,$D117,Calculation!$A$38:$A$64,$C117)*10000</f>
        <v>0</v>
      </c>
      <c r="T117" s="117">
        <f>SUMIFS(Calculation!W$104:W$248,Calculation!$D$104:$D$248,$D117,Calculation!$C$104:$C$248,$C117)+SUMIFS(Calculation!W$38:W$64,Calculation!$B$38:$B$64,$D117,Calculation!$A$38:$A$64,$C117)*10000</f>
        <v>0</v>
      </c>
      <c r="U117" s="116">
        <f>SUMIFS(Calculation!X$104:X$248,Calculation!$D$104:$D$248,$D117,Calculation!$C$104:$C$248,$C117)+SUMIFS(Calculation!X$38:X$64,Calculation!$B$38:$B$64,$D117,Calculation!$A$38:$A$64,$C117)*10000</f>
        <v>0</v>
      </c>
      <c r="V117" s="159">
        <f>SUMIFS(Calculation!Y$104:Y$248,Calculation!$D$104:$D$248,$D117,Calculation!$C$104:$C$248,$C117)+SUMIFS(Calculation!Y$38:Y$64,Calculation!$B$38:$B$64,$D117,Calculation!$A$38:$A$64,$C117)*10000</f>
        <v>0</v>
      </c>
      <c r="W117" s="164">
        <f>SUMIFS(Calculation!Z$104:Z$248,Calculation!$D$104:$D$248,$D117,Calculation!$C$104:$C$248,$C117)+SUMIFS(Calculation!Z$38:Z$64,Calculation!$B$38:$B$64,$D117,Calculation!$A$38:$A$64,$C117)*10000</f>
        <v>0</v>
      </c>
      <c r="X117" s="119">
        <f>SUMIFS(Calculation!AA$104:AA$248,Calculation!$D$104:$D$248,$D117,Calculation!$C$104:$C$248,$C117)+SUMIFS(Calculation!AA$38:AA$64,Calculation!$B$38:$B$64,$D117,Calculation!$A$38:$A$64,$C117)*10000</f>
        <v>0</v>
      </c>
      <c r="Y117" s="118">
        <f>SUMIFS(Calculation!AB$104:AB$248,Calculation!$D$104:$D$248,$D117,Calculation!$C$104:$C$248,$C117)+SUMIFS(Calculation!AB$38:AB$64,Calculation!$B$38:$B$64,$D117,Calculation!$A$38:$A$64,$C117)*10000</f>
        <v>0</v>
      </c>
      <c r="Z117" s="119">
        <f>SUMIFS(Calculation!AC$104:AC$248,Calculation!$D$104:$D$248,$D117,Calculation!$C$104:$C$248,$C117)+SUMIFS(Calculation!AC$38:AC$64,Calculation!$B$38:$B$64,$D117,Calculation!$A$38:$A$64,$C117)*10000</f>
        <v>0</v>
      </c>
      <c r="AA117" s="118">
        <f>SUMIFS(Calculation!AD$104:AD$248,Calculation!$D$104:$D$248,$D117,Calculation!$C$104:$C$248,$C117)+SUMIFS(Calculation!AD$38:AD$64,Calculation!$B$38:$B$64,$D117,Calculation!$A$38:$A$64,$C117)*10000</f>
        <v>0</v>
      </c>
      <c r="AB117" s="165">
        <f>SUMIFS(Calculation!AE$104:AE$248,Calculation!$D$104:$D$248,$D117,Calculation!$C$104:$C$248,$C117)+SUMIFS(Calculation!AE$38:AE$64,Calculation!$B$38:$B$64,$D117,Calculation!$A$38:$A$64,$C117)*10000</f>
        <v>0</v>
      </c>
      <c r="AC117" s="170">
        <f>SUMIFS(Calculation!AF$104:AF$248,Calculation!$D$104:$D$248,$D117,Calculation!$C$104:$C$248,$C117)+SUMIFS(Calculation!AF$38:AF$64,Calculation!$B$38:$B$64,$D117,Calculation!$A$38:$A$64,$C117)*10000</f>
        <v>0</v>
      </c>
      <c r="AD117" s="121">
        <f>SUMIFS(Calculation!AG$104:AG$248,Calculation!$D$104:$D$248,$D117,Calculation!$C$104:$C$248,$C117)+SUMIFS(Calculation!AG$38:AG$64,Calculation!$B$38:$B$64,$D117,Calculation!$A$38:$A$64,$C117)*10000</f>
        <v>0</v>
      </c>
      <c r="AE117" s="120">
        <f>SUMIFS(Calculation!AH$104:AH$248,Calculation!$D$104:$D$248,$D117,Calculation!$C$104:$C$248,$C117)+SUMIFS(Calculation!AH$38:AH$64,Calculation!$B$38:$B$64,$D117,Calculation!$A$38:$A$64,$C117)*10000</f>
        <v>0</v>
      </c>
      <c r="AF117" s="121">
        <f>SUMIFS(Calculation!AI$104:AI$248,Calculation!$D$104:$D$248,$D117,Calculation!$C$104:$C$248,$C117)+SUMIFS(Calculation!AI$38:AI$64,Calculation!$B$38:$B$64,$D117,Calculation!$A$38:$A$64,$C117)*10000</f>
        <v>0</v>
      </c>
      <c r="AG117" s="120">
        <f>SUMIFS(Calculation!AJ$104:AJ$248,Calculation!$D$104:$D$248,$D117,Calculation!$C$104:$C$248,$C117)+SUMIFS(Calculation!AJ$38:AJ$64,Calculation!$B$38:$B$64,$D117,Calculation!$A$38:$A$64,$C117)*10000</f>
        <v>0</v>
      </c>
      <c r="AH117" s="171">
        <f>SUMIFS(Calculation!AK$104:AK$248,Calculation!$D$104:$D$248,$D117,Calculation!$C$104:$C$248,$C117)+SUMIFS(Calculation!AK$38:AK$64,Calculation!$B$38:$B$64,$D117,Calculation!$A$38:$A$64,$C117)*10000</f>
        <v>0</v>
      </c>
      <c r="AI117" s="176">
        <f>SUMIFS(Calculation!AL$104:AL$248,Calculation!$D$104:$D$248,$D117,Calculation!$C$104:$C$248,$C117)+SUMIFS(Calculation!AL$38:AL$64,Calculation!$B$38:$B$64,$D117,Calculation!$A$38:$A$64,$C117)*10000</f>
        <v>0</v>
      </c>
      <c r="AJ117" s="123">
        <f>SUMIFS(Calculation!AM$104:AM$248,Calculation!$D$104:$D$248,$D117,Calculation!$C$104:$C$248,$C117)+SUMIFS(Calculation!AM$38:AM$64,Calculation!$B$38:$B$64,$D117,Calculation!$A$38:$A$64,$C117)*10000</f>
        <v>0</v>
      </c>
      <c r="AK117" s="122">
        <f>SUMIFS(Calculation!AN$104:AN$248,Calculation!$D$104:$D$248,$D117,Calculation!$C$104:$C$248,$C117)+SUMIFS(Calculation!AN$38:AN$64,Calculation!$B$38:$B$64,$D117,Calculation!$A$38:$A$64,$C117)*10000</f>
        <v>0</v>
      </c>
      <c r="AL117" s="123">
        <f>SUMIFS(Calculation!AO$104:AO$248,Calculation!$D$104:$D$248,$D117,Calculation!$C$104:$C$248,$C117)+SUMIFS(Calculation!AO$38:AO$64,Calculation!$B$38:$B$64,$D117,Calculation!$A$38:$A$64,$C117)*10000</f>
        <v>0</v>
      </c>
      <c r="AM117" s="122">
        <f>SUMIFS(Calculation!AP$104:AP$248,Calculation!$D$104:$D$248,$D117,Calculation!$C$104:$C$248,$C117)+SUMIFS(Calculation!AP$38:AP$64,Calculation!$B$38:$B$64,$D117,Calculation!$A$38:$A$64,$C117)*10000</f>
        <v>0</v>
      </c>
      <c r="AN117" s="177">
        <f>SUMIFS(Calculation!AQ$104:AQ$248,Calculation!$D$104:$D$248,$D117,Calculation!$C$104:$C$248,$C117)+SUMIFS(Calculation!AQ$38:AQ$64,Calculation!$B$38:$B$64,$D117,Calculation!$A$38:$A$64,$C117)*10000</f>
        <v>0</v>
      </c>
    </row>
    <row r="118" spans="1:40">
      <c r="A118" s="138" t="s">
        <v>191</v>
      </c>
      <c r="B118" s="127" t="s">
        <v>62</v>
      </c>
      <c r="C118" s="142" t="s">
        <v>224</v>
      </c>
      <c r="D118" s="143" t="s">
        <v>397</v>
      </c>
      <c r="E118" s="146">
        <f>SUMIFS(Calculation!H$104:H$248,Calculation!$D$104:$D$248,$D118,Calculation!$C$104:$C$248,$C118)+SUMIFS(Calculation!H$38:H$64,Calculation!$B$38:$B$64,$D118,Calculation!$A$38:$A$64,$C118)*10000</f>
        <v>0</v>
      </c>
      <c r="F118" s="113">
        <f>SUMIFS(Calculation!I$104:I$248,Calculation!$D$104:$D$248,$D118,Calculation!$C$104:$C$248,$C118)+SUMIFS(Calculation!I$38:I$64,Calculation!$B$38:$B$64,$D118,Calculation!$A$38:$A$64,$C118)*10000</f>
        <v>0</v>
      </c>
      <c r="G118" s="112">
        <f>SUMIFS(Calculation!J$104:J$248,Calculation!$D$104:$D$248,$D118,Calculation!$C$104:$C$248,$C118)+SUMIFS(Calculation!J$38:J$64,Calculation!$B$38:$B$64,$D118,Calculation!$A$38:$A$64,$C118)*10000</f>
        <v>0</v>
      </c>
      <c r="H118" s="113">
        <f>SUMIFS(Calculation!K$104:K$248,Calculation!$D$104:$D$248,$D118,Calculation!$C$104:$C$248,$C118)+SUMIFS(Calculation!K$38:K$64,Calculation!$B$38:$B$64,$D118,Calculation!$A$38:$A$64,$C118)*10000</f>
        <v>86241.604515549814</v>
      </c>
      <c r="I118" s="112">
        <f>SUMIFS(Calculation!L$104:L$248,Calculation!$D$104:$D$248,$D118,Calculation!$C$104:$C$248,$C118)+SUMIFS(Calculation!L$38:L$64,Calculation!$B$38:$B$64,$D118,Calculation!$A$38:$A$64,$C118)*10000</f>
        <v>106589.48564003783</v>
      </c>
      <c r="J118" s="147">
        <f>SUMIFS(Calculation!M$104:M$248,Calculation!$D$104:$D$248,$D118,Calculation!$C$104:$C$248,$C118)+SUMIFS(Calculation!M$38:M$64,Calculation!$B$38:$B$64,$D118,Calculation!$A$38:$A$64,$C118)*10000</f>
        <v>100588.36358304424</v>
      </c>
      <c r="K118" s="152">
        <f>SUMIFS(Calculation!N$104:N$248,Calculation!$D$104:$D$248,$D118,Calculation!$C$104:$C$248,$C118)+SUMIFS(Calculation!N$38:N$64,Calculation!$B$38:$B$64,$D118,Calculation!$A$38:$A$64,$C118)*10000</f>
        <v>0</v>
      </c>
      <c r="L118" s="115">
        <f>SUMIFS(Calculation!O$104:O$248,Calculation!$D$104:$D$248,$D118,Calculation!$C$104:$C$248,$C118)+SUMIFS(Calculation!O$38:O$64,Calculation!$B$38:$B$64,$D118,Calculation!$A$38:$A$64,$C118)*10000</f>
        <v>0</v>
      </c>
      <c r="M118" s="114">
        <f>SUMIFS(Calculation!P$104:P$248,Calculation!$D$104:$D$248,$D118,Calculation!$C$104:$C$248,$C118)+SUMIFS(Calculation!P$38:P$64,Calculation!$B$38:$B$64,$D118,Calculation!$A$38:$A$64,$C118)*10000</f>
        <v>0</v>
      </c>
      <c r="N118" s="115">
        <f>SUMIFS(Calculation!Q$104:Q$248,Calculation!$D$104:$D$248,$D118,Calculation!$C$104:$C$248,$C118)+SUMIFS(Calculation!Q$38:Q$64,Calculation!$B$38:$B$64,$D118,Calculation!$A$38:$A$64,$C118)*10000</f>
        <v>1087162.8698942466</v>
      </c>
      <c r="O118" s="114">
        <f>SUMIFS(Calculation!R$104:R$248,Calculation!$D$104:$D$248,$D118,Calculation!$C$104:$C$248,$C118)+SUMIFS(Calculation!R$38:R$64,Calculation!$B$38:$B$64,$D118,Calculation!$A$38:$A$64,$C118)*10000</f>
        <v>1486476.1484770535</v>
      </c>
      <c r="P118" s="153">
        <f>SUMIFS(Calculation!S$104:S$248,Calculation!$D$104:$D$248,$D118,Calculation!$C$104:$C$248,$C118)+SUMIFS(Calculation!S$38:S$64,Calculation!$B$38:$B$64,$D118,Calculation!$A$38:$A$64,$C118)*10000</f>
        <v>1327363.1897706722</v>
      </c>
      <c r="Q118" s="158">
        <f>SUMIFS(Calculation!T$104:T$248,Calculation!$D$104:$D$248,$D118,Calculation!$C$104:$C$248,$C118)+SUMIFS(Calculation!T$38:T$64,Calculation!$B$38:$B$64,$D118,Calculation!$A$38:$A$64,$C118)*10000</f>
        <v>0</v>
      </c>
      <c r="R118" s="117">
        <f>SUMIFS(Calculation!U$104:U$248,Calculation!$D$104:$D$248,$D118,Calculation!$C$104:$C$248,$C118)+SUMIFS(Calculation!U$38:U$64,Calculation!$B$38:$B$64,$D118,Calculation!$A$38:$A$64,$C118)*10000</f>
        <v>0</v>
      </c>
      <c r="S118" s="116">
        <f>SUMIFS(Calculation!V$104:V$248,Calculation!$D$104:$D$248,$D118,Calculation!$C$104:$C$248,$C118)+SUMIFS(Calculation!V$38:V$64,Calculation!$B$38:$B$64,$D118,Calculation!$A$38:$A$64,$C118)*10000</f>
        <v>0</v>
      </c>
      <c r="T118" s="117">
        <f>SUMIFS(Calculation!W$104:W$248,Calculation!$D$104:$D$248,$D118,Calculation!$C$104:$C$248,$C118)+SUMIFS(Calculation!W$38:W$64,Calculation!$B$38:$B$64,$D118,Calculation!$A$38:$A$64,$C118)*10000</f>
        <v>3342.697849439915</v>
      </c>
      <c r="U118" s="116">
        <f>SUMIFS(Calculation!X$104:X$248,Calculation!$D$104:$D$248,$D118,Calculation!$C$104:$C$248,$C118)+SUMIFS(Calculation!X$38:X$64,Calculation!$B$38:$B$64,$D118,Calculation!$A$38:$A$64,$C118)*10000</f>
        <v>6661.8428525023646</v>
      </c>
      <c r="V118" s="159">
        <f>SUMIFS(Calculation!Y$104:Y$248,Calculation!$D$104:$D$248,$D118,Calculation!$C$104:$C$248,$C118)+SUMIFS(Calculation!Y$38:Y$64,Calculation!$B$38:$B$64,$D118,Calculation!$A$38:$A$64,$C118)*10000</f>
        <v>9987.4970933519107</v>
      </c>
      <c r="W118" s="164">
        <f>SUMIFS(Calculation!Z$104:Z$248,Calculation!$D$104:$D$248,$D118,Calculation!$C$104:$C$248,$C118)+SUMIFS(Calculation!Z$38:Z$64,Calculation!$B$38:$B$64,$D118,Calculation!$A$38:$A$64,$C118)*10000</f>
        <v>0</v>
      </c>
      <c r="X118" s="119">
        <f>SUMIFS(Calculation!AA$104:AA$248,Calculation!$D$104:$D$248,$D118,Calculation!$C$104:$C$248,$C118)+SUMIFS(Calculation!AA$38:AA$64,Calculation!$B$38:$B$64,$D118,Calculation!$A$38:$A$64,$C118)*10000</f>
        <v>0</v>
      </c>
      <c r="Y118" s="118">
        <f>SUMIFS(Calculation!AB$104:AB$248,Calculation!$D$104:$D$248,$D118,Calculation!$C$104:$C$248,$C118)+SUMIFS(Calculation!AB$38:AB$64,Calculation!$B$38:$B$64,$D118,Calculation!$A$38:$A$64,$C118)*10000</f>
        <v>0</v>
      </c>
      <c r="Z118" s="119">
        <f>SUMIFS(Calculation!AC$104:AC$248,Calculation!$D$104:$D$248,$D118,Calculation!$C$104:$C$248,$C118)+SUMIFS(Calculation!AC$38:AC$64,Calculation!$B$38:$B$64,$D118,Calculation!$A$38:$A$64,$C118)*10000</f>
        <v>0</v>
      </c>
      <c r="AA118" s="118">
        <f>SUMIFS(Calculation!AD$104:AD$248,Calculation!$D$104:$D$248,$D118,Calculation!$C$104:$C$248,$C118)+SUMIFS(Calculation!AD$38:AD$64,Calculation!$B$38:$B$64,$D118,Calculation!$A$38:$A$64,$C118)*10000</f>
        <v>0</v>
      </c>
      <c r="AB118" s="165">
        <f>SUMIFS(Calculation!AE$104:AE$248,Calculation!$D$104:$D$248,$D118,Calculation!$C$104:$C$248,$C118)+SUMIFS(Calculation!AE$38:AE$64,Calculation!$B$38:$B$64,$D118,Calculation!$A$38:$A$64,$C118)*10000</f>
        <v>0</v>
      </c>
      <c r="AC118" s="170">
        <f>SUMIFS(Calculation!AF$104:AF$248,Calculation!$D$104:$D$248,$D118,Calculation!$C$104:$C$248,$C118)+SUMIFS(Calculation!AF$38:AF$64,Calculation!$B$38:$B$64,$D118,Calculation!$A$38:$A$64,$C118)*10000</f>
        <v>0</v>
      </c>
      <c r="AD118" s="121">
        <f>SUMIFS(Calculation!AG$104:AG$248,Calculation!$D$104:$D$248,$D118,Calculation!$C$104:$C$248,$C118)+SUMIFS(Calculation!AG$38:AG$64,Calculation!$B$38:$B$64,$D118,Calculation!$A$38:$A$64,$C118)*10000</f>
        <v>0</v>
      </c>
      <c r="AE118" s="120">
        <f>SUMIFS(Calculation!AH$104:AH$248,Calculation!$D$104:$D$248,$D118,Calculation!$C$104:$C$248,$C118)+SUMIFS(Calculation!AH$38:AH$64,Calculation!$B$38:$B$64,$D118,Calculation!$A$38:$A$64,$C118)*10000</f>
        <v>0</v>
      </c>
      <c r="AF118" s="121">
        <f>SUMIFS(Calculation!AI$104:AI$248,Calculation!$D$104:$D$248,$D118,Calculation!$C$104:$C$248,$C118)+SUMIFS(Calculation!AI$38:AI$64,Calculation!$B$38:$B$64,$D118,Calculation!$A$38:$A$64,$C118)*10000</f>
        <v>56157.323870590575</v>
      </c>
      <c r="AG118" s="120">
        <f>SUMIFS(Calculation!AJ$104:AJ$248,Calculation!$D$104:$D$248,$D118,Calculation!$C$104:$C$248,$C118)+SUMIFS(Calculation!AJ$38:AJ$64,Calculation!$B$38:$B$64,$D118,Calculation!$A$38:$A$64,$C118)*10000</f>
        <v>85771.226725967936</v>
      </c>
      <c r="AH118" s="171">
        <f>SUMIFS(Calculation!AK$104:AK$248,Calculation!$D$104:$D$248,$D118,Calculation!$C$104:$C$248,$C118)+SUMIFS(Calculation!AK$38:AK$64,Calculation!$B$38:$B$64,$D118,Calculation!$A$38:$A$64,$C118)*10000</f>
        <v>69912.479653463379</v>
      </c>
      <c r="AI118" s="176">
        <f>SUMIFS(Calculation!AL$104:AL$248,Calculation!$D$104:$D$248,$D118,Calculation!$C$104:$C$248,$C118)+SUMIFS(Calculation!AL$38:AL$64,Calculation!$B$38:$B$64,$D118,Calculation!$A$38:$A$64,$C118)*10000</f>
        <v>0</v>
      </c>
      <c r="AJ118" s="123">
        <f>SUMIFS(Calculation!AM$104:AM$248,Calculation!$D$104:$D$248,$D118,Calculation!$C$104:$C$248,$C118)+SUMIFS(Calculation!AM$38:AM$64,Calculation!$B$38:$B$64,$D118,Calculation!$A$38:$A$64,$C118)*10000</f>
        <v>0</v>
      </c>
      <c r="AK118" s="122">
        <f>SUMIFS(Calculation!AN$104:AN$248,Calculation!$D$104:$D$248,$D118,Calculation!$C$104:$C$248,$C118)+SUMIFS(Calculation!AN$38:AN$64,Calculation!$B$38:$B$64,$D118,Calculation!$A$38:$A$64,$C118)*10000</f>
        <v>0</v>
      </c>
      <c r="AL118" s="123">
        <f>SUMIFS(Calculation!AO$104:AO$248,Calculation!$D$104:$D$248,$D118,Calculation!$C$104:$C$248,$C118)+SUMIFS(Calculation!AO$38:AO$64,Calculation!$B$38:$B$64,$D118,Calculation!$A$38:$A$64,$C118)*10000</f>
        <v>118331.50387017299</v>
      </c>
      <c r="AM118" s="122">
        <f>SUMIFS(Calculation!AP$104:AP$248,Calculation!$D$104:$D$248,$D118,Calculation!$C$104:$C$248,$C118)+SUMIFS(Calculation!AP$38:AP$64,Calculation!$B$38:$B$64,$D118,Calculation!$A$38:$A$64,$C118)*10000</f>
        <v>178204.29630443826</v>
      </c>
      <c r="AN118" s="177">
        <f>SUMIFS(Calculation!AQ$104:AQ$248,Calculation!$D$104:$D$248,$D118,Calculation!$C$104:$C$248,$C118)+SUMIFS(Calculation!AQ$38:AQ$64,Calculation!$B$38:$B$64,$D118,Calculation!$A$38:$A$64,$C118)*10000</f>
        <v>226145.46989946827</v>
      </c>
    </row>
    <row r="119" spans="1:40">
      <c r="A119" s="138" t="s">
        <v>191</v>
      </c>
      <c r="B119" s="127" t="s">
        <v>62</v>
      </c>
      <c r="C119" s="142" t="s">
        <v>224</v>
      </c>
      <c r="D119" s="143" t="s">
        <v>405</v>
      </c>
      <c r="E119" s="146">
        <f>SUMIFS(Calculation!H$104:H$248,Calculation!$D$104:$D$248,$D119,Calculation!$C$104:$C$248,$C119)+SUMIFS(Calculation!H$38:H$64,Calculation!$B$38:$B$64,$D119,Calculation!$A$38:$A$64,$C119)*10000</f>
        <v>0.9881110038491776</v>
      </c>
      <c r="F119" s="113">
        <f>SUMIFS(Calculation!I$104:I$248,Calculation!$D$104:$D$248,$D119,Calculation!$C$104:$C$248,$C119)+SUMIFS(Calculation!I$38:I$64,Calculation!$B$38:$B$64,$D119,Calculation!$A$38:$A$64,$C119)*10000</f>
        <v>1.4691493711308272</v>
      </c>
      <c r="G119" s="112">
        <f>SUMIFS(Calculation!J$104:J$248,Calculation!$D$104:$D$248,$D119,Calculation!$C$104:$C$248,$C119)+SUMIFS(Calculation!J$38:J$64,Calculation!$B$38:$B$64,$D119,Calculation!$A$38:$A$64,$C119)*10000</f>
        <v>0</v>
      </c>
      <c r="H119" s="113">
        <f>SUMIFS(Calculation!K$104:K$248,Calculation!$D$104:$D$248,$D119,Calculation!$C$104:$C$248,$C119)+SUMIFS(Calculation!K$38:K$64,Calculation!$B$38:$B$64,$D119,Calculation!$A$38:$A$64,$C119)*10000</f>
        <v>0</v>
      </c>
      <c r="I119" s="112">
        <f>SUMIFS(Calculation!L$104:L$248,Calculation!$D$104:$D$248,$D119,Calculation!$C$104:$C$248,$C119)+SUMIFS(Calculation!L$38:L$64,Calculation!$B$38:$B$64,$D119,Calculation!$A$38:$A$64,$C119)*10000</f>
        <v>0</v>
      </c>
      <c r="J119" s="147">
        <f>SUMIFS(Calculation!M$104:M$248,Calculation!$D$104:$D$248,$D119,Calculation!$C$104:$C$248,$C119)+SUMIFS(Calculation!M$38:M$64,Calculation!$B$38:$B$64,$D119,Calculation!$A$38:$A$64,$C119)*10000</f>
        <v>0</v>
      </c>
      <c r="K119" s="152">
        <f>SUMIFS(Calculation!N$104:N$248,Calculation!$D$104:$D$248,$D119,Calculation!$C$104:$C$248,$C119)+SUMIFS(Calculation!N$38:N$64,Calculation!$B$38:$B$64,$D119,Calculation!$A$38:$A$64,$C119)*10000</f>
        <v>16.10970068828853</v>
      </c>
      <c r="L119" s="115">
        <f>SUMIFS(Calculation!O$104:O$248,Calculation!$D$104:$D$248,$D119,Calculation!$C$104:$C$248,$C119)+SUMIFS(Calculation!O$38:O$64,Calculation!$B$38:$B$64,$D119,Calculation!$A$38:$A$64,$C119)*10000</f>
        <v>18.856336291881348</v>
      </c>
      <c r="M119" s="114">
        <f>SUMIFS(Calculation!P$104:P$248,Calculation!$D$104:$D$248,$D119,Calculation!$C$104:$C$248,$C119)+SUMIFS(Calculation!P$38:P$64,Calculation!$B$38:$B$64,$D119,Calculation!$A$38:$A$64,$C119)*10000</f>
        <v>0</v>
      </c>
      <c r="N119" s="115">
        <f>SUMIFS(Calculation!Q$104:Q$248,Calculation!$D$104:$D$248,$D119,Calculation!$C$104:$C$248,$C119)+SUMIFS(Calculation!Q$38:Q$64,Calculation!$B$38:$B$64,$D119,Calculation!$A$38:$A$64,$C119)*10000</f>
        <v>0</v>
      </c>
      <c r="O119" s="114">
        <f>SUMIFS(Calculation!R$104:R$248,Calculation!$D$104:$D$248,$D119,Calculation!$C$104:$C$248,$C119)+SUMIFS(Calculation!R$38:R$64,Calculation!$B$38:$B$64,$D119,Calculation!$A$38:$A$64,$C119)*10000</f>
        <v>0</v>
      </c>
      <c r="P119" s="153">
        <f>SUMIFS(Calculation!S$104:S$248,Calculation!$D$104:$D$248,$D119,Calculation!$C$104:$C$248,$C119)+SUMIFS(Calculation!S$38:S$64,Calculation!$B$38:$B$64,$D119,Calculation!$A$38:$A$64,$C119)*10000</f>
        <v>0</v>
      </c>
      <c r="Q119" s="158">
        <f>SUMIFS(Calculation!T$104:T$248,Calculation!$D$104:$D$248,$D119,Calculation!$C$104:$C$248,$C119)+SUMIFS(Calculation!T$38:T$64,Calculation!$B$38:$B$64,$D119,Calculation!$A$38:$A$64,$C119)*10000</f>
        <v>0</v>
      </c>
      <c r="R119" s="117">
        <f>SUMIFS(Calculation!U$104:U$248,Calculation!$D$104:$D$248,$D119,Calculation!$C$104:$C$248,$C119)+SUMIFS(Calculation!U$38:U$64,Calculation!$B$38:$B$64,$D119,Calculation!$A$38:$A$64,$C119)*10000</f>
        <v>0</v>
      </c>
      <c r="S119" s="116">
        <f>SUMIFS(Calculation!V$104:V$248,Calculation!$D$104:$D$248,$D119,Calculation!$C$104:$C$248,$C119)+SUMIFS(Calculation!V$38:V$64,Calculation!$B$38:$B$64,$D119,Calculation!$A$38:$A$64,$C119)*10000</f>
        <v>0</v>
      </c>
      <c r="T119" s="117">
        <f>SUMIFS(Calculation!W$104:W$248,Calculation!$D$104:$D$248,$D119,Calculation!$C$104:$C$248,$C119)+SUMIFS(Calculation!W$38:W$64,Calculation!$B$38:$B$64,$D119,Calculation!$A$38:$A$64,$C119)*10000</f>
        <v>0</v>
      </c>
      <c r="U119" s="116">
        <f>SUMIFS(Calculation!X$104:X$248,Calculation!$D$104:$D$248,$D119,Calculation!$C$104:$C$248,$C119)+SUMIFS(Calculation!X$38:X$64,Calculation!$B$38:$B$64,$D119,Calculation!$A$38:$A$64,$C119)*10000</f>
        <v>0</v>
      </c>
      <c r="V119" s="159">
        <f>SUMIFS(Calculation!Y$104:Y$248,Calculation!$D$104:$D$248,$D119,Calculation!$C$104:$C$248,$C119)+SUMIFS(Calculation!Y$38:Y$64,Calculation!$B$38:$B$64,$D119,Calculation!$A$38:$A$64,$C119)*10000</f>
        <v>0</v>
      </c>
      <c r="W119" s="164">
        <f>SUMIFS(Calculation!Z$104:Z$248,Calculation!$D$104:$D$248,$D119,Calculation!$C$104:$C$248,$C119)+SUMIFS(Calculation!Z$38:Z$64,Calculation!$B$38:$B$64,$D119,Calculation!$A$38:$A$64,$C119)*10000</f>
        <v>0</v>
      </c>
      <c r="X119" s="119">
        <f>SUMIFS(Calculation!AA$104:AA$248,Calculation!$D$104:$D$248,$D119,Calculation!$C$104:$C$248,$C119)+SUMIFS(Calculation!AA$38:AA$64,Calculation!$B$38:$B$64,$D119,Calculation!$A$38:$A$64,$C119)*10000</f>
        <v>0</v>
      </c>
      <c r="Y119" s="118">
        <f>SUMIFS(Calculation!AB$104:AB$248,Calculation!$D$104:$D$248,$D119,Calculation!$C$104:$C$248,$C119)+SUMIFS(Calculation!AB$38:AB$64,Calculation!$B$38:$B$64,$D119,Calculation!$A$38:$A$64,$C119)*10000</f>
        <v>0</v>
      </c>
      <c r="Z119" s="119">
        <f>SUMIFS(Calculation!AC$104:AC$248,Calculation!$D$104:$D$248,$D119,Calculation!$C$104:$C$248,$C119)+SUMIFS(Calculation!AC$38:AC$64,Calculation!$B$38:$B$64,$D119,Calculation!$A$38:$A$64,$C119)*10000</f>
        <v>0</v>
      </c>
      <c r="AA119" s="118">
        <f>SUMIFS(Calculation!AD$104:AD$248,Calculation!$D$104:$D$248,$D119,Calculation!$C$104:$C$248,$C119)+SUMIFS(Calculation!AD$38:AD$64,Calculation!$B$38:$B$64,$D119,Calculation!$A$38:$A$64,$C119)*10000</f>
        <v>0</v>
      </c>
      <c r="AB119" s="165">
        <f>SUMIFS(Calculation!AE$104:AE$248,Calculation!$D$104:$D$248,$D119,Calculation!$C$104:$C$248,$C119)+SUMIFS(Calculation!AE$38:AE$64,Calculation!$B$38:$B$64,$D119,Calculation!$A$38:$A$64,$C119)*10000</f>
        <v>0</v>
      </c>
      <c r="AC119" s="170">
        <f>SUMIFS(Calculation!AF$104:AF$248,Calculation!$D$104:$D$248,$D119,Calculation!$C$104:$C$248,$C119)+SUMIFS(Calculation!AF$38:AF$64,Calculation!$B$38:$B$64,$D119,Calculation!$A$38:$A$64,$C119)*10000</f>
        <v>0.21480673996721253</v>
      </c>
      <c r="AD119" s="121">
        <f>SUMIFS(Calculation!AG$104:AG$248,Calculation!$D$104:$D$248,$D119,Calculation!$C$104:$C$248,$C119)+SUMIFS(Calculation!AG$38:AG$64,Calculation!$B$38:$B$64,$D119,Calculation!$A$38:$A$64,$C119)*10000</f>
        <v>0.3633380165162261</v>
      </c>
      <c r="AE119" s="120">
        <f>SUMIFS(Calculation!AH$104:AH$248,Calculation!$D$104:$D$248,$D119,Calculation!$C$104:$C$248,$C119)+SUMIFS(Calculation!AH$38:AH$64,Calculation!$B$38:$B$64,$D119,Calculation!$A$38:$A$64,$C119)*10000</f>
        <v>0</v>
      </c>
      <c r="AF119" s="121">
        <f>SUMIFS(Calculation!AI$104:AI$248,Calculation!$D$104:$D$248,$D119,Calculation!$C$104:$C$248,$C119)+SUMIFS(Calculation!AI$38:AI$64,Calculation!$B$38:$B$64,$D119,Calculation!$A$38:$A$64,$C119)*10000</f>
        <v>0</v>
      </c>
      <c r="AG119" s="120">
        <f>SUMIFS(Calculation!AJ$104:AJ$248,Calculation!$D$104:$D$248,$D119,Calculation!$C$104:$C$248,$C119)+SUMIFS(Calculation!AJ$38:AJ$64,Calculation!$B$38:$B$64,$D119,Calculation!$A$38:$A$64,$C119)*10000</f>
        <v>0</v>
      </c>
      <c r="AH119" s="171">
        <f>SUMIFS(Calculation!AK$104:AK$248,Calculation!$D$104:$D$248,$D119,Calculation!$C$104:$C$248,$C119)+SUMIFS(Calculation!AK$38:AK$64,Calculation!$B$38:$B$64,$D119,Calculation!$A$38:$A$64,$C119)*10000</f>
        <v>0</v>
      </c>
      <c r="AI119" s="176">
        <f>SUMIFS(Calculation!AL$104:AL$248,Calculation!$D$104:$D$248,$D119,Calculation!$C$104:$C$248,$C119)+SUMIFS(Calculation!AL$38:AL$64,Calculation!$B$38:$B$64,$D119,Calculation!$A$38:$A$64,$C119)*10000</f>
        <v>0.68738156789508009</v>
      </c>
      <c r="AJ119" s="123">
        <f>SUMIFS(Calculation!AM$104:AM$248,Calculation!$D$104:$D$248,$D119,Calculation!$C$104:$C$248,$C119)+SUMIFS(Calculation!AM$38:AM$64,Calculation!$B$38:$B$64,$D119,Calculation!$A$38:$A$64,$C119)*10000</f>
        <v>1.3111763204715985</v>
      </c>
      <c r="AK119" s="122">
        <f>SUMIFS(Calculation!AN$104:AN$248,Calculation!$D$104:$D$248,$D119,Calculation!$C$104:$C$248,$C119)+SUMIFS(Calculation!AN$38:AN$64,Calculation!$B$38:$B$64,$D119,Calculation!$A$38:$A$64,$C119)*10000</f>
        <v>0</v>
      </c>
      <c r="AL119" s="123">
        <f>SUMIFS(Calculation!AO$104:AO$248,Calculation!$D$104:$D$248,$D119,Calculation!$C$104:$C$248,$C119)+SUMIFS(Calculation!AO$38:AO$64,Calculation!$B$38:$B$64,$D119,Calculation!$A$38:$A$64,$C119)*10000</f>
        <v>0</v>
      </c>
      <c r="AM119" s="122">
        <f>SUMIFS(Calculation!AP$104:AP$248,Calculation!$D$104:$D$248,$D119,Calculation!$C$104:$C$248,$C119)+SUMIFS(Calculation!AP$38:AP$64,Calculation!$B$38:$B$64,$D119,Calculation!$A$38:$A$64,$C119)*10000</f>
        <v>0</v>
      </c>
      <c r="AN119" s="177">
        <f>SUMIFS(Calculation!AQ$104:AQ$248,Calculation!$D$104:$D$248,$D119,Calculation!$C$104:$C$248,$C119)+SUMIFS(Calculation!AQ$38:AQ$64,Calculation!$B$38:$B$64,$D119,Calculation!$A$38:$A$64,$C119)*10000</f>
        <v>0</v>
      </c>
    </row>
    <row r="120" spans="1:40">
      <c r="A120" s="138" t="s">
        <v>191</v>
      </c>
      <c r="B120" s="131" t="s">
        <v>116</v>
      </c>
      <c r="C120" s="142" t="s">
        <v>224</v>
      </c>
      <c r="D120" s="143" t="s">
        <v>222</v>
      </c>
      <c r="E120" s="146">
        <f>SUMIFS(Calculation!H$104:H$248,Calculation!$D$104:$D$248,$D120,Calculation!$C$104:$C$248,$C120)+SUMIFS(Calculation!H$38:H$64,Calculation!$B$38:$B$64,$D120,Calculation!$A$38:$A$64,$C120)*10000</f>
        <v>3372.3679610814738</v>
      </c>
      <c r="F120" s="113">
        <f>SUMIFS(Calculation!I$104:I$248,Calculation!$D$104:$D$248,$D120,Calculation!$C$104:$C$248,$C120)+SUMIFS(Calculation!I$38:I$64,Calculation!$B$38:$B$64,$D120,Calculation!$A$38:$A$64,$C120)*10000</f>
        <v>3941.0599675753137</v>
      </c>
      <c r="G120" s="112">
        <f>SUMIFS(Calculation!J$104:J$248,Calculation!$D$104:$D$248,$D120,Calculation!$C$104:$C$248,$C120)+SUMIFS(Calculation!J$38:J$64,Calculation!$B$38:$B$64,$D120,Calculation!$A$38:$A$64,$C120)*10000</f>
        <v>2627.04852256919</v>
      </c>
      <c r="H120" s="113">
        <f>SUMIFS(Calculation!K$104:K$248,Calculation!$D$104:$D$248,$D120,Calculation!$C$104:$C$248,$C120)+SUMIFS(Calculation!K$38:K$64,Calculation!$B$38:$B$64,$D120,Calculation!$A$38:$A$64,$C120)*10000</f>
        <v>3947.5927823794445</v>
      </c>
      <c r="I120" s="112">
        <f>SUMIFS(Calculation!L$104:L$248,Calculation!$D$104:$D$248,$D120,Calculation!$C$104:$C$248,$C120)+SUMIFS(Calculation!L$38:L$64,Calculation!$B$38:$B$64,$D120,Calculation!$A$38:$A$64,$C120)*10000</f>
        <v>1311.7057026544828</v>
      </c>
      <c r="J120" s="147">
        <f>SUMIFS(Calculation!M$104:M$248,Calculation!$D$104:$D$248,$D120,Calculation!$C$104:$C$248,$C120)+SUMIFS(Calculation!M$38:M$64,Calculation!$B$38:$B$64,$D120,Calculation!$A$38:$A$64,$C120)*10000</f>
        <v>303.91196571364816</v>
      </c>
      <c r="K120" s="152">
        <f>SUMIFS(Calculation!N$104:N$248,Calculation!$D$104:$D$248,$D120,Calculation!$C$104:$C$248,$C120)+SUMIFS(Calculation!N$38:N$64,Calculation!$B$38:$B$64,$D120,Calculation!$A$38:$A$64,$C120)*10000</f>
        <v>54981.513465757176</v>
      </c>
      <c r="L120" s="115">
        <f>SUMIFS(Calculation!O$104:O$248,Calculation!$D$104:$D$248,$D120,Calculation!$C$104:$C$248,$C120)+SUMIFS(Calculation!O$38:O$64,Calculation!$B$38:$B$64,$D120,Calculation!$A$38:$A$64,$C120)*10000</f>
        <v>50582.979209166799</v>
      </c>
      <c r="M120" s="114">
        <f>SUMIFS(Calculation!P$104:P$248,Calculation!$D$104:$D$248,$D120,Calculation!$C$104:$C$248,$C120)+SUMIFS(Calculation!P$38:P$64,Calculation!$B$38:$B$64,$D120,Calculation!$A$38:$A$64,$C120)*10000</f>
        <v>37352.236123502997</v>
      </c>
      <c r="N120" s="115">
        <f>SUMIFS(Calculation!Q$104:Q$248,Calculation!$D$104:$D$248,$D120,Calculation!$C$104:$C$248,$C120)+SUMIFS(Calculation!Q$38:Q$64,Calculation!$B$38:$B$64,$D120,Calculation!$A$38:$A$64,$C120)*10000</f>
        <v>49763.409697365263</v>
      </c>
      <c r="O120" s="114">
        <f>SUMIFS(Calculation!R$104:R$248,Calculation!$D$104:$D$248,$D120,Calculation!$C$104:$C$248,$C120)+SUMIFS(Calculation!R$38:R$64,Calculation!$B$38:$B$64,$D120,Calculation!$A$38:$A$64,$C120)*10000</f>
        <v>18292.791536699369</v>
      </c>
      <c r="P120" s="153">
        <f>SUMIFS(Calculation!S$104:S$248,Calculation!$D$104:$D$248,$D120,Calculation!$C$104:$C$248,$C120)+SUMIFS(Calculation!S$38:S$64,Calculation!$B$38:$B$64,$D120,Calculation!$A$38:$A$64,$C120)*10000</f>
        <v>4010.4197130724865</v>
      </c>
      <c r="Q120" s="158">
        <f>SUMIFS(Calculation!T$104:T$248,Calculation!$D$104:$D$248,$D120,Calculation!$C$104:$C$248,$C120)+SUMIFS(Calculation!T$38:T$64,Calculation!$B$38:$B$64,$D120,Calculation!$A$38:$A$64,$C120)*10000</f>
        <v>0</v>
      </c>
      <c r="R120" s="117">
        <f>SUMIFS(Calculation!U$104:U$248,Calculation!$D$104:$D$248,$D120,Calculation!$C$104:$C$248,$C120)+SUMIFS(Calculation!U$38:U$64,Calculation!$B$38:$B$64,$D120,Calculation!$A$38:$A$64,$C120)*10000</f>
        <v>0</v>
      </c>
      <c r="S120" s="116">
        <f>SUMIFS(Calculation!V$104:V$248,Calculation!$D$104:$D$248,$D120,Calculation!$C$104:$C$248,$C120)+SUMIFS(Calculation!V$38:V$64,Calculation!$B$38:$B$64,$D120,Calculation!$A$38:$A$64,$C120)*10000</f>
        <v>128.77688836123482</v>
      </c>
      <c r="T120" s="117">
        <f>SUMIFS(Calculation!W$104:W$248,Calculation!$D$104:$D$248,$D120,Calculation!$C$104:$C$248,$C120)+SUMIFS(Calculation!W$38:W$64,Calculation!$B$38:$B$64,$D120,Calculation!$A$38:$A$64,$C120)*10000</f>
        <v>153.00747218524978</v>
      </c>
      <c r="U120" s="116">
        <f>SUMIFS(Calculation!X$104:X$248,Calculation!$D$104:$D$248,$D120,Calculation!$C$104:$C$248,$C120)+SUMIFS(Calculation!X$38:X$64,Calculation!$B$38:$B$64,$D120,Calculation!$A$38:$A$64,$C120)*10000</f>
        <v>81.981606415905176</v>
      </c>
      <c r="V120" s="159">
        <f>SUMIFS(Calculation!Y$104:Y$248,Calculation!$D$104:$D$248,$D120,Calculation!$C$104:$C$248,$C120)+SUMIFS(Calculation!Y$38:Y$64,Calculation!$B$38:$B$64,$D120,Calculation!$A$38:$A$64,$C120)*10000</f>
        <v>30.175656170149463</v>
      </c>
      <c r="W120" s="164">
        <f>SUMIFS(Calculation!Z$104:Z$248,Calculation!$D$104:$D$248,$D120,Calculation!$C$104:$C$248,$C120)+SUMIFS(Calculation!Z$38:Z$64,Calculation!$B$38:$B$64,$D120,Calculation!$A$38:$A$64,$C120)*10000</f>
        <v>0</v>
      </c>
      <c r="X120" s="119">
        <f>SUMIFS(Calculation!AA$104:AA$248,Calculation!$D$104:$D$248,$D120,Calculation!$C$104:$C$248,$C120)+SUMIFS(Calculation!AA$38:AA$64,Calculation!$B$38:$B$64,$D120,Calculation!$A$38:$A$64,$C120)*10000</f>
        <v>0</v>
      </c>
      <c r="Y120" s="118">
        <f>SUMIFS(Calculation!AB$104:AB$248,Calculation!$D$104:$D$248,$D120,Calculation!$C$104:$C$248,$C120)+SUMIFS(Calculation!AB$38:AB$64,Calculation!$B$38:$B$64,$D120,Calculation!$A$38:$A$64,$C120)*10000</f>
        <v>0</v>
      </c>
      <c r="Z120" s="119">
        <f>SUMIFS(Calculation!AC$104:AC$248,Calculation!$D$104:$D$248,$D120,Calculation!$C$104:$C$248,$C120)+SUMIFS(Calculation!AC$38:AC$64,Calculation!$B$38:$B$64,$D120,Calculation!$A$38:$A$64,$C120)*10000</f>
        <v>0</v>
      </c>
      <c r="AA120" s="118">
        <f>SUMIFS(Calculation!AD$104:AD$248,Calculation!$D$104:$D$248,$D120,Calculation!$C$104:$C$248,$C120)+SUMIFS(Calculation!AD$38:AD$64,Calculation!$B$38:$B$64,$D120,Calculation!$A$38:$A$64,$C120)*10000</f>
        <v>0</v>
      </c>
      <c r="AB120" s="165">
        <f>SUMIFS(Calculation!AE$104:AE$248,Calculation!$D$104:$D$248,$D120,Calculation!$C$104:$C$248,$C120)+SUMIFS(Calculation!AE$38:AE$64,Calculation!$B$38:$B$64,$D120,Calculation!$A$38:$A$64,$C120)*10000</f>
        <v>0</v>
      </c>
      <c r="AC120" s="170">
        <f>SUMIFS(Calculation!AF$104:AF$248,Calculation!$D$104:$D$248,$D120,Calculation!$C$104:$C$248,$C120)+SUMIFS(Calculation!AF$38:AF$64,Calculation!$B$38:$B$64,$D120,Calculation!$A$38:$A$64,$C120)*10000</f>
        <v>733.12346980032044</v>
      </c>
      <c r="AD120" s="121">
        <f>SUMIFS(Calculation!AG$104:AG$248,Calculation!$D$104:$D$248,$D120,Calculation!$C$104:$C$248,$C120)+SUMIFS(Calculation!AG$38:AG$64,Calculation!$B$38:$B$64,$D120,Calculation!$A$38:$A$64,$C120)*10000</f>
        <v>974.67074466916358</v>
      </c>
      <c r="AE120" s="120">
        <f>SUMIFS(Calculation!AH$104:AH$248,Calculation!$D$104:$D$248,$D120,Calculation!$C$104:$C$248,$C120)+SUMIFS(Calculation!AH$38:AH$64,Calculation!$B$38:$B$64,$D120,Calculation!$A$38:$A$64,$C120)*10000</f>
        <v>2008.9194584352631</v>
      </c>
      <c r="AF120" s="121">
        <f>SUMIFS(Calculation!AI$104:AI$248,Calculation!$D$104:$D$248,$D120,Calculation!$C$104:$C$248,$C120)+SUMIFS(Calculation!AI$38:AI$64,Calculation!$B$38:$B$64,$D120,Calculation!$A$38:$A$64,$C120)*10000</f>
        <v>2570.5255327121968</v>
      </c>
      <c r="AG120" s="120">
        <f>SUMIFS(Calculation!AJ$104:AJ$248,Calculation!$D$104:$D$248,$D120,Calculation!$C$104:$C$248,$C120)+SUMIFS(Calculation!AJ$38:AJ$64,Calculation!$B$38:$B$64,$D120,Calculation!$A$38:$A$64,$C120)*10000</f>
        <v>1055.5131826047791</v>
      </c>
      <c r="AH120" s="171">
        <f>SUMIFS(Calculation!AK$104:AK$248,Calculation!$D$104:$D$248,$D120,Calculation!$C$104:$C$248,$C120)+SUMIFS(Calculation!AK$38:AK$64,Calculation!$B$38:$B$64,$D120,Calculation!$A$38:$A$64,$C120)*10000</f>
        <v>211.22959319104623</v>
      </c>
      <c r="AI120" s="176">
        <f>SUMIFS(Calculation!AL$104:AL$248,Calculation!$D$104:$D$248,$D120,Calculation!$C$104:$C$248,$C120)+SUMIFS(Calculation!AL$38:AL$64,Calculation!$B$38:$B$64,$D120,Calculation!$A$38:$A$64,$C120)*10000</f>
        <v>2345.9951033610255</v>
      </c>
      <c r="AJ120" s="123">
        <f>SUMIFS(Calculation!AM$104:AM$248,Calculation!$D$104:$D$248,$D120,Calculation!$C$104:$C$248,$C120)+SUMIFS(Calculation!AM$38:AM$64,Calculation!$B$38:$B$64,$D120,Calculation!$A$38:$A$64,$C120)*10000</f>
        <v>3517.2900785887209</v>
      </c>
      <c r="AK120" s="122">
        <f>SUMIFS(Calculation!AN$104:AN$248,Calculation!$D$104:$D$248,$D120,Calculation!$C$104:$C$248,$C120)+SUMIFS(Calculation!AN$38:AN$64,Calculation!$B$38:$B$64,$D120,Calculation!$A$38:$A$64,$C120)*10000</f>
        <v>3683.0190071313154</v>
      </c>
      <c r="AL120" s="123">
        <f>SUMIFS(Calculation!AO$104:AO$248,Calculation!$D$104:$D$248,$D120,Calculation!$C$104:$C$248,$C120)+SUMIFS(Calculation!AO$38:AO$64,Calculation!$B$38:$B$64,$D120,Calculation!$A$38:$A$64,$C120)*10000</f>
        <v>5416.4645153578431</v>
      </c>
      <c r="AM120" s="122">
        <f>SUMIFS(Calculation!AP$104:AP$248,Calculation!$D$104:$D$248,$D120,Calculation!$C$104:$C$248,$C120)+SUMIFS(Calculation!AP$38:AP$64,Calculation!$B$38:$B$64,$D120,Calculation!$A$38:$A$64,$C120)*10000</f>
        <v>2193.0079716254636</v>
      </c>
      <c r="AN120" s="177">
        <f>SUMIFS(Calculation!AQ$104:AQ$248,Calculation!$D$104:$D$248,$D120,Calculation!$C$104:$C$248,$C120)+SUMIFS(Calculation!AQ$38:AQ$64,Calculation!$B$38:$B$64,$D120,Calculation!$A$38:$A$64,$C120)*10000</f>
        <v>683.26307185267001</v>
      </c>
    </row>
    <row r="121" spans="1:40">
      <c r="A121" s="138" t="s">
        <v>191</v>
      </c>
      <c r="B121" s="131" t="s">
        <v>116</v>
      </c>
      <c r="C121" s="142" t="s">
        <v>224</v>
      </c>
      <c r="D121" s="143" t="s">
        <v>144</v>
      </c>
      <c r="E121" s="146">
        <f>SUMIFS(Calculation!H$104:H$248,Calculation!$D$104:$D$248,$D121,Calculation!$C$104:$C$248,$C121)+SUMIFS(Calculation!H$38:H$64,Calculation!$B$38:$B$64,$D121,Calculation!$A$38:$A$64,$C121)*10000</f>
        <v>1167.5080461035727</v>
      </c>
      <c r="F121" s="113">
        <f>SUMIFS(Calculation!I$104:I$248,Calculation!$D$104:$D$248,$D121,Calculation!$C$104:$C$248,$C121)+SUMIFS(Calculation!I$38:I$64,Calculation!$B$38:$B$64,$D121,Calculation!$A$38:$A$64,$C121)*10000</f>
        <v>660.31586280643728</v>
      </c>
      <c r="G121" s="112">
        <f>SUMIFS(Calculation!J$104:J$248,Calculation!$D$104:$D$248,$D121,Calculation!$C$104:$C$248,$C121)+SUMIFS(Calculation!J$38:J$64,Calculation!$B$38:$B$64,$D121,Calculation!$A$38:$A$64,$C121)*10000</f>
        <v>1194.4466906982711</v>
      </c>
      <c r="H121" s="113">
        <f>SUMIFS(Calculation!K$104:K$248,Calculation!$D$104:$D$248,$D121,Calculation!$C$104:$C$248,$C121)+SUMIFS(Calculation!K$38:K$64,Calculation!$B$38:$B$64,$D121,Calculation!$A$38:$A$64,$C121)*10000</f>
        <v>1061.7799797523799</v>
      </c>
      <c r="I121" s="112">
        <f>SUMIFS(Calculation!L$104:L$248,Calculation!$D$104:$D$248,$D121,Calculation!$C$104:$C$248,$C121)+SUMIFS(Calculation!L$38:L$64,Calculation!$B$38:$B$64,$D121,Calculation!$A$38:$A$64,$C121)*10000</f>
        <v>430.65811820310688</v>
      </c>
      <c r="J121" s="147">
        <f>SUMIFS(Calculation!M$104:M$248,Calculation!$D$104:$D$248,$D121,Calculation!$C$104:$C$248,$C121)+SUMIFS(Calculation!M$38:M$64,Calculation!$B$38:$B$64,$D121,Calculation!$A$38:$A$64,$C121)*10000</f>
        <v>530.49721825755148</v>
      </c>
      <c r="K121" s="152">
        <f>SUMIFS(Calculation!N$104:N$248,Calculation!$D$104:$D$248,$D121,Calculation!$C$104:$C$248,$C121)+SUMIFS(Calculation!N$38:N$64,Calculation!$B$38:$B$64,$D121,Calculation!$A$38:$A$64,$C121)*10000</f>
        <v>19034.506346584469</v>
      </c>
      <c r="L121" s="115">
        <f>SUMIFS(Calculation!O$104:O$248,Calculation!$D$104:$D$248,$D121,Calculation!$C$104:$C$248,$C121)+SUMIFS(Calculation!O$38:O$64,Calculation!$B$38:$B$64,$D121,Calculation!$A$38:$A$64,$C121)*10000</f>
        <v>8475.0660570055807</v>
      </c>
      <c r="M121" s="114">
        <f>SUMIFS(Calculation!P$104:P$248,Calculation!$D$104:$D$248,$D121,Calculation!$C$104:$C$248,$C121)+SUMIFS(Calculation!P$38:P$64,Calculation!$B$38:$B$64,$D121,Calculation!$A$38:$A$64,$C121)*10000</f>
        <v>16983.034171087911</v>
      </c>
      <c r="N121" s="115">
        <f>SUMIFS(Calculation!Q$104:Q$248,Calculation!$D$104:$D$248,$D121,Calculation!$C$104:$C$248,$C121)+SUMIFS(Calculation!Q$38:Q$64,Calculation!$B$38:$B$64,$D121,Calculation!$A$38:$A$64,$C121)*10000</f>
        <v>13384.813240293102</v>
      </c>
      <c r="O121" s="114">
        <f>SUMIFS(Calculation!R$104:R$248,Calculation!$D$104:$D$248,$D121,Calculation!$C$104:$C$248,$C121)+SUMIFS(Calculation!R$38:R$64,Calculation!$B$38:$B$64,$D121,Calculation!$A$38:$A$64,$C121)*10000</f>
        <v>6005.8740035468172</v>
      </c>
      <c r="P121" s="153">
        <f>SUMIFS(Calculation!S$104:S$248,Calculation!$D$104:$D$248,$D121,Calculation!$C$104:$C$248,$C121)+SUMIFS(Calculation!S$38:S$64,Calculation!$B$38:$B$64,$D121,Calculation!$A$38:$A$64,$C121)*10000</f>
        <v>45258.436777256706</v>
      </c>
      <c r="Q121" s="158">
        <f>SUMIFS(Calculation!T$104:T$248,Calculation!$D$104:$D$248,$D121,Calculation!$C$104:$C$248,$C121)+SUMIFS(Calculation!T$38:T$64,Calculation!$B$38:$B$64,$D121,Calculation!$A$38:$A$64,$C121)*10000</f>
        <v>0</v>
      </c>
      <c r="R121" s="117">
        <f>SUMIFS(Calculation!U$104:U$248,Calculation!$D$104:$D$248,$D121,Calculation!$C$104:$C$248,$C121)+SUMIFS(Calculation!U$38:U$64,Calculation!$B$38:$B$64,$D121,Calculation!$A$38:$A$64,$C121)*10000</f>
        <v>0</v>
      </c>
      <c r="S121" s="116">
        <f>SUMIFS(Calculation!V$104:V$248,Calculation!$D$104:$D$248,$D121,Calculation!$C$104:$C$248,$C121)+SUMIFS(Calculation!V$38:V$64,Calculation!$B$38:$B$64,$D121,Calculation!$A$38:$A$64,$C121)*10000</f>
        <v>58.551308367562307</v>
      </c>
      <c r="T121" s="117">
        <f>SUMIFS(Calculation!W$104:W$248,Calculation!$D$104:$D$248,$D121,Calculation!$C$104:$C$248,$C121)+SUMIFS(Calculation!W$38:W$64,Calculation!$B$38:$B$64,$D121,Calculation!$A$38:$A$64,$C121)*10000</f>
        <v>41.154262781099995</v>
      </c>
      <c r="U121" s="116">
        <f>SUMIFS(Calculation!X$104:X$248,Calculation!$D$104:$D$248,$D121,Calculation!$C$104:$C$248,$C121)+SUMIFS(Calculation!X$38:X$64,Calculation!$B$38:$B$64,$D121,Calculation!$A$38:$A$64,$C121)*10000</f>
        <v>26.91613238769418</v>
      </c>
      <c r="V121" s="159">
        <f>SUMIFS(Calculation!Y$104:Y$248,Calculation!$D$104:$D$248,$D121,Calculation!$C$104:$C$248,$C121)+SUMIFS(Calculation!Y$38:Y$64,Calculation!$B$38:$B$64,$D121,Calculation!$A$38:$A$64,$C121)*10000</f>
        <v>52.673482663870367</v>
      </c>
      <c r="W121" s="164">
        <f>SUMIFS(Calculation!Z$104:Z$248,Calculation!$D$104:$D$248,$D121,Calculation!$C$104:$C$248,$C121)+SUMIFS(Calculation!Z$38:Z$64,Calculation!$B$38:$B$64,$D121,Calculation!$A$38:$A$64,$C121)*10000</f>
        <v>0</v>
      </c>
      <c r="X121" s="119">
        <f>SUMIFS(Calculation!AA$104:AA$248,Calculation!$D$104:$D$248,$D121,Calculation!$C$104:$C$248,$C121)+SUMIFS(Calculation!AA$38:AA$64,Calculation!$B$38:$B$64,$D121,Calculation!$A$38:$A$64,$C121)*10000</f>
        <v>0</v>
      </c>
      <c r="Y121" s="118">
        <f>SUMIFS(Calculation!AB$104:AB$248,Calculation!$D$104:$D$248,$D121,Calculation!$C$104:$C$248,$C121)+SUMIFS(Calculation!AB$38:AB$64,Calculation!$B$38:$B$64,$D121,Calculation!$A$38:$A$64,$C121)*10000</f>
        <v>0</v>
      </c>
      <c r="Z121" s="119">
        <f>SUMIFS(Calculation!AC$104:AC$248,Calculation!$D$104:$D$248,$D121,Calculation!$C$104:$C$248,$C121)+SUMIFS(Calculation!AC$38:AC$64,Calculation!$B$38:$B$64,$D121,Calculation!$A$38:$A$64,$C121)*10000</f>
        <v>0</v>
      </c>
      <c r="AA121" s="118">
        <f>SUMIFS(Calculation!AD$104:AD$248,Calculation!$D$104:$D$248,$D121,Calculation!$C$104:$C$248,$C121)+SUMIFS(Calculation!AD$38:AD$64,Calculation!$B$38:$B$64,$D121,Calculation!$A$38:$A$64,$C121)*10000</f>
        <v>0</v>
      </c>
      <c r="AB121" s="165">
        <f>SUMIFS(Calculation!AE$104:AE$248,Calculation!$D$104:$D$248,$D121,Calculation!$C$104:$C$248,$C121)+SUMIFS(Calculation!AE$38:AE$64,Calculation!$B$38:$B$64,$D121,Calculation!$A$38:$A$64,$C121)*10000</f>
        <v>0</v>
      </c>
      <c r="AC121" s="170">
        <f>SUMIFS(Calculation!AF$104:AF$248,Calculation!$D$104:$D$248,$D121,Calculation!$C$104:$C$248,$C121)+SUMIFS(Calculation!AF$38:AF$64,Calculation!$B$38:$B$64,$D121,Calculation!$A$38:$A$64,$C121)*10000</f>
        <v>253.80609697903756</v>
      </c>
      <c r="AD121" s="121">
        <f>SUMIFS(Calculation!AG$104:AG$248,Calculation!$D$104:$D$248,$D121,Calculation!$C$104:$C$248,$C121)+SUMIFS(Calculation!AG$38:AG$64,Calculation!$B$38:$B$64,$D121,Calculation!$A$38:$A$64,$C121)*10000</f>
        <v>163.30392305965651</v>
      </c>
      <c r="AE121" s="120">
        <f>SUMIFS(Calculation!AH$104:AH$248,Calculation!$D$104:$D$248,$D121,Calculation!$C$104:$C$248,$C121)+SUMIFS(Calculation!AH$38:AH$64,Calculation!$B$38:$B$64,$D121,Calculation!$A$38:$A$64,$C121)*10000</f>
        <v>913.40041053397204</v>
      </c>
      <c r="AF121" s="121">
        <f>SUMIFS(Calculation!AI$104:AI$248,Calculation!$D$104:$D$248,$D121,Calculation!$C$104:$C$248,$C121)+SUMIFS(Calculation!AI$38:AI$64,Calculation!$B$38:$B$64,$D121,Calculation!$A$38:$A$64,$C121)*10000</f>
        <v>691.39161472247986</v>
      </c>
      <c r="AG121" s="120">
        <f>SUMIFS(Calculation!AJ$104:AJ$248,Calculation!$D$104:$D$248,$D121,Calculation!$C$104:$C$248,$C121)+SUMIFS(Calculation!AJ$38:AJ$64,Calculation!$B$38:$B$64,$D121,Calculation!$A$38:$A$64,$C121)*10000</f>
        <v>346.54520449156257</v>
      </c>
      <c r="AH121" s="171">
        <f>SUMIFS(Calculation!AK$104:AK$248,Calculation!$D$104:$D$248,$D121,Calculation!$C$104:$C$248,$C121)+SUMIFS(Calculation!AK$38:AK$64,Calculation!$B$38:$B$64,$D121,Calculation!$A$38:$A$64,$C121)*10000</f>
        <v>368.71437864709253</v>
      </c>
      <c r="AI121" s="176">
        <f>SUMIFS(Calculation!AL$104:AL$248,Calculation!$D$104:$D$248,$D121,Calculation!$C$104:$C$248,$C121)+SUMIFS(Calculation!AL$38:AL$64,Calculation!$B$38:$B$64,$D121,Calculation!$A$38:$A$64,$C121)*10000</f>
        <v>812.17951033292024</v>
      </c>
      <c r="AJ121" s="123">
        <f>SUMIFS(Calculation!AM$104:AM$248,Calculation!$D$104:$D$248,$D121,Calculation!$C$104:$C$248,$C121)+SUMIFS(Calculation!AM$38:AM$64,Calculation!$B$38:$B$64,$D121,Calculation!$A$38:$A$64,$C121)*10000</f>
        <v>589.31415712832575</v>
      </c>
      <c r="AK121" s="122">
        <f>SUMIFS(Calculation!AN$104:AN$248,Calculation!$D$104:$D$248,$D121,Calculation!$C$104:$C$248,$C121)+SUMIFS(Calculation!AN$38:AN$64,Calculation!$B$38:$B$64,$D121,Calculation!$A$38:$A$64,$C121)*10000</f>
        <v>1674.567419312282</v>
      </c>
      <c r="AL121" s="123">
        <f>SUMIFS(Calculation!AO$104:AO$248,Calculation!$D$104:$D$248,$D121,Calculation!$C$104:$C$248,$C121)+SUMIFS(Calculation!AO$38:AO$64,Calculation!$B$38:$B$64,$D121,Calculation!$A$38:$A$64,$C121)*10000</f>
        <v>1456.8609024509396</v>
      </c>
      <c r="AM121" s="122">
        <f>SUMIFS(Calculation!AP$104:AP$248,Calculation!$D$104:$D$248,$D121,Calculation!$C$104:$C$248,$C121)+SUMIFS(Calculation!AP$38:AP$64,Calculation!$B$38:$B$64,$D121,Calculation!$A$38:$A$64,$C121)*10000</f>
        <v>720.00654137081926</v>
      </c>
      <c r="AN121" s="177">
        <f>SUMIFS(Calculation!AQ$104:AQ$248,Calculation!$D$104:$D$248,$D121,Calculation!$C$104:$C$248,$C121)+SUMIFS(Calculation!AQ$38:AQ$64,Calculation!$B$38:$B$64,$D121,Calculation!$A$38:$A$64,$C121)*10000</f>
        <v>1192.6781431747791</v>
      </c>
    </row>
    <row r="122" spans="1:40">
      <c r="A122" s="138" t="s">
        <v>191</v>
      </c>
      <c r="B122" s="131" t="s">
        <v>116</v>
      </c>
      <c r="C122" s="142" t="s">
        <v>224</v>
      </c>
      <c r="D122" s="143" t="s">
        <v>399</v>
      </c>
      <c r="E122" s="146">
        <f>SUMIFS(Calculation!H$104:H$248,Calculation!$D$104:$D$248,$D122,Calculation!$C$104:$C$248,$C122)+SUMIFS(Calculation!H$38:H$64,Calculation!$B$38:$B$64,$D122,Calculation!$A$38:$A$64,$C122)*10000</f>
        <v>39826.692331033417</v>
      </c>
      <c r="F122" s="113">
        <f>SUMIFS(Calculation!I$104:I$248,Calculation!$D$104:$D$248,$D122,Calculation!$C$104:$C$248,$C122)+SUMIFS(Calculation!I$38:I$64,Calculation!$B$38:$B$64,$D122,Calculation!$A$38:$A$64,$C122)*10000</f>
        <v>58889.917628543037</v>
      </c>
      <c r="G122" s="112">
        <f>SUMIFS(Calculation!J$104:J$248,Calculation!$D$104:$D$248,$D122,Calculation!$C$104:$C$248,$C122)+SUMIFS(Calculation!J$38:J$64,Calculation!$B$38:$B$64,$D122,Calculation!$A$38:$A$64,$C122)*10000</f>
        <v>51649.322650437556</v>
      </c>
      <c r="H122" s="113">
        <f>SUMIFS(Calculation!K$104:K$248,Calculation!$D$104:$D$248,$D122,Calculation!$C$104:$C$248,$C122)+SUMIFS(Calculation!K$38:K$64,Calculation!$B$38:$B$64,$D122,Calculation!$A$38:$A$64,$C122)*10000</f>
        <v>59901.661696127572</v>
      </c>
      <c r="I122" s="112">
        <f>SUMIFS(Calculation!L$104:L$248,Calculation!$D$104:$D$248,$D122,Calculation!$C$104:$C$248,$C122)+SUMIFS(Calculation!L$38:L$64,Calculation!$B$38:$B$64,$D122,Calculation!$A$38:$A$64,$C122)*10000</f>
        <v>52115.694687772419</v>
      </c>
      <c r="J122" s="147">
        <f>SUMIFS(Calculation!M$104:M$248,Calculation!$D$104:$D$248,$D122,Calculation!$C$104:$C$248,$C122)+SUMIFS(Calculation!M$38:M$64,Calculation!$B$38:$B$64,$D122,Calculation!$A$38:$A$64,$C122)*10000</f>
        <v>45548.798610140861</v>
      </c>
      <c r="K122" s="152">
        <f>SUMIFS(Calculation!N$104:N$248,Calculation!$D$104:$D$248,$D122,Calculation!$C$104:$C$248,$C122)+SUMIFS(Calculation!N$38:N$64,Calculation!$B$38:$B$64,$D122,Calculation!$A$38:$A$64,$C122)*10000</f>
        <v>649315.80597541435</v>
      </c>
      <c r="L122" s="115">
        <f>SUMIFS(Calculation!O$104:O$248,Calculation!$D$104:$D$248,$D122,Calculation!$C$104:$C$248,$C122)+SUMIFS(Calculation!O$38:O$64,Calculation!$B$38:$B$64,$D122,Calculation!$A$38:$A$64,$C122)*10000</f>
        <v>755844.24077333265</v>
      </c>
      <c r="M122" s="114">
        <f>SUMIFS(Calculation!P$104:P$248,Calculation!$D$104:$D$248,$D122,Calculation!$C$104:$C$248,$C122)+SUMIFS(Calculation!P$38:P$64,Calculation!$B$38:$B$64,$D122,Calculation!$A$38:$A$64,$C122)*10000</f>
        <v>734366.9820652596</v>
      </c>
      <c r="N122" s="115">
        <f>SUMIFS(Calculation!Q$104:Q$248,Calculation!$D$104:$D$248,$D122,Calculation!$C$104:$C$248,$C122)+SUMIFS(Calculation!Q$38:Q$64,Calculation!$B$38:$B$64,$D122,Calculation!$A$38:$A$64,$C122)*10000</f>
        <v>755121.18317852402</v>
      </c>
      <c r="O122" s="114">
        <f>SUMIFS(Calculation!R$104:R$248,Calculation!$D$104:$D$248,$D122,Calculation!$C$104:$C$248,$C122)+SUMIFS(Calculation!R$38:R$64,Calculation!$B$38:$B$64,$D122,Calculation!$A$38:$A$64,$C122)*10000</f>
        <v>726795.29926905537</v>
      </c>
      <c r="P122" s="153">
        <f>SUMIFS(Calculation!S$104:S$248,Calculation!$D$104:$D$248,$D122,Calculation!$C$104:$C$248,$C122)+SUMIFS(Calculation!S$38:S$64,Calculation!$B$38:$B$64,$D122,Calculation!$A$38:$A$64,$C122)*10000</f>
        <v>601061.55881006888</v>
      </c>
      <c r="Q122" s="158">
        <f>SUMIFS(Calculation!T$104:T$248,Calculation!$D$104:$D$248,$D122,Calculation!$C$104:$C$248,$C122)+SUMIFS(Calculation!T$38:T$64,Calculation!$B$38:$B$64,$D122,Calculation!$A$38:$A$64,$C122)*10000</f>
        <v>0</v>
      </c>
      <c r="R122" s="117">
        <f>SUMIFS(Calculation!U$104:U$248,Calculation!$D$104:$D$248,$D122,Calculation!$C$104:$C$248,$C122)+SUMIFS(Calculation!U$38:U$64,Calculation!$B$38:$B$64,$D122,Calculation!$A$38:$A$64,$C122)*10000</f>
        <v>0</v>
      </c>
      <c r="S122" s="116">
        <f>SUMIFS(Calculation!V$104:V$248,Calculation!$D$104:$D$248,$D122,Calculation!$C$104:$C$248,$C122)+SUMIFS(Calculation!V$38:V$64,Calculation!$B$38:$B$64,$D122,Calculation!$A$38:$A$64,$C122)*10000</f>
        <v>2531.8295416881156</v>
      </c>
      <c r="T122" s="117">
        <f>SUMIFS(Calculation!W$104:W$248,Calculation!$D$104:$D$248,$D122,Calculation!$C$104:$C$248,$C122)+SUMIFS(Calculation!W$38:W$64,Calculation!$B$38:$B$64,$D122,Calculation!$A$38:$A$64,$C122)*10000</f>
        <v>2321.7698331832394</v>
      </c>
      <c r="U122" s="116">
        <f>SUMIFS(Calculation!X$104:X$248,Calculation!$D$104:$D$248,$D122,Calculation!$C$104:$C$248,$C122)+SUMIFS(Calculation!X$38:X$64,Calculation!$B$38:$B$64,$D122,Calculation!$A$38:$A$64,$C122)*10000</f>
        <v>3257.2309179857762</v>
      </c>
      <c r="V122" s="159">
        <f>SUMIFS(Calculation!Y$104:Y$248,Calculation!$D$104:$D$248,$D122,Calculation!$C$104:$C$248,$C122)+SUMIFS(Calculation!Y$38:Y$64,Calculation!$B$38:$B$64,$D122,Calculation!$A$38:$A$64,$C122)*10000</f>
        <v>4522.575748524624</v>
      </c>
      <c r="W122" s="164">
        <f>SUMIFS(Calculation!Z$104:Z$248,Calculation!$D$104:$D$248,$D122,Calculation!$C$104:$C$248,$C122)+SUMIFS(Calculation!Z$38:Z$64,Calculation!$B$38:$B$64,$D122,Calculation!$A$38:$A$64,$C122)*10000</f>
        <v>0</v>
      </c>
      <c r="X122" s="119">
        <f>SUMIFS(Calculation!AA$104:AA$248,Calculation!$D$104:$D$248,$D122,Calculation!$C$104:$C$248,$C122)+SUMIFS(Calculation!AA$38:AA$64,Calculation!$B$38:$B$64,$D122,Calculation!$A$38:$A$64,$C122)*10000</f>
        <v>0</v>
      </c>
      <c r="Y122" s="118">
        <f>SUMIFS(Calculation!AB$104:AB$248,Calculation!$D$104:$D$248,$D122,Calculation!$C$104:$C$248,$C122)+SUMIFS(Calculation!AB$38:AB$64,Calculation!$B$38:$B$64,$D122,Calculation!$A$38:$A$64,$C122)*10000</f>
        <v>0</v>
      </c>
      <c r="Z122" s="119">
        <f>SUMIFS(Calculation!AC$104:AC$248,Calculation!$D$104:$D$248,$D122,Calculation!$C$104:$C$248,$C122)+SUMIFS(Calculation!AC$38:AC$64,Calculation!$B$38:$B$64,$D122,Calculation!$A$38:$A$64,$C122)*10000</f>
        <v>0</v>
      </c>
      <c r="AA122" s="118">
        <f>SUMIFS(Calculation!AD$104:AD$248,Calculation!$D$104:$D$248,$D122,Calculation!$C$104:$C$248,$C122)+SUMIFS(Calculation!AD$38:AD$64,Calculation!$B$38:$B$64,$D122,Calculation!$A$38:$A$64,$C122)*10000</f>
        <v>0</v>
      </c>
      <c r="AB122" s="165">
        <f>SUMIFS(Calculation!AE$104:AE$248,Calculation!$D$104:$D$248,$D122,Calculation!$C$104:$C$248,$C122)+SUMIFS(Calculation!AE$38:AE$64,Calculation!$B$38:$B$64,$D122,Calculation!$A$38:$A$64,$C122)*10000</f>
        <v>0</v>
      </c>
      <c r="AC122" s="170">
        <f>SUMIFS(Calculation!AF$104:AF$248,Calculation!$D$104:$D$248,$D122,Calculation!$C$104:$C$248,$C122)+SUMIFS(Calculation!AF$38:AF$64,Calculation!$B$38:$B$64,$D122,Calculation!$A$38:$A$64,$C122)*10000</f>
        <v>8657.9765937029169</v>
      </c>
      <c r="AD122" s="121">
        <f>SUMIFS(Calculation!AG$104:AG$248,Calculation!$D$104:$D$248,$D122,Calculation!$C$104:$C$248,$C122)+SUMIFS(Calculation!AG$38:AG$64,Calculation!$B$38:$B$64,$D122,Calculation!$A$38:$A$64,$C122)*10000</f>
        <v>14564.173176951503</v>
      </c>
      <c r="AE122" s="120">
        <f>SUMIFS(Calculation!AH$104:AH$248,Calculation!$D$104:$D$248,$D122,Calculation!$C$104:$C$248,$C122)+SUMIFS(Calculation!AH$38:AH$64,Calculation!$B$38:$B$64,$D122,Calculation!$A$38:$A$64,$C122)*10000</f>
        <v>39496.540850334604</v>
      </c>
      <c r="AF122" s="121">
        <f>SUMIFS(Calculation!AI$104:AI$248,Calculation!$D$104:$D$248,$D122,Calculation!$C$104:$C$248,$C122)+SUMIFS(Calculation!AI$38:AI$64,Calculation!$B$38:$B$64,$D122,Calculation!$A$38:$A$64,$C122)*10000</f>
        <v>39005.733197478417</v>
      </c>
      <c r="AG122" s="120">
        <f>SUMIFS(Calculation!AJ$104:AJ$248,Calculation!$D$104:$D$248,$D122,Calculation!$C$104:$C$248,$C122)+SUMIFS(Calculation!AJ$38:AJ$64,Calculation!$B$38:$B$64,$D122,Calculation!$A$38:$A$64,$C122)*10000</f>
        <v>41936.848069066866</v>
      </c>
      <c r="AH122" s="171">
        <f>SUMIFS(Calculation!AK$104:AK$248,Calculation!$D$104:$D$248,$D122,Calculation!$C$104:$C$248,$C122)+SUMIFS(Calculation!AK$38:AK$64,Calculation!$B$38:$B$64,$D122,Calculation!$A$38:$A$64,$C122)*10000</f>
        <v>31658.030239672371</v>
      </c>
      <c r="AI122" s="176">
        <f>SUMIFS(Calculation!AL$104:AL$248,Calculation!$D$104:$D$248,$D122,Calculation!$C$104:$C$248,$C122)+SUMIFS(Calculation!AL$38:AL$64,Calculation!$B$38:$B$64,$D122,Calculation!$A$38:$A$64,$C122)*10000</f>
        <v>27705.525099849332</v>
      </c>
      <c r="AJ122" s="123">
        <f>SUMIFS(Calculation!AM$104:AM$248,Calculation!$D$104:$D$248,$D122,Calculation!$C$104:$C$248,$C122)+SUMIFS(Calculation!AM$38:AM$64,Calculation!$B$38:$B$64,$D122,Calculation!$A$38:$A$64,$C122)*10000</f>
        <v>52557.668421172813</v>
      </c>
      <c r="AK122" s="122">
        <f>SUMIFS(Calculation!AN$104:AN$248,Calculation!$D$104:$D$248,$D122,Calculation!$C$104:$C$248,$C122)+SUMIFS(Calculation!AN$38:AN$64,Calculation!$B$38:$B$64,$D122,Calculation!$A$38:$A$64,$C122)*10000</f>
        <v>72410.324892280099</v>
      </c>
      <c r="AL122" s="123">
        <f>SUMIFS(Calculation!AO$104:AO$248,Calculation!$D$104:$D$248,$D122,Calculation!$C$104:$C$248,$C122)+SUMIFS(Calculation!AO$38:AO$64,Calculation!$B$38:$B$64,$D122,Calculation!$A$38:$A$64,$C122)*10000</f>
        <v>82190.652094686666</v>
      </c>
      <c r="AM122" s="122">
        <f>SUMIFS(Calculation!AP$104:AP$248,Calculation!$D$104:$D$248,$D122,Calculation!$C$104:$C$248,$C122)+SUMIFS(Calculation!AP$38:AP$64,Calculation!$B$38:$B$64,$D122,Calculation!$A$38:$A$64,$C122)*10000</f>
        <v>87130.927056119501</v>
      </c>
      <c r="AN122" s="177">
        <f>SUMIFS(Calculation!AQ$104:AQ$248,Calculation!$D$104:$D$248,$D122,Calculation!$C$104:$C$248,$C122)+SUMIFS(Calculation!AQ$38:AQ$64,Calculation!$B$38:$B$64,$D122,Calculation!$A$38:$A$64,$C122)*10000</f>
        <v>102404.03659159328</v>
      </c>
    </row>
    <row r="123" spans="1:40">
      <c r="A123" s="138" t="s">
        <v>191</v>
      </c>
      <c r="B123" s="130" t="s">
        <v>191</v>
      </c>
      <c r="C123" s="142" t="s">
        <v>224</v>
      </c>
      <c r="D123" s="143" t="s">
        <v>435</v>
      </c>
      <c r="E123" s="146">
        <f>SUMIFS(Calculation!H$104:H$248,Calculation!$D$104:$D$248,$D123,Calculation!$C$104:$C$248,$C123)+SUMIFS(Calculation!H$38:H$64,Calculation!$B$38:$B$64,$D123,Calculation!$A$38:$A$64,$C123)*10000</f>
        <v>21911.196825188206</v>
      </c>
      <c r="F123" s="113">
        <f>SUMIFS(Calculation!I$104:I$248,Calculation!$D$104:$D$248,$D123,Calculation!$C$104:$C$248,$C123)+SUMIFS(Calculation!I$38:I$64,Calculation!$B$38:$B$64,$D123,Calculation!$A$38:$A$64,$C123)*10000</f>
        <v>29574.978533616595</v>
      </c>
      <c r="G123" s="112">
        <f>SUMIFS(Calculation!J$104:J$248,Calculation!$D$104:$D$248,$D123,Calculation!$C$104:$C$248,$C123)+SUMIFS(Calculation!J$38:J$64,Calculation!$B$38:$B$64,$D123,Calculation!$A$38:$A$64,$C123)*10000</f>
        <v>8353.6127878036932</v>
      </c>
      <c r="H123" s="113">
        <f>SUMIFS(Calculation!K$104:K$248,Calculation!$D$104:$D$248,$D123,Calculation!$C$104:$C$248,$C123)+SUMIFS(Calculation!K$38:K$64,Calculation!$B$38:$B$64,$D123,Calculation!$A$38:$A$64,$C123)*10000</f>
        <v>5198.6116200283022</v>
      </c>
      <c r="I123" s="112">
        <f>SUMIFS(Calculation!L$104:L$248,Calculation!$D$104:$D$248,$D123,Calculation!$C$104:$C$248,$C123)+SUMIFS(Calculation!L$38:L$64,Calculation!$B$38:$B$64,$D123,Calculation!$A$38:$A$64,$C123)*10000</f>
        <v>17709.771351387339</v>
      </c>
      <c r="J123" s="147">
        <f>SUMIFS(Calculation!M$104:M$248,Calculation!$D$104:$D$248,$D123,Calculation!$C$104:$C$248,$C123)+SUMIFS(Calculation!M$38:M$64,Calculation!$B$38:$B$64,$D123,Calculation!$A$38:$A$64,$C123)*10000</f>
        <v>18880.306083003503</v>
      </c>
      <c r="K123" s="152">
        <f>SUMIFS(Calculation!N$104:N$248,Calculation!$D$104:$D$248,$D123,Calculation!$C$104:$C$248,$C123)+SUMIFS(Calculation!N$38:N$64,Calculation!$B$38:$B$64,$D123,Calculation!$A$38:$A$64,$C123)*10000</f>
        <v>357229.92781268345</v>
      </c>
      <c r="L123" s="115">
        <f>SUMIFS(Calculation!O$104:O$248,Calculation!$D$104:$D$248,$D123,Calculation!$C$104:$C$248,$C123)+SUMIFS(Calculation!O$38:O$64,Calculation!$B$38:$B$64,$D123,Calculation!$A$38:$A$64,$C123)*10000</f>
        <v>379590.90614849783</v>
      </c>
      <c r="M123" s="114">
        <f>SUMIFS(Calculation!P$104:P$248,Calculation!$D$104:$D$248,$D123,Calculation!$C$104:$C$248,$C123)+SUMIFS(Calculation!P$38:P$64,Calculation!$B$38:$B$64,$D123,Calculation!$A$38:$A$64,$C123)*10000</f>
        <v>118774.40201569008</v>
      </c>
      <c r="N123" s="115">
        <f>SUMIFS(Calculation!Q$104:Q$248,Calculation!$D$104:$D$248,$D123,Calculation!$C$104:$C$248,$C123)+SUMIFS(Calculation!Q$38:Q$64,Calculation!$B$38:$B$64,$D123,Calculation!$A$38:$A$64,$C123)*10000</f>
        <v>65533.77062084357</v>
      </c>
      <c r="O123" s="114">
        <f>SUMIFS(Calculation!R$104:R$248,Calculation!$D$104:$D$248,$D123,Calculation!$C$104:$C$248,$C123)+SUMIFS(Calculation!R$38:R$64,Calculation!$B$38:$B$64,$D123,Calculation!$A$38:$A$64,$C123)*10000</f>
        <v>246977.01232673076</v>
      </c>
      <c r="P123" s="153">
        <f>SUMIFS(Calculation!S$104:S$248,Calculation!$D$104:$D$248,$D123,Calculation!$C$104:$C$248,$C123)+SUMIFS(Calculation!S$38:S$64,Calculation!$B$38:$B$64,$D123,Calculation!$A$38:$A$64,$C123)*10000</f>
        <v>249144.3583878582</v>
      </c>
      <c r="Q123" s="158">
        <f>SUMIFS(Calculation!T$104:T$248,Calculation!$D$104:$D$248,$D123,Calculation!$C$104:$C$248,$C123)+SUMIFS(Calculation!T$38:T$64,Calculation!$B$38:$B$64,$D123,Calculation!$A$38:$A$64,$C123)*10000</f>
        <v>0</v>
      </c>
      <c r="R123" s="117">
        <f>SUMIFS(Calculation!U$104:U$248,Calculation!$D$104:$D$248,$D123,Calculation!$C$104:$C$248,$C123)+SUMIFS(Calculation!U$38:U$64,Calculation!$B$38:$B$64,$D123,Calculation!$A$38:$A$64,$C123)*10000</f>
        <v>0</v>
      </c>
      <c r="S123" s="116">
        <f>SUMIFS(Calculation!V$104:V$248,Calculation!$D$104:$D$248,$D123,Calculation!$C$104:$C$248,$C123)+SUMIFS(Calculation!V$38:V$64,Calculation!$B$38:$B$64,$D123,Calculation!$A$38:$A$64,$C123)*10000</f>
        <v>409.49082293155357</v>
      </c>
      <c r="T123" s="117">
        <f>SUMIFS(Calculation!W$104:W$248,Calculation!$D$104:$D$248,$D123,Calculation!$C$104:$C$248,$C123)+SUMIFS(Calculation!W$38:W$64,Calculation!$B$38:$B$64,$D123,Calculation!$A$38:$A$64,$C123)*10000</f>
        <v>201.49657441970163</v>
      </c>
      <c r="U123" s="116">
        <f>SUMIFS(Calculation!X$104:X$248,Calculation!$D$104:$D$248,$D123,Calculation!$C$104:$C$248,$C123)+SUMIFS(Calculation!X$38:X$64,Calculation!$B$38:$B$64,$D123,Calculation!$A$38:$A$64,$C123)*10000</f>
        <v>1106.8607094617087</v>
      </c>
      <c r="V123" s="159">
        <f>SUMIFS(Calculation!Y$104:Y$248,Calculation!$D$104:$D$248,$D123,Calculation!$C$104:$C$248,$C123)+SUMIFS(Calculation!Y$38:Y$64,Calculation!$B$38:$B$64,$D123,Calculation!$A$38:$A$64,$C123)*10000</f>
        <v>1874.6403202982201</v>
      </c>
      <c r="W123" s="164">
        <f>SUMIFS(Calculation!Z$104:Z$248,Calculation!$D$104:$D$248,$D123,Calculation!$C$104:$C$248,$C123)+SUMIFS(Calculation!Z$38:Z$64,Calculation!$B$38:$B$64,$D123,Calculation!$A$38:$A$64,$C123)*10000</f>
        <v>0</v>
      </c>
      <c r="X123" s="119">
        <f>SUMIFS(Calculation!AA$104:AA$248,Calculation!$D$104:$D$248,$D123,Calculation!$C$104:$C$248,$C123)+SUMIFS(Calculation!AA$38:AA$64,Calculation!$B$38:$B$64,$D123,Calculation!$A$38:$A$64,$C123)*10000</f>
        <v>0</v>
      </c>
      <c r="Y123" s="118">
        <f>SUMIFS(Calculation!AB$104:AB$248,Calculation!$D$104:$D$248,$D123,Calculation!$C$104:$C$248,$C123)+SUMIFS(Calculation!AB$38:AB$64,Calculation!$B$38:$B$64,$D123,Calculation!$A$38:$A$64,$C123)*10000</f>
        <v>0</v>
      </c>
      <c r="Z123" s="119">
        <f>SUMIFS(Calculation!AC$104:AC$248,Calculation!$D$104:$D$248,$D123,Calculation!$C$104:$C$248,$C123)+SUMIFS(Calculation!AC$38:AC$64,Calculation!$B$38:$B$64,$D123,Calculation!$A$38:$A$64,$C123)*10000</f>
        <v>0</v>
      </c>
      <c r="AA123" s="118">
        <f>SUMIFS(Calculation!AD$104:AD$248,Calculation!$D$104:$D$248,$D123,Calculation!$C$104:$C$248,$C123)+SUMIFS(Calculation!AD$38:AD$64,Calculation!$B$38:$B$64,$D123,Calculation!$A$38:$A$64,$C123)*10000</f>
        <v>0</v>
      </c>
      <c r="AB123" s="165">
        <f>SUMIFS(Calculation!AE$104:AE$248,Calculation!$D$104:$D$248,$D123,Calculation!$C$104:$C$248,$C123)+SUMIFS(Calculation!AE$38:AE$64,Calculation!$B$38:$B$64,$D123,Calculation!$A$38:$A$64,$C123)*10000</f>
        <v>0</v>
      </c>
      <c r="AC123" s="170">
        <f>SUMIFS(Calculation!AF$104:AF$248,Calculation!$D$104:$D$248,$D123,Calculation!$C$104:$C$248,$C123)+SUMIFS(Calculation!AF$38:AF$64,Calculation!$B$38:$B$64,$D123,Calculation!$A$38:$A$64,$C123)*10000</f>
        <v>4763.3036576496097</v>
      </c>
      <c r="AD123" s="121">
        <f>SUMIFS(Calculation!AG$104:AG$248,Calculation!$D$104:$D$248,$D123,Calculation!$C$104:$C$248,$C123)+SUMIFS(Calculation!AG$38:AG$64,Calculation!$B$38:$B$64,$D123,Calculation!$A$38:$A$64,$C123)*10000</f>
        <v>7314.242002937438</v>
      </c>
      <c r="AE123" s="120">
        <f>SUMIFS(Calculation!AH$104:AH$248,Calculation!$D$104:$D$248,$D123,Calculation!$C$104:$C$248,$C123)+SUMIFS(Calculation!AH$38:AH$64,Calculation!$B$38:$B$64,$D123,Calculation!$A$38:$A$64,$C123)*10000</f>
        <v>6388.0568377322361</v>
      </c>
      <c r="AF123" s="121">
        <f>SUMIFS(Calculation!AI$104:AI$248,Calculation!$D$104:$D$248,$D123,Calculation!$C$104:$C$248,$C123)+SUMIFS(Calculation!AI$38:AI$64,Calculation!$B$38:$B$64,$D123,Calculation!$A$38:$A$64,$C123)*10000</f>
        <v>3385.1424502509876</v>
      </c>
      <c r="AG123" s="120">
        <f>SUMIFS(Calculation!AJ$104:AJ$248,Calculation!$D$104:$D$248,$D123,Calculation!$C$104:$C$248,$C123)+SUMIFS(Calculation!AJ$38:AJ$64,Calculation!$B$38:$B$64,$D123,Calculation!$A$38:$A$64,$C123)*10000</f>
        <v>14250.831634319498</v>
      </c>
      <c r="AH123" s="171">
        <f>SUMIFS(Calculation!AK$104:AK$248,Calculation!$D$104:$D$248,$D123,Calculation!$C$104:$C$248,$C123)+SUMIFS(Calculation!AK$38:AK$64,Calculation!$B$38:$B$64,$D123,Calculation!$A$38:$A$64,$C123)*10000</f>
        <v>13122.482242087541</v>
      </c>
      <c r="AI123" s="176">
        <f>SUMIFS(Calculation!AL$104:AL$248,Calculation!$D$104:$D$248,$D123,Calculation!$C$104:$C$248,$C123)+SUMIFS(Calculation!AL$38:AL$64,Calculation!$B$38:$B$64,$D123,Calculation!$A$38:$A$64,$C123)*10000</f>
        <v>15242.571704478753</v>
      </c>
      <c r="AJ123" s="123">
        <f>SUMIFS(Calculation!AM$104:AM$248,Calculation!$D$104:$D$248,$D123,Calculation!$C$104:$C$248,$C123)+SUMIFS(Calculation!AM$38:AM$64,Calculation!$B$38:$B$64,$D123,Calculation!$A$38:$A$64,$C123)*10000</f>
        <v>26394.873314948145</v>
      </c>
      <c r="AK123" s="122">
        <f>SUMIFS(Calculation!AN$104:AN$248,Calculation!$D$104:$D$248,$D123,Calculation!$C$104:$C$248,$C123)+SUMIFS(Calculation!AN$38:AN$64,Calculation!$B$38:$B$64,$D123,Calculation!$A$38:$A$64,$C123)*10000</f>
        <v>11711.437535842433</v>
      </c>
      <c r="AL123" s="123">
        <f>SUMIFS(Calculation!AO$104:AO$248,Calculation!$D$104:$D$248,$D123,Calculation!$C$104:$C$248,$C123)+SUMIFS(Calculation!AO$38:AO$64,Calculation!$B$38:$B$64,$D123,Calculation!$A$38:$A$64,$C123)*10000</f>
        <v>7132.9787344574379</v>
      </c>
      <c r="AM123" s="122">
        <f>SUMIFS(Calculation!AP$104:AP$248,Calculation!$D$104:$D$248,$D123,Calculation!$C$104:$C$248,$C123)+SUMIFS(Calculation!AP$38:AP$64,Calculation!$B$38:$B$64,$D123,Calculation!$A$38:$A$64,$C123)*10000</f>
        <v>29608.523978100704</v>
      </c>
      <c r="AN123" s="177">
        <f>SUMIFS(Calculation!AQ$104:AQ$248,Calculation!$D$104:$D$248,$D123,Calculation!$C$104:$C$248,$C123)+SUMIFS(Calculation!AQ$38:AQ$64,Calculation!$B$38:$B$64,$D123,Calculation!$A$38:$A$64,$C123)*10000</f>
        <v>42447.212966752559</v>
      </c>
    </row>
    <row r="124" spans="1:40">
      <c r="A124" s="138" t="s">
        <v>191</v>
      </c>
      <c r="B124" s="135" t="s">
        <v>173</v>
      </c>
      <c r="C124" s="142" t="s">
        <v>224</v>
      </c>
      <c r="D124" s="143" t="s">
        <v>147</v>
      </c>
      <c r="E124" s="146">
        <f>SUMIFS(Calculation!H$104:H$248,Calculation!$D$104:$D$248,$D124,Calculation!$C$104:$C$248,$C124)+SUMIFS(Calculation!H$38:H$64,Calculation!$B$38:$B$64,$D124,Calculation!$A$38:$A$64,$C124)*10000</f>
        <v>16915.417379838302</v>
      </c>
      <c r="F124" s="113">
        <f>SUMIFS(Calculation!I$104:I$248,Calculation!$D$104:$D$248,$D124,Calculation!$C$104:$C$248,$C124)+SUMIFS(Calculation!I$38:I$64,Calculation!$B$38:$B$64,$D124,Calculation!$A$38:$A$64,$C124)*10000</f>
        <v>32663.464409317941</v>
      </c>
      <c r="G124" s="112">
        <f>SUMIFS(Calculation!J$104:J$248,Calculation!$D$104:$D$248,$D124,Calculation!$C$104:$C$248,$C124)+SUMIFS(Calculation!J$38:J$64,Calculation!$B$38:$B$64,$D124,Calculation!$A$38:$A$64,$C124)*10000</f>
        <v>53500.818267468363</v>
      </c>
      <c r="H124" s="113">
        <f>SUMIFS(Calculation!K$104:K$248,Calculation!$D$104:$D$248,$D124,Calculation!$C$104:$C$248,$C124)+SUMIFS(Calculation!K$38:K$64,Calculation!$B$38:$B$64,$D124,Calculation!$A$38:$A$64,$C124)*10000</f>
        <v>62660.783391528836</v>
      </c>
      <c r="I124" s="112">
        <f>SUMIFS(Calculation!L$104:L$248,Calculation!$D$104:$D$248,$D124,Calculation!$C$104:$C$248,$C124)+SUMIFS(Calculation!L$38:L$64,Calculation!$B$38:$B$64,$D124,Calculation!$A$38:$A$64,$C124)*10000</f>
        <v>59226.815330935722</v>
      </c>
      <c r="J124" s="147">
        <f>SUMIFS(Calculation!M$104:M$248,Calculation!$D$104:$D$248,$D124,Calculation!$C$104:$C$248,$C124)+SUMIFS(Calculation!M$38:M$64,Calculation!$B$38:$B$64,$D124,Calculation!$A$38:$A$64,$C124)*10000</f>
        <v>67918.78442619188</v>
      </c>
      <c r="K124" s="152">
        <f>SUMIFS(Calculation!N$104:N$248,Calculation!$D$104:$D$248,$D124,Calculation!$C$104:$C$248,$C124)+SUMIFS(Calculation!N$38:N$64,Calculation!$B$38:$B$64,$D124,Calculation!$A$38:$A$64,$C124)*10000</f>
        <v>275781.07109943975</v>
      </c>
      <c r="L124" s="115">
        <f>SUMIFS(Calculation!O$104:O$248,Calculation!$D$104:$D$248,$D124,Calculation!$C$104:$C$248,$C124)+SUMIFS(Calculation!O$38:O$64,Calculation!$B$38:$B$64,$D124,Calculation!$A$38:$A$64,$C124)*10000</f>
        <v>419231.21056500787</v>
      </c>
      <c r="M124" s="114">
        <f>SUMIFS(Calculation!P$104:P$248,Calculation!$D$104:$D$248,$D124,Calculation!$C$104:$C$248,$C124)+SUMIFS(Calculation!P$38:P$64,Calculation!$B$38:$B$64,$D124,Calculation!$A$38:$A$64,$C124)*10000</f>
        <v>760692.15302225854</v>
      </c>
      <c r="N124" s="115">
        <f>SUMIFS(Calculation!Q$104:Q$248,Calculation!$D$104:$D$248,$D124,Calculation!$C$104:$C$248,$C124)+SUMIFS(Calculation!Q$38:Q$64,Calculation!$B$38:$B$64,$D124,Calculation!$A$38:$A$64,$C124)*10000</f>
        <v>789902.70977012487</v>
      </c>
      <c r="O124" s="114">
        <f>SUMIFS(Calculation!R$104:R$248,Calculation!$D$104:$D$248,$D124,Calculation!$C$104:$C$248,$C124)+SUMIFS(Calculation!R$38:R$64,Calculation!$B$38:$B$64,$D124,Calculation!$A$38:$A$64,$C124)*10000</f>
        <v>825965.59886786039</v>
      </c>
      <c r="P124" s="153">
        <f>SUMIFS(Calculation!S$104:S$248,Calculation!$D$104:$D$248,$D124,Calculation!$C$104:$C$248,$C124)+SUMIFS(Calculation!S$38:S$64,Calculation!$B$38:$B$64,$D124,Calculation!$A$38:$A$64,$C124)*10000</f>
        <v>896255.70125582023</v>
      </c>
      <c r="Q124" s="158">
        <f>SUMIFS(Calculation!T$104:T$248,Calculation!$D$104:$D$248,$D124,Calculation!$C$104:$C$248,$C124)+SUMIFS(Calculation!T$38:T$64,Calculation!$B$38:$B$64,$D124,Calculation!$A$38:$A$64,$C124)*10000</f>
        <v>0</v>
      </c>
      <c r="R124" s="117">
        <f>SUMIFS(Calculation!U$104:U$248,Calculation!$D$104:$D$248,$D124,Calculation!$C$104:$C$248,$C124)+SUMIFS(Calculation!U$38:U$64,Calculation!$B$38:$B$64,$D124,Calculation!$A$38:$A$64,$C124)*10000</f>
        <v>0</v>
      </c>
      <c r="S124" s="116">
        <f>SUMIFS(Calculation!V$104:V$248,Calculation!$D$104:$D$248,$D124,Calculation!$C$104:$C$248,$C124)+SUMIFS(Calculation!V$38:V$64,Calculation!$B$38:$B$64,$D124,Calculation!$A$38:$A$64,$C124)*10000</f>
        <v>2622.5891307582533</v>
      </c>
      <c r="T124" s="117">
        <f>SUMIFS(Calculation!W$104:W$248,Calculation!$D$104:$D$248,$D124,Calculation!$C$104:$C$248,$C124)+SUMIFS(Calculation!W$38:W$64,Calculation!$B$38:$B$64,$D124,Calculation!$A$38:$A$64,$C124)*10000</f>
        <v>2428.7125345553809</v>
      </c>
      <c r="U124" s="116">
        <f>SUMIFS(Calculation!X$104:X$248,Calculation!$D$104:$D$248,$D124,Calculation!$C$104:$C$248,$C124)+SUMIFS(Calculation!X$38:X$64,Calculation!$B$38:$B$64,$D124,Calculation!$A$38:$A$64,$C124)*10000</f>
        <v>3701.6759581834826</v>
      </c>
      <c r="V124" s="159">
        <f>SUMIFS(Calculation!Y$104:Y$248,Calculation!$D$104:$D$248,$D124,Calculation!$C$104:$C$248,$C124)+SUMIFS(Calculation!Y$38:Y$64,Calculation!$B$38:$B$64,$D124,Calculation!$A$38:$A$64,$C124)*10000</f>
        <v>6743.7090919623142</v>
      </c>
      <c r="W124" s="164">
        <f>SUMIFS(Calculation!Z$104:Z$248,Calculation!$D$104:$D$248,$D124,Calculation!$C$104:$C$248,$C124)+SUMIFS(Calculation!Z$38:Z$64,Calculation!$B$38:$B$64,$D124,Calculation!$A$38:$A$64,$C124)*10000</f>
        <v>0</v>
      </c>
      <c r="X124" s="119">
        <f>SUMIFS(Calculation!AA$104:AA$248,Calculation!$D$104:$D$248,$D124,Calculation!$C$104:$C$248,$C124)+SUMIFS(Calculation!AA$38:AA$64,Calculation!$B$38:$B$64,$D124,Calculation!$A$38:$A$64,$C124)*10000</f>
        <v>0</v>
      </c>
      <c r="Y124" s="118">
        <f>SUMIFS(Calculation!AB$104:AB$248,Calculation!$D$104:$D$248,$D124,Calculation!$C$104:$C$248,$C124)+SUMIFS(Calculation!AB$38:AB$64,Calculation!$B$38:$B$64,$D124,Calculation!$A$38:$A$64,$C124)*10000</f>
        <v>0</v>
      </c>
      <c r="Z124" s="119">
        <f>SUMIFS(Calculation!AC$104:AC$248,Calculation!$D$104:$D$248,$D124,Calculation!$C$104:$C$248,$C124)+SUMIFS(Calculation!AC$38:AC$64,Calculation!$B$38:$B$64,$D124,Calculation!$A$38:$A$64,$C124)*10000</f>
        <v>0</v>
      </c>
      <c r="AA124" s="118">
        <f>SUMIFS(Calculation!AD$104:AD$248,Calculation!$D$104:$D$248,$D124,Calculation!$C$104:$C$248,$C124)+SUMIFS(Calculation!AD$38:AD$64,Calculation!$B$38:$B$64,$D124,Calculation!$A$38:$A$64,$C124)*10000</f>
        <v>0</v>
      </c>
      <c r="AB124" s="165">
        <f>SUMIFS(Calculation!AE$104:AE$248,Calculation!$D$104:$D$248,$D124,Calculation!$C$104:$C$248,$C124)+SUMIFS(Calculation!AE$38:AE$64,Calculation!$B$38:$B$64,$D124,Calculation!$A$38:$A$64,$C124)*10000</f>
        <v>0</v>
      </c>
      <c r="AC124" s="170">
        <f>SUMIFS(Calculation!AF$104:AF$248,Calculation!$D$104:$D$248,$D124,Calculation!$C$104:$C$248,$C124)+SUMIFS(Calculation!AF$38:AF$64,Calculation!$B$38:$B$64,$D124,Calculation!$A$38:$A$64,$C124)*10000</f>
        <v>3677.2646477909352</v>
      </c>
      <c r="AD124" s="121">
        <f>SUMIFS(Calculation!AG$104:AG$248,Calculation!$D$104:$D$248,$D124,Calculation!$C$104:$C$248,$C124)+SUMIFS(Calculation!AG$38:AG$64,Calculation!$B$38:$B$64,$D124,Calculation!$A$38:$A$64,$C124)*10000</f>
        <v>8078.0610904764799</v>
      </c>
      <c r="AE124" s="120">
        <f>SUMIFS(Calculation!AH$104:AH$248,Calculation!$D$104:$D$248,$D124,Calculation!$C$104:$C$248,$C124)+SUMIFS(Calculation!AH$38:AH$64,Calculation!$B$38:$B$64,$D124,Calculation!$A$38:$A$64,$C124)*10000</f>
        <v>40912.390439828749</v>
      </c>
      <c r="AF124" s="121">
        <f>SUMIFS(Calculation!AI$104:AI$248,Calculation!$D$104:$D$248,$D124,Calculation!$C$104:$C$248,$C124)+SUMIFS(Calculation!AI$38:AI$64,Calculation!$B$38:$B$64,$D124,Calculation!$A$38:$A$64,$C124)*10000</f>
        <v>40802.370580530405</v>
      </c>
      <c r="AG124" s="120">
        <f>SUMIFS(Calculation!AJ$104:AJ$248,Calculation!$D$104:$D$248,$D124,Calculation!$C$104:$C$248,$C124)+SUMIFS(Calculation!AJ$38:AJ$64,Calculation!$B$38:$B$64,$D124,Calculation!$A$38:$A$64,$C124)*10000</f>
        <v>47659.07796161234</v>
      </c>
      <c r="AH124" s="171">
        <f>SUMIFS(Calculation!AK$104:AK$248,Calculation!$D$104:$D$248,$D124,Calculation!$C$104:$C$248,$C124)+SUMIFS(Calculation!AK$38:AK$64,Calculation!$B$38:$B$64,$D124,Calculation!$A$38:$A$64,$C124)*10000</f>
        <v>47205.963643736199</v>
      </c>
      <c r="AI124" s="176">
        <f>SUMIFS(Calculation!AL$104:AL$248,Calculation!$D$104:$D$248,$D124,Calculation!$C$104:$C$248,$C124)+SUMIFS(Calculation!AL$38:AL$64,Calculation!$B$38:$B$64,$D124,Calculation!$A$38:$A$64,$C124)*10000</f>
        <v>11767.246872930993</v>
      </c>
      <c r="AJ124" s="123">
        <f>SUMIFS(Calculation!AM$104:AM$248,Calculation!$D$104:$D$248,$D124,Calculation!$C$104:$C$248,$C124)+SUMIFS(Calculation!AM$38:AM$64,Calculation!$B$38:$B$64,$D124,Calculation!$A$38:$A$64,$C124)*10000</f>
        <v>29151.263935197734</v>
      </c>
      <c r="AK124" s="122">
        <f>SUMIFS(Calculation!AN$104:AN$248,Calculation!$D$104:$D$248,$D124,Calculation!$C$104:$C$248,$C124)+SUMIFS(Calculation!AN$38:AN$64,Calculation!$B$38:$B$64,$D124,Calculation!$A$38:$A$64,$C124)*10000</f>
        <v>75006.049139686045</v>
      </c>
      <c r="AL124" s="123">
        <f>SUMIFS(Calculation!AO$104:AO$248,Calculation!$D$104:$D$248,$D124,Calculation!$C$104:$C$248,$C124)+SUMIFS(Calculation!AO$38:AO$64,Calculation!$B$38:$B$64,$D124,Calculation!$A$38:$A$64,$C124)*10000</f>
        <v>85976.423723260494</v>
      </c>
      <c r="AM124" s="122">
        <f>SUMIFS(Calculation!AP$104:AP$248,Calculation!$D$104:$D$248,$D124,Calculation!$C$104:$C$248,$C124)+SUMIFS(Calculation!AP$38:AP$64,Calculation!$B$38:$B$64,$D124,Calculation!$A$38:$A$64,$C124)*10000</f>
        <v>99019.831881408158</v>
      </c>
      <c r="AN124" s="177">
        <f>SUMIFS(Calculation!AQ$104:AQ$248,Calculation!$D$104:$D$248,$D124,Calculation!$C$104:$C$248,$C124)+SUMIFS(Calculation!AQ$38:AQ$64,Calculation!$B$38:$B$64,$D124,Calculation!$A$38:$A$64,$C124)*10000</f>
        <v>152696.84158228955</v>
      </c>
    </row>
    <row r="125" spans="1:40">
      <c r="A125" s="138" t="s">
        <v>191</v>
      </c>
      <c r="B125" s="126" t="s">
        <v>514</v>
      </c>
      <c r="C125" s="142" t="s">
        <v>430</v>
      </c>
      <c r="D125" s="143" t="s">
        <v>141</v>
      </c>
      <c r="E125" s="146">
        <f>SUMIFS(Calculation!H$104:H$248,Calculation!$D$104:$D$248,$D125,Calculation!$C$104:$C$248,$C125)+SUMIFS(Calculation!H$38:H$64,Calculation!$B$38:$B$64,$D125,Calculation!$A$38:$A$64,$C125)*10000</f>
        <v>57.973185908516058</v>
      </c>
      <c r="F125" s="113">
        <f>SUMIFS(Calculation!I$104:I$248,Calculation!$D$104:$D$248,$D125,Calculation!$C$104:$C$248,$C125)+SUMIFS(Calculation!I$38:I$64,Calculation!$B$38:$B$64,$D125,Calculation!$A$38:$A$64,$C125)*10000</f>
        <v>50.062503203083118</v>
      </c>
      <c r="G125" s="112">
        <f>SUMIFS(Calculation!J$104:J$248,Calculation!$D$104:$D$248,$D125,Calculation!$C$104:$C$248,$C125)+SUMIFS(Calculation!J$38:J$64,Calculation!$B$38:$B$64,$D125,Calculation!$A$38:$A$64,$C125)*10000</f>
        <v>60.800776170009577</v>
      </c>
      <c r="H125" s="113">
        <f>SUMIFS(Calculation!K$104:K$248,Calculation!$D$104:$D$248,$D125,Calculation!$C$104:$C$248,$C125)+SUMIFS(Calculation!K$38:K$64,Calculation!$B$38:$B$64,$D125,Calculation!$A$38:$A$64,$C125)*10000</f>
        <v>65.191574196086435</v>
      </c>
      <c r="I125" s="112">
        <f>SUMIFS(Calculation!L$104:L$248,Calculation!$D$104:$D$248,$D125,Calculation!$C$104:$C$248,$C125)+SUMIFS(Calculation!L$38:L$64,Calculation!$B$38:$B$64,$D125,Calculation!$A$38:$A$64,$C125)*10000</f>
        <v>62.692276808832816</v>
      </c>
      <c r="J125" s="147">
        <f>SUMIFS(Calculation!M$104:M$248,Calculation!$D$104:$D$248,$D125,Calculation!$C$104:$C$248,$C125)+SUMIFS(Calculation!M$38:M$64,Calculation!$B$38:$B$64,$D125,Calculation!$A$38:$A$64,$C125)*10000</f>
        <v>74.836263518599424</v>
      </c>
      <c r="K125" s="152">
        <f>SUMIFS(Calculation!N$104:N$248,Calculation!$D$104:$D$248,$D125,Calculation!$C$104:$C$248,$C125)+SUMIFS(Calculation!N$38:N$64,Calculation!$B$38:$B$64,$D125,Calculation!$A$38:$A$64,$C125)*10000</f>
        <v>541.6958647452708</v>
      </c>
      <c r="L125" s="115">
        <f>SUMIFS(Calculation!O$104:O$248,Calculation!$D$104:$D$248,$D125,Calculation!$C$104:$C$248,$C125)+SUMIFS(Calculation!O$38:O$64,Calculation!$B$38:$B$64,$D125,Calculation!$A$38:$A$64,$C125)*10000</f>
        <v>416.17824446469774</v>
      </c>
      <c r="M125" s="114">
        <f>SUMIFS(Calculation!P$104:P$248,Calculation!$D$104:$D$248,$D125,Calculation!$C$104:$C$248,$C125)+SUMIFS(Calculation!P$38:P$64,Calculation!$B$38:$B$64,$D125,Calculation!$A$38:$A$64,$C125)*10000</f>
        <v>541.4152160975043</v>
      </c>
      <c r="N125" s="115">
        <f>SUMIFS(Calculation!Q$104:Q$248,Calculation!$D$104:$D$248,$D125,Calculation!$C$104:$C$248,$C125)+SUMIFS(Calculation!Q$38:Q$64,Calculation!$B$38:$B$64,$D125,Calculation!$A$38:$A$64,$C125)*10000</f>
        <v>528.38036372994009</v>
      </c>
      <c r="O125" s="114">
        <f>SUMIFS(Calculation!R$104:R$248,Calculation!$D$104:$D$248,$D125,Calculation!$C$104:$C$248,$C125)+SUMIFS(Calculation!R$38:R$64,Calculation!$B$38:$B$64,$D125,Calculation!$A$38:$A$64,$C125)*10000</f>
        <v>578.43502898641748</v>
      </c>
      <c r="P125" s="153">
        <f>SUMIFS(Calculation!S$104:S$248,Calculation!$D$104:$D$248,$D125,Calculation!$C$104:$C$248,$C125)+SUMIFS(Calculation!S$38:S$64,Calculation!$B$38:$B$64,$D125,Calculation!$A$38:$A$64,$C125)*10000</f>
        <v>702.83453679897264</v>
      </c>
      <c r="Q125" s="158">
        <f>SUMIFS(Calculation!T$104:T$248,Calculation!$D$104:$D$248,$D125,Calculation!$C$104:$C$248,$C125)+SUMIFS(Calculation!T$38:T$64,Calculation!$B$38:$B$64,$D125,Calculation!$A$38:$A$64,$C125)*10000</f>
        <v>4.6708254049515308</v>
      </c>
      <c r="R125" s="117">
        <f>SUMIFS(Calculation!U$104:U$248,Calculation!$D$104:$D$248,$D125,Calculation!$C$104:$C$248,$C125)+SUMIFS(Calculation!U$38:U$64,Calculation!$B$38:$B$64,$D125,Calculation!$A$38:$A$64,$C125)*10000</f>
        <v>3.9111330627408685</v>
      </c>
      <c r="S125" s="116">
        <f>SUMIFS(Calculation!V$104:V$248,Calculation!$D$104:$D$248,$D125,Calculation!$C$104:$C$248,$C125)+SUMIFS(Calculation!V$38:V$64,Calculation!$B$38:$B$64,$D125,Calculation!$A$38:$A$64,$C125)*10000</f>
        <v>3.8299701524415481</v>
      </c>
      <c r="T125" s="117">
        <f>SUMIFS(Calculation!W$104:W$248,Calculation!$D$104:$D$248,$D125,Calculation!$C$104:$C$248,$C125)+SUMIFS(Calculation!W$38:W$64,Calculation!$B$38:$B$64,$D125,Calculation!$A$38:$A$64,$C125)*10000</f>
        <v>4.2486922493311505</v>
      </c>
      <c r="U125" s="116">
        <f>SUMIFS(Calculation!X$104:X$248,Calculation!$D$104:$D$248,$D125,Calculation!$C$104:$C$248,$C125)+SUMIFS(Calculation!X$38:X$64,Calculation!$B$38:$B$64,$D125,Calculation!$A$38:$A$64,$C125)*10000</f>
        <v>4.1872826674556238</v>
      </c>
      <c r="V125" s="159">
        <f>SUMIFS(Calculation!Y$104:Y$248,Calculation!$D$104:$D$248,$D125,Calculation!$C$104:$C$248,$C125)+SUMIFS(Calculation!Y$38:Y$64,Calculation!$B$38:$B$64,$D125,Calculation!$A$38:$A$64,$C125)*10000</f>
        <v>10.728275539379638</v>
      </c>
      <c r="W125" s="164">
        <f>SUMIFS(Calculation!Z$104:Z$248,Calculation!$D$104:$D$248,$D125,Calculation!$C$104:$C$248,$C125)+SUMIFS(Calculation!Z$38:Z$64,Calculation!$B$38:$B$64,$D125,Calculation!$A$38:$A$64,$C125)*10000</f>
        <v>0</v>
      </c>
      <c r="X125" s="119">
        <f>SUMIFS(Calculation!AA$104:AA$248,Calculation!$D$104:$D$248,$D125,Calculation!$C$104:$C$248,$C125)+SUMIFS(Calculation!AA$38:AA$64,Calculation!$B$38:$B$64,$D125,Calculation!$A$38:$A$64,$C125)*10000</f>
        <v>0</v>
      </c>
      <c r="Y125" s="118">
        <f>SUMIFS(Calculation!AB$104:AB$248,Calculation!$D$104:$D$248,$D125,Calculation!$C$104:$C$248,$C125)+SUMIFS(Calculation!AB$38:AB$64,Calculation!$B$38:$B$64,$D125,Calculation!$A$38:$A$64,$C125)*10000</f>
        <v>0</v>
      </c>
      <c r="Z125" s="119">
        <f>SUMIFS(Calculation!AC$104:AC$248,Calculation!$D$104:$D$248,$D125,Calculation!$C$104:$C$248,$C125)+SUMIFS(Calculation!AC$38:AC$64,Calculation!$B$38:$B$64,$D125,Calculation!$A$38:$A$64,$C125)*10000</f>
        <v>0</v>
      </c>
      <c r="AA125" s="118">
        <f>SUMIFS(Calculation!AD$104:AD$248,Calculation!$D$104:$D$248,$D125,Calculation!$C$104:$C$248,$C125)+SUMIFS(Calculation!AD$38:AD$64,Calculation!$B$38:$B$64,$D125,Calculation!$A$38:$A$64,$C125)*10000</f>
        <v>0</v>
      </c>
      <c r="AB125" s="165">
        <f>SUMIFS(Calculation!AE$104:AE$248,Calculation!$D$104:$D$248,$D125,Calculation!$C$104:$C$248,$C125)+SUMIFS(Calculation!AE$38:AE$64,Calculation!$B$38:$B$64,$D125,Calculation!$A$38:$A$64,$C125)*10000</f>
        <v>0</v>
      </c>
      <c r="AC125" s="170">
        <f>SUMIFS(Calculation!AF$104:AF$248,Calculation!$D$104:$D$248,$D125,Calculation!$C$104:$C$248,$C125)+SUMIFS(Calculation!AF$38:AF$64,Calculation!$B$38:$B$64,$D125,Calculation!$A$38:$A$64,$C125)*10000</f>
        <v>7.6931241963907562</v>
      </c>
      <c r="AD125" s="121">
        <f>SUMIFS(Calculation!AG$104:AG$248,Calculation!$D$104:$D$248,$D125,Calculation!$C$104:$C$248,$C125)+SUMIFS(Calculation!AG$38:AG$64,Calculation!$B$38:$B$64,$D125,Calculation!$A$38:$A$64,$C125)*10000</f>
        <v>0.39111330627408686</v>
      </c>
      <c r="AE125" s="120">
        <f>SUMIFS(Calculation!AH$104:AH$248,Calculation!$D$104:$D$248,$D125,Calculation!$C$104:$C$248,$C125)+SUMIFS(Calculation!AH$38:AH$64,Calculation!$B$38:$B$64,$D125,Calculation!$A$38:$A$64,$C125)*10000</f>
        <v>0.47874626905519352</v>
      </c>
      <c r="AF125" s="121">
        <f>SUMIFS(Calculation!AI$104:AI$248,Calculation!$D$104:$D$248,$D125,Calculation!$C$104:$C$248,$C125)+SUMIFS(Calculation!AI$38:AI$64,Calculation!$B$38:$B$64,$D125,Calculation!$A$38:$A$64,$C125)*10000</f>
        <v>7.216032867911637</v>
      </c>
      <c r="AG125" s="120">
        <f>SUMIFS(Calculation!AJ$104:AJ$248,Calculation!$D$104:$D$248,$D125,Calculation!$C$104:$C$248,$C125)+SUMIFS(Calculation!AJ$38:AJ$64,Calculation!$B$38:$B$64,$D125,Calculation!$A$38:$A$64,$C125)*10000</f>
        <v>8.9125960687183969</v>
      </c>
      <c r="AH125" s="171">
        <f>SUMIFS(Calculation!AK$104:AK$248,Calculation!$D$104:$D$248,$D125,Calculation!$C$104:$C$248,$C125)+SUMIFS(Calculation!AK$38:AK$64,Calculation!$B$38:$B$64,$D125,Calculation!$A$38:$A$64,$C125)*10000</f>
        <v>15.961580680540438</v>
      </c>
      <c r="AI125" s="176">
        <f>SUMIFS(Calculation!AL$104:AL$248,Calculation!$D$104:$D$248,$D125,Calculation!$C$104:$C$248,$C125)+SUMIFS(Calculation!AL$38:AL$64,Calculation!$B$38:$B$64,$D125,Calculation!$A$38:$A$64,$C125)*10000</f>
        <v>38.966999744870883</v>
      </c>
      <c r="AJ125" s="123">
        <f>SUMIFS(Calculation!AM$104:AM$248,Calculation!$D$104:$D$248,$D125,Calculation!$C$104:$C$248,$C125)+SUMIFS(Calculation!AM$38:AM$64,Calculation!$B$38:$B$64,$D125,Calculation!$A$38:$A$64,$C125)*10000</f>
        <v>51.457005963204182</v>
      </c>
      <c r="AK125" s="122">
        <f>SUMIFS(Calculation!AN$104:AN$248,Calculation!$D$104:$D$248,$D125,Calculation!$C$104:$C$248,$C125)+SUMIFS(Calculation!AN$38:AN$64,Calculation!$B$38:$B$64,$D125,Calculation!$A$38:$A$64,$C125)*10000</f>
        <v>78.475291310989348</v>
      </c>
      <c r="AL125" s="123">
        <f>SUMIFS(Calculation!AO$104:AO$248,Calculation!$D$104:$D$248,$D125,Calculation!$C$104:$C$248,$C125)+SUMIFS(Calculation!AO$38:AO$64,Calculation!$B$38:$B$64,$D125,Calculation!$A$38:$A$64,$C125)*10000</f>
        <v>78.963336956730728</v>
      </c>
      <c r="AM125" s="122">
        <f>SUMIFS(Calculation!AP$104:AP$248,Calculation!$D$104:$D$248,$D125,Calculation!$C$104:$C$248,$C125)+SUMIFS(Calculation!AP$38:AP$64,Calculation!$B$38:$B$64,$D125,Calculation!$A$38:$A$64,$C125)*10000</f>
        <v>94.772815468575672</v>
      </c>
      <c r="AN125" s="177">
        <f>SUMIFS(Calculation!AQ$104:AQ$248,Calculation!$D$104:$D$248,$D125,Calculation!$C$104:$C$248,$C125)+SUMIFS(Calculation!AQ$38:AQ$64,Calculation!$B$38:$B$64,$D125,Calculation!$A$38:$A$64,$C125)*10000</f>
        <v>141.6393434625079</v>
      </c>
    </row>
    <row r="126" spans="1:40">
      <c r="A126" s="138" t="s">
        <v>191</v>
      </c>
      <c r="B126" s="129" t="s">
        <v>460</v>
      </c>
      <c r="C126" s="142" t="s">
        <v>430</v>
      </c>
      <c r="D126" s="143" t="s">
        <v>425</v>
      </c>
      <c r="E126" s="146">
        <f>SUMIFS(Calculation!H$104:H$248,Calculation!$D$104:$D$248,$D126,Calculation!$C$104:$C$248,$C126)+SUMIFS(Calculation!H$38:H$64,Calculation!$B$38:$B$64,$D126,Calculation!$A$38:$A$64,$C126)*10000</f>
        <v>0</v>
      </c>
      <c r="F126" s="113">
        <f>SUMIFS(Calculation!I$104:I$248,Calculation!$D$104:$D$248,$D126,Calculation!$C$104:$C$248,$C126)+SUMIFS(Calculation!I$38:I$64,Calculation!$B$38:$B$64,$D126,Calculation!$A$38:$A$64,$C126)*10000</f>
        <v>0</v>
      </c>
      <c r="G126" s="112">
        <f>SUMIFS(Calculation!J$104:J$248,Calculation!$D$104:$D$248,$D126,Calculation!$C$104:$C$248,$C126)+SUMIFS(Calculation!J$38:J$64,Calculation!$B$38:$B$64,$D126,Calculation!$A$38:$A$64,$C126)*10000</f>
        <v>0</v>
      </c>
      <c r="H126" s="113">
        <f>SUMIFS(Calculation!K$104:K$248,Calculation!$D$104:$D$248,$D126,Calculation!$C$104:$C$248,$C126)+SUMIFS(Calculation!K$38:K$64,Calculation!$B$38:$B$64,$D126,Calculation!$A$38:$A$64,$C126)*10000</f>
        <v>0</v>
      </c>
      <c r="I126" s="112">
        <f>SUMIFS(Calculation!L$104:L$248,Calculation!$D$104:$D$248,$D126,Calculation!$C$104:$C$248,$C126)+SUMIFS(Calculation!L$38:L$64,Calculation!$B$38:$B$64,$D126,Calculation!$A$38:$A$64,$C126)*10000</f>
        <v>0</v>
      </c>
      <c r="J126" s="147">
        <f>SUMIFS(Calculation!M$104:M$248,Calculation!$D$104:$D$248,$D126,Calculation!$C$104:$C$248,$C126)+SUMIFS(Calculation!M$38:M$64,Calculation!$B$38:$B$64,$D126,Calculation!$A$38:$A$64,$C126)*10000</f>
        <v>0</v>
      </c>
      <c r="K126" s="152">
        <f>SUMIFS(Calculation!N$104:N$248,Calculation!$D$104:$D$248,$D126,Calculation!$C$104:$C$248,$C126)+SUMIFS(Calculation!N$38:N$64,Calculation!$B$38:$B$64,$D126,Calculation!$A$38:$A$64,$C126)*10000</f>
        <v>0</v>
      </c>
      <c r="L126" s="115">
        <f>SUMIFS(Calculation!O$104:O$248,Calculation!$D$104:$D$248,$D126,Calculation!$C$104:$C$248,$C126)+SUMIFS(Calculation!O$38:O$64,Calculation!$B$38:$B$64,$D126,Calculation!$A$38:$A$64,$C126)*10000</f>
        <v>0</v>
      </c>
      <c r="M126" s="114">
        <f>SUMIFS(Calculation!P$104:P$248,Calculation!$D$104:$D$248,$D126,Calculation!$C$104:$C$248,$C126)+SUMIFS(Calculation!P$38:P$64,Calculation!$B$38:$B$64,$D126,Calculation!$A$38:$A$64,$C126)*10000</f>
        <v>475515</v>
      </c>
      <c r="N126" s="115">
        <f>SUMIFS(Calculation!Q$104:Q$248,Calculation!$D$104:$D$248,$D126,Calculation!$C$104:$C$248,$C126)+SUMIFS(Calculation!Q$38:Q$64,Calculation!$B$38:$B$64,$D126,Calculation!$A$38:$A$64,$C126)*10000</f>
        <v>1473037</v>
      </c>
      <c r="O126" s="114">
        <f>SUMIFS(Calculation!R$104:R$248,Calculation!$D$104:$D$248,$D126,Calculation!$C$104:$C$248,$C126)+SUMIFS(Calculation!R$38:R$64,Calculation!$B$38:$B$64,$D126,Calculation!$A$38:$A$64,$C126)*10000</f>
        <v>4395593</v>
      </c>
      <c r="P126" s="153">
        <f>SUMIFS(Calculation!S$104:S$248,Calculation!$D$104:$D$248,$D126,Calculation!$C$104:$C$248,$C126)+SUMIFS(Calculation!S$38:S$64,Calculation!$B$38:$B$64,$D126,Calculation!$A$38:$A$64,$C126)*10000</f>
        <v>5506445</v>
      </c>
      <c r="Q126" s="158">
        <f>SUMIFS(Calculation!T$104:T$248,Calculation!$D$104:$D$248,$D126,Calculation!$C$104:$C$248,$C126)+SUMIFS(Calculation!T$38:T$64,Calculation!$B$38:$B$64,$D126,Calculation!$A$38:$A$64,$C126)*10000</f>
        <v>0</v>
      </c>
      <c r="R126" s="117">
        <f>SUMIFS(Calculation!U$104:U$248,Calculation!$D$104:$D$248,$D126,Calculation!$C$104:$C$248,$C126)+SUMIFS(Calculation!U$38:U$64,Calculation!$B$38:$B$64,$D126,Calculation!$A$38:$A$64,$C126)*10000</f>
        <v>0</v>
      </c>
      <c r="S126" s="116">
        <f>SUMIFS(Calculation!V$104:V$248,Calculation!$D$104:$D$248,$D126,Calculation!$C$104:$C$248,$C126)+SUMIFS(Calculation!V$38:V$64,Calculation!$B$38:$B$64,$D126,Calculation!$A$38:$A$64,$C126)*10000</f>
        <v>0</v>
      </c>
      <c r="T126" s="117">
        <f>SUMIFS(Calculation!W$104:W$248,Calculation!$D$104:$D$248,$D126,Calculation!$C$104:$C$248,$C126)+SUMIFS(Calculation!W$38:W$64,Calculation!$B$38:$B$64,$D126,Calculation!$A$38:$A$64,$C126)*10000</f>
        <v>0</v>
      </c>
      <c r="U126" s="116">
        <f>SUMIFS(Calculation!X$104:X$248,Calculation!$D$104:$D$248,$D126,Calculation!$C$104:$C$248,$C126)+SUMIFS(Calculation!X$38:X$64,Calculation!$B$38:$B$64,$D126,Calculation!$A$38:$A$64,$C126)*10000</f>
        <v>0</v>
      </c>
      <c r="V126" s="159">
        <f>SUMIFS(Calculation!Y$104:Y$248,Calculation!$D$104:$D$248,$D126,Calculation!$C$104:$C$248,$C126)+SUMIFS(Calculation!Y$38:Y$64,Calculation!$B$38:$B$64,$D126,Calculation!$A$38:$A$64,$C126)*10000</f>
        <v>0</v>
      </c>
      <c r="W126" s="164">
        <f>SUMIFS(Calculation!Z$104:Z$248,Calculation!$D$104:$D$248,$D126,Calculation!$C$104:$C$248,$C126)+SUMIFS(Calculation!Z$38:Z$64,Calculation!$B$38:$B$64,$D126,Calculation!$A$38:$A$64,$C126)*10000</f>
        <v>0</v>
      </c>
      <c r="X126" s="119">
        <f>SUMIFS(Calculation!AA$104:AA$248,Calculation!$D$104:$D$248,$D126,Calculation!$C$104:$C$248,$C126)+SUMIFS(Calculation!AA$38:AA$64,Calculation!$B$38:$B$64,$D126,Calculation!$A$38:$A$64,$C126)*10000</f>
        <v>0</v>
      </c>
      <c r="Y126" s="118">
        <f>SUMIFS(Calculation!AB$104:AB$248,Calculation!$D$104:$D$248,$D126,Calculation!$C$104:$C$248,$C126)+SUMIFS(Calculation!AB$38:AB$64,Calculation!$B$38:$B$64,$D126,Calculation!$A$38:$A$64,$C126)*10000</f>
        <v>0</v>
      </c>
      <c r="Z126" s="119">
        <f>SUMIFS(Calculation!AC$104:AC$248,Calculation!$D$104:$D$248,$D126,Calculation!$C$104:$C$248,$C126)+SUMIFS(Calculation!AC$38:AC$64,Calculation!$B$38:$B$64,$D126,Calculation!$A$38:$A$64,$C126)*10000</f>
        <v>0</v>
      </c>
      <c r="AA126" s="118">
        <f>SUMIFS(Calculation!AD$104:AD$248,Calculation!$D$104:$D$248,$D126,Calculation!$C$104:$C$248,$C126)+SUMIFS(Calculation!AD$38:AD$64,Calculation!$B$38:$B$64,$D126,Calculation!$A$38:$A$64,$C126)*10000</f>
        <v>0</v>
      </c>
      <c r="AB126" s="165">
        <f>SUMIFS(Calculation!AE$104:AE$248,Calculation!$D$104:$D$248,$D126,Calculation!$C$104:$C$248,$C126)+SUMIFS(Calculation!AE$38:AE$64,Calculation!$B$38:$B$64,$D126,Calculation!$A$38:$A$64,$C126)*10000</f>
        <v>0</v>
      </c>
      <c r="AC126" s="170">
        <f>SUMIFS(Calculation!AF$104:AF$248,Calculation!$D$104:$D$248,$D126,Calculation!$C$104:$C$248,$C126)+SUMIFS(Calculation!AF$38:AF$64,Calculation!$B$38:$B$64,$D126,Calculation!$A$38:$A$64,$C126)*10000</f>
        <v>0</v>
      </c>
      <c r="AD126" s="121">
        <f>SUMIFS(Calculation!AG$104:AG$248,Calculation!$D$104:$D$248,$D126,Calculation!$C$104:$C$248,$C126)+SUMIFS(Calculation!AG$38:AG$64,Calculation!$B$38:$B$64,$D126,Calculation!$A$38:$A$64,$C126)*10000</f>
        <v>0</v>
      </c>
      <c r="AE126" s="120">
        <f>SUMIFS(Calculation!AH$104:AH$248,Calculation!$D$104:$D$248,$D126,Calculation!$C$104:$C$248,$C126)+SUMIFS(Calculation!AH$38:AH$64,Calculation!$B$38:$B$64,$D126,Calculation!$A$38:$A$64,$C126)*10000</f>
        <v>0</v>
      </c>
      <c r="AF126" s="121">
        <f>SUMIFS(Calculation!AI$104:AI$248,Calculation!$D$104:$D$248,$D126,Calculation!$C$104:$C$248,$C126)+SUMIFS(Calculation!AI$38:AI$64,Calculation!$B$38:$B$64,$D126,Calculation!$A$38:$A$64,$C126)*10000</f>
        <v>0</v>
      </c>
      <c r="AG126" s="120">
        <f>SUMIFS(Calculation!AJ$104:AJ$248,Calculation!$D$104:$D$248,$D126,Calculation!$C$104:$C$248,$C126)+SUMIFS(Calculation!AJ$38:AJ$64,Calculation!$B$38:$B$64,$D126,Calculation!$A$38:$A$64,$C126)*10000</f>
        <v>0</v>
      </c>
      <c r="AH126" s="171">
        <f>SUMIFS(Calculation!AK$104:AK$248,Calculation!$D$104:$D$248,$D126,Calculation!$C$104:$C$248,$C126)+SUMIFS(Calculation!AK$38:AK$64,Calculation!$B$38:$B$64,$D126,Calculation!$A$38:$A$64,$C126)*10000</f>
        <v>0</v>
      </c>
      <c r="AI126" s="176">
        <f>SUMIFS(Calculation!AL$104:AL$248,Calculation!$D$104:$D$248,$D126,Calculation!$C$104:$C$248,$C126)+SUMIFS(Calculation!AL$38:AL$64,Calculation!$B$38:$B$64,$D126,Calculation!$A$38:$A$64,$C126)*10000</f>
        <v>0</v>
      </c>
      <c r="AJ126" s="123">
        <f>SUMIFS(Calculation!AM$104:AM$248,Calculation!$D$104:$D$248,$D126,Calculation!$C$104:$C$248,$C126)+SUMIFS(Calculation!AM$38:AM$64,Calculation!$B$38:$B$64,$D126,Calculation!$A$38:$A$64,$C126)*10000</f>
        <v>0</v>
      </c>
      <c r="AK126" s="122">
        <f>SUMIFS(Calculation!AN$104:AN$248,Calculation!$D$104:$D$248,$D126,Calculation!$C$104:$C$248,$C126)+SUMIFS(Calculation!AN$38:AN$64,Calculation!$B$38:$B$64,$D126,Calculation!$A$38:$A$64,$C126)*10000</f>
        <v>0</v>
      </c>
      <c r="AL126" s="123">
        <f>SUMIFS(Calculation!AO$104:AO$248,Calculation!$D$104:$D$248,$D126,Calculation!$C$104:$C$248,$C126)+SUMIFS(Calculation!AO$38:AO$64,Calculation!$B$38:$B$64,$D126,Calculation!$A$38:$A$64,$C126)*10000</f>
        <v>0</v>
      </c>
      <c r="AM126" s="122">
        <f>SUMIFS(Calculation!AP$104:AP$248,Calculation!$D$104:$D$248,$D126,Calculation!$C$104:$C$248,$C126)+SUMIFS(Calculation!AP$38:AP$64,Calculation!$B$38:$B$64,$D126,Calculation!$A$38:$A$64,$C126)*10000</f>
        <v>0</v>
      </c>
      <c r="AN126" s="177">
        <f>SUMIFS(Calculation!AQ$104:AQ$248,Calculation!$D$104:$D$248,$D126,Calculation!$C$104:$C$248,$C126)+SUMIFS(Calculation!AQ$38:AQ$64,Calculation!$B$38:$B$64,$D126,Calculation!$A$38:$A$64,$C126)*10000</f>
        <v>0</v>
      </c>
    </row>
    <row r="127" spans="1:40">
      <c r="A127" s="138" t="s">
        <v>191</v>
      </c>
      <c r="B127" s="131" t="s">
        <v>116</v>
      </c>
      <c r="C127" s="142" t="s">
        <v>430</v>
      </c>
      <c r="D127" s="143" t="s">
        <v>222</v>
      </c>
      <c r="E127" s="146">
        <f>SUMIFS(Calculation!H$104:H$248,Calculation!$D$104:$D$248,$D127,Calculation!$C$104:$C$248,$C127)+SUMIFS(Calculation!H$38:H$64,Calculation!$B$38:$B$64,$D127,Calculation!$A$38:$A$64,$C127)*10000</f>
        <v>0</v>
      </c>
      <c r="F127" s="113">
        <f>SUMIFS(Calculation!I$104:I$248,Calculation!$D$104:$D$248,$D127,Calculation!$C$104:$C$248,$C127)+SUMIFS(Calculation!I$38:I$64,Calculation!$B$38:$B$64,$D127,Calculation!$A$38:$A$64,$C127)*10000</f>
        <v>0</v>
      </c>
      <c r="G127" s="112">
        <f>SUMIFS(Calculation!J$104:J$248,Calculation!$D$104:$D$248,$D127,Calculation!$C$104:$C$248,$C127)+SUMIFS(Calculation!J$38:J$64,Calculation!$B$38:$B$64,$D127,Calculation!$A$38:$A$64,$C127)*10000</f>
        <v>0</v>
      </c>
      <c r="H127" s="113">
        <f>SUMIFS(Calculation!K$104:K$248,Calculation!$D$104:$D$248,$D127,Calculation!$C$104:$C$248,$C127)+SUMIFS(Calculation!K$38:K$64,Calculation!$B$38:$B$64,$D127,Calculation!$A$38:$A$64,$C127)*10000</f>
        <v>0</v>
      </c>
      <c r="I127" s="112">
        <f>SUMIFS(Calculation!L$104:L$248,Calculation!$D$104:$D$248,$D127,Calculation!$C$104:$C$248,$C127)+SUMIFS(Calculation!L$38:L$64,Calculation!$B$38:$B$64,$D127,Calculation!$A$38:$A$64,$C127)*10000</f>
        <v>0</v>
      </c>
      <c r="J127" s="147">
        <f>SUMIFS(Calculation!M$104:M$248,Calculation!$D$104:$D$248,$D127,Calculation!$C$104:$C$248,$C127)+SUMIFS(Calculation!M$38:M$64,Calculation!$B$38:$B$64,$D127,Calculation!$A$38:$A$64,$C127)*10000</f>
        <v>0</v>
      </c>
      <c r="K127" s="152">
        <f>SUMIFS(Calculation!N$104:N$248,Calculation!$D$104:$D$248,$D127,Calculation!$C$104:$C$248,$C127)+SUMIFS(Calculation!N$38:N$64,Calculation!$B$38:$B$64,$D127,Calculation!$A$38:$A$64,$C127)*10000</f>
        <v>1774363.25</v>
      </c>
      <c r="L127" s="115">
        <f>SUMIFS(Calculation!O$104:O$248,Calculation!$D$104:$D$248,$D127,Calculation!$C$104:$C$248,$C127)+SUMIFS(Calculation!O$38:O$64,Calculation!$B$38:$B$64,$D127,Calculation!$A$38:$A$64,$C127)*10000</f>
        <v>1978277.4000000001</v>
      </c>
      <c r="M127" s="114">
        <f>SUMIFS(Calculation!P$104:P$248,Calculation!$D$104:$D$248,$D127,Calculation!$C$104:$C$248,$C127)+SUMIFS(Calculation!P$38:P$64,Calculation!$B$38:$B$64,$D127,Calculation!$A$38:$A$64,$C127)*10000</f>
        <v>1786440.7000000002</v>
      </c>
      <c r="N127" s="115">
        <f>SUMIFS(Calculation!Q$104:Q$248,Calculation!$D$104:$D$248,$D127,Calculation!$C$104:$C$248,$C127)+SUMIFS(Calculation!Q$38:Q$64,Calculation!$B$38:$B$64,$D127,Calculation!$A$38:$A$64,$C127)*10000</f>
        <v>2282344.9000000004</v>
      </c>
      <c r="O127" s="114">
        <f>SUMIFS(Calculation!R$104:R$248,Calculation!$D$104:$D$248,$D127,Calculation!$C$104:$C$248,$C127)+SUMIFS(Calculation!R$38:R$64,Calculation!$B$38:$B$64,$D127,Calculation!$A$38:$A$64,$C127)*10000</f>
        <v>2247184.5</v>
      </c>
      <c r="P127" s="153">
        <f>SUMIFS(Calculation!S$104:S$248,Calculation!$D$104:$D$248,$D127,Calculation!$C$104:$C$248,$C127)+SUMIFS(Calculation!S$38:S$64,Calculation!$B$38:$B$64,$D127,Calculation!$A$38:$A$64,$C127)*10000</f>
        <v>2453491.7000000002</v>
      </c>
      <c r="Q127" s="158">
        <f>SUMIFS(Calculation!T$104:T$248,Calculation!$D$104:$D$248,$D127,Calculation!$C$104:$C$248,$C127)+SUMIFS(Calculation!T$38:T$64,Calculation!$B$38:$B$64,$D127,Calculation!$A$38:$A$64,$C127)*10000</f>
        <v>0</v>
      </c>
      <c r="R127" s="117">
        <f>SUMIFS(Calculation!U$104:U$248,Calculation!$D$104:$D$248,$D127,Calculation!$C$104:$C$248,$C127)+SUMIFS(Calculation!U$38:U$64,Calculation!$B$38:$B$64,$D127,Calculation!$A$38:$A$64,$C127)*10000</f>
        <v>0</v>
      </c>
      <c r="S127" s="116">
        <f>SUMIFS(Calculation!V$104:V$248,Calculation!$D$104:$D$248,$D127,Calculation!$C$104:$C$248,$C127)+SUMIFS(Calculation!V$38:V$64,Calculation!$B$38:$B$64,$D127,Calculation!$A$38:$A$64,$C127)*10000</f>
        <v>0</v>
      </c>
      <c r="T127" s="117">
        <f>SUMIFS(Calculation!W$104:W$248,Calculation!$D$104:$D$248,$D127,Calculation!$C$104:$C$248,$C127)+SUMIFS(Calculation!W$38:W$64,Calculation!$B$38:$B$64,$D127,Calculation!$A$38:$A$64,$C127)*10000</f>
        <v>0</v>
      </c>
      <c r="U127" s="116">
        <f>SUMIFS(Calculation!X$104:X$248,Calculation!$D$104:$D$248,$D127,Calculation!$C$104:$C$248,$C127)+SUMIFS(Calculation!X$38:X$64,Calculation!$B$38:$B$64,$D127,Calculation!$A$38:$A$64,$C127)*10000</f>
        <v>0</v>
      </c>
      <c r="V127" s="159">
        <f>SUMIFS(Calculation!Y$104:Y$248,Calculation!$D$104:$D$248,$D127,Calculation!$C$104:$C$248,$C127)+SUMIFS(Calculation!Y$38:Y$64,Calculation!$B$38:$B$64,$D127,Calculation!$A$38:$A$64,$C127)*10000</f>
        <v>0</v>
      </c>
      <c r="W127" s="164">
        <f>SUMIFS(Calculation!Z$104:Z$248,Calculation!$D$104:$D$248,$D127,Calculation!$C$104:$C$248,$C127)+SUMIFS(Calculation!Z$38:Z$64,Calculation!$B$38:$B$64,$D127,Calculation!$A$38:$A$64,$C127)*10000</f>
        <v>0</v>
      </c>
      <c r="X127" s="119">
        <f>SUMIFS(Calculation!AA$104:AA$248,Calculation!$D$104:$D$248,$D127,Calculation!$C$104:$C$248,$C127)+SUMIFS(Calculation!AA$38:AA$64,Calculation!$B$38:$B$64,$D127,Calculation!$A$38:$A$64,$C127)*10000</f>
        <v>0</v>
      </c>
      <c r="Y127" s="118">
        <f>SUMIFS(Calculation!AB$104:AB$248,Calculation!$D$104:$D$248,$D127,Calculation!$C$104:$C$248,$C127)+SUMIFS(Calculation!AB$38:AB$64,Calculation!$B$38:$B$64,$D127,Calculation!$A$38:$A$64,$C127)*10000</f>
        <v>0</v>
      </c>
      <c r="Z127" s="119">
        <f>SUMIFS(Calculation!AC$104:AC$248,Calculation!$D$104:$D$248,$D127,Calculation!$C$104:$C$248,$C127)+SUMIFS(Calculation!AC$38:AC$64,Calculation!$B$38:$B$64,$D127,Calculation!$A$38:$A$64,$C127)*10000</f>
        <v>0</v>
      </c>
      <c r="AA127" s="118">
        <f>SUMIFS(Calculation!AD$104:AD$248,Calculation!$D$104:$D$248,$D127,Calculation!$C$104:$C$248,$C127)+SUMIFS(Calculation!AD$38:AD$64,Calculation!$B$38:$B$64,$D127,Calculation!$A$38:$A$64,$C127)*10000</f>
        <v>0</v>
      </c>
      <c r="AB127" s="165">
        <f>SUMIFS(Calculation!AE$104:AE$248,Calculation!$D$104:$D$248,$D127,Calculation!$C$104:$C$248,$C127)+SUMIFS(Calculation!AE$38:AE$64,Calculation!$B$38:$B$64,$D127,Calculation!$A$38:$A$64,$C127)*10000</f>
        <v>0</v>
      </c>
      <c r="AC127" s="170">
        <f>SUMIFS(Calculation!AF$104:AF$248,Calculation!$D$104:$D$248,$D127,Calculation!$C$104:$C$248,$C127)+SUMIFS(Calculation!AF$38:AF$64,Calculation!$B$38:$B$64,$D127,Calculation!$A$38:$A$64,$C127)*10000</f>
        <v>0</v>
      </c>
      <c r="AD127" s="121">
        <f>SUMIFS(Calculation!AG$104:AG$248,Calculation!$D$104:$D$248,$D127,Calculation!$C$104:$C$248,$C127)+SUMIFS(Calculation!AG$38:AG$64,Calculation!$B$38:$B$64,$D127,Calculation!$A$38:$A$64,$C127)*10000</f>
        <v>0</v>
      </c>
      <c r="AE127" s="120">
        <f>SUMIFS(Calculation!AH$104:AH$248,Calculation!$D$104:$D$248,$D127,Calculation!$C$104:$C$248,$C127)+SUMIFS(Calculation!AH$38:AH$64,Calculation!$B$38:$B$64,$D127,Calculation!$A$38:$A$64,$C127)*10000</f>
        <v>0</v>
      </c>
      <c r="AF127" s="121">
        <f>SUMIFS(Calculation!AI$104:AI$248,Calculation!$D$104:$D$248,$D127,Calculation!$C$104:$C$248,$C127)+SUMIFS(Calculation!AI$38:AI$64,Calculation!$B$38:$B$64,$D127,Calculation!$A$38:$A$64,$C127)*10000</f>
        <v>0</v>
      </c>
      <c r="AG127" s="120">
        <f>SUMIFS(Calculation!AJ$104:AJ$248,Calculation!$D$104:$D$248,$D127,Calculation!$C$104:$C$248,$C127)+SUMIFS(Calculation!AJ$38:AJ$64,Calculation!$B$38:$B$64,$D127,Calculation!$A$38:$A$64,$C127)*10000</f>
        <v>0</v>
      </c>
      <c r="AH127" s="171">
        <f>SUMIFS(Calculation!AK$104:AK$248,Calculation!$D$104:$D$248,$D127,Calculation!$C$104:$C$248,$C127)+SUMIFS(Calculation!AK$38:AK$64,Calculation!$B$38:$B$64,$D127,Calculation!$A$38:$A$64,$C127)*10000</f>
        <v>0</v>
      </c>
      <c r="AI127" s="176">
        <f>SUMIFS(Calculation!AL$104:AL$248,Calculation!$D$104:$D$248,$D127,Calculation!$C$104:$C$248,$C127)+SUMIFS(Calculation!AL$38:AL$64,Calculation!$B$38:$B$64,$D127,Calculation!$A$38:$A$64,$C127)*10000</f>
        <v>1451751.75</v>
      </c>
      <c r="AJ127" s="123">
        <f>SUMIFS(Calculation!AM$104:AM$248,Calculation!$D$104:$D$248,$D127,Calculation!$C$104:$C$248,$C127)+SUMIFS(Calculation!AM$38:AM$64,Calculation!$B$38:$B$64,$D127,Calculation!$A$38:$A$64,$C127)*10000</f>
        <v>1618590.6</v>
      </c>
      <c r="AK127" s="122">
        <f>SUMIFS(Calculation!AN$104:AN$248,Calculation!$D$104:$D$248,$D127,Calculation!$C$104:$C$248,$C127)+SUMIFS(Calculation!AN$38:AN$64,Calculation!$B$38:$B$64,$D127,Calculation!$A$38:$A$64,$C127)*10000</f>
        <v>1461633.3</v>
      </c>
      <c r="AL127" s="123">
        <f>SUMIFS(Calculation!AO$104:AO$248,Calculation!$D$104:$D$248,$D127,Calculation!$C$104:$C$248,$C127)+SUMIFS(Calculation!AO$38:AO$64,Calculation!$B$38:$B$64,$D127,Calculation!$A$38:$A$64,$C127)*10000</f>
        <v>1867373.1</v>
      </c>
      <c r="AM127" s="122">
        <f>SUMIFS(Calculation!AP$104:AP$248,Calculation!$D$104:$D$248,$D127,Calculation!$C$104:$C$248,$C127)+SUMIFS(Calculation!AP$38:AP$64,Calculation!$B$38:$B$64,$D127,Calculation!$A$38:$A$64,$C127)*10000</f>
        <v>1838605.5</v>
      </c>
      <c r="AN127" s="177">
        <f>SUMIFS(Calculation!AQ$104:AQ$248,Calculation!$D$104:$D$248,$D127,Calculation!$C$104:$C$248,$C127)+SUMIFS(Calculation!AQ$38:AQ$64,Calculation!$B$38:$B$64,$D127,Calculation!$A$38:$A$64,$C127)*10000</f>
        <v>2007402.3</v>
      </c>
    </row>
    <row r="128" spans="1:40">
      <c r="A128" s="138" t="s">
        <v>191</v>
      </c>
      <c r="B128" s="130" t="s">
        <v>191</v>
      </c>
      <c r="C128" s="142" t="s">
        <v>430</v>
      </c>
      <c r="D128" s="143" t="s">
        <v>435</v>
      </c>
      <c r="E128" s="146">
        <f>SUMIFS(Calculation!H$104:H$248,Calculation!$D$104:$D$248,$D128,Calculation!$C$104:$C$248,$C128)+SUMIFS(Calculation!H$38:H$64,Calculation!$B$38:$B$64,$D128,Calculation!$A$38:$A$64,$C128)*10000</f>
        <v>33820.808617919771</v>
      </c>
      <c r="F128" s="113">
        <f>SUMIFS(Calculation!I$104:I$248,Calculation!$D$104:$D$248,$D128,Calculation!$C$104:$C$248,$C128)+SUMIFS(Calculation!I$38:I$64,Calculation!$B$38:$B$64,$D128,Calculation!$A$38:$A$64,$C128)*10000</f>
        <v>76927.749534035698</v>
      </c>
      <c r="G128" s="112">
        <f>SUMIFS(Calculation!J$104:J$248,Calculation!$D$104:$D$248,$D128,Calculation!$C$104:$C$248,$C128)+SUMIFS(Calculation!J$38:J$64,Calculation!$B$38:$B$64,$D128,Calculation!$A$38:$A$64,$C128)*10000</f>
        <v>106259.07560525321</v>
      </c>
      <c r="H128" s="113">
        <f>SUMIFS(Calculation!K$104:K$248,Calculation!$D$104:$D$248,$D128,Calculation!$C$104:$C$248,$C128)+SUMIFS(Calculation!K$38:K$64,Calculation!$B$38:$B$64,$D128,Calculation!$A$38:$A$64,$C128)*10000</f>
        <v>109375.73546339803</v>
      </c>
      <c r="I128" s="112">
        <f>SUMIFS(Calculation!L$104:L$248,Calculation!$D$104:$D$248,$D128,Calculation!$C$104:$C$248,$C128)+SUMIFS(Calculation!L$38:L$64,Calculation!$B$38:$B$64,$D128,Calculation!$A$38:$A$64,$C128)*10000</f>
        <v>93547.674467013989</v>
      </c>
      <c r="J128" s="147">
        <f>SUMIFS(Calculation!M$104:M$248,Calculation!$D$104:$D$248,$D128,Calculation!$C$104:$C$248,$C128)+SUMIFS(Calculation!M$38:M$64,Calculation!$B$38:$B$64,$D128,Calculation!$A$38:$A$64,$C128)*10000</f>
        <v>128410.3263068098</v>
      </c>
      <c r="K128" s="152">
        <f>SUMIFS(Calculation!N$104:N$248,Calculation!$D$104:$D$248,$D128,Calculation!$C$104:$C$248,$C128)+SUMIFS(Calculation!N$38:N$64,Calculation!$B$38:$B$64,$D128,Calculation!$A$38:$A$64,$C128)*10000</f>
        <v>316018.37786832976</v>
      </c>
      <c r="L128" s="115">
        <f>SUMIFS(Calculation!O$104:O$248,Calculation!$D$104:$D$248,$D128,Calculation!$C$104:$C$248,$C128)+SUMIFS(Calculation!O$38:O$64,Calculation!$B$38:$B$64,$D128,Calculation!$A$38:$A$64,$C128)*10000</f>
        <v>639513.6819631356</v>
      </c>
      <c r="M128" s="114">
        <f>SUMIFS(Calculation!P$104:P$248,Calculation!$D$104:$D$248,$D128,Calculation!$C$104:$C$248,$C128)+SUMIFS(Calculation!P$38:P$64,Calculation!$B$38:$B$64,$D128,Calculation!$A$38:$A$64,$C128)*10000</f>
        <v>946209.63752624672</v>
      </c>
      <c r="N128" s="115">
        <f>SUMIFS(Calculation!Q$104:Q$248,Calculation!$D$104:$D$248,$D128,Calculation!$C$104:$C$248,$C128)+SUMIFS(Calculation!Q$38:Q$64,Calculation!$B$38:$B$64,$D128,Calculation!$A$38:$A$64,$C128)*10000</f>
        <v>886494.79016337823</v>
      </c>
      <c r="O128" s="114">
        <f>SUMIFS(Calculation!R$104:R$248,Calculation!$D$104:$D$248,$D128,Calculation!$C$104:$C$248,$C128)+SUMIFS(Calculation!R$38:R$64,Calculation!$B$38:$B$64,$D128,Calculation!$A$38:$A$64,$C128)*10000</f>
        <v>863124.68690426252</v>
      </c>
      <c r="P128" s="153">
        <f>SUMIFS(Calculation!S$104:S$248,Calculation!$D$104:$D$248,$D128,Calculation!$C$104:$C$248,$C128)+SUMIFS(Calculation!S$38:S$64,Calculation!$B$38:$B$64,$D128,Calculation!$A$38:$A$64,$C128)*10000</f>
        <v>1205982.3402008975</v>
      </c>
      <c r="Q128" s="158">
        <f>SUMIFS(Calculation!T$104:T$248,Calculation!$D$104:$D$248,$D128,Calculation!$C$104:$C$248,$C128)+SUMIFS(Calculation!T$38:T$64,Calculation!$B$38:$B$64,$D128,Calculation!$A$38:$A$64,$C128)*10000</f>
        <v>2724.8992725338203</v>
      </c>
      <c r="R128" s="117">
        <f>SUMIFS(Calculation!U$104:U$248,Calculation!$D$104:$D$248,$D128,Calculation!$C$104:$C$248,$C128)+SUMIFS(Calculation!U$38:U$64,Calculation!$B$38:$B$64,$D128,Calculation!$A$38:$A$64,$C128)*10000</f>
        <v>6009.9804323465396</v>
      </c>
      <c r="S128" s="116">
        <f>SUMIFS(Calculation!V$104:V$248,Calculation!$D$104:$D$248,$D128,Calculation!$C$104:$C$248,$C128)+SUMIFS(Calculation!V$38:V$64,Calculation!$B$38:$B$64,$D128,Calculation!$A$38:$A$64,$C128)*10000</f>
        <v>6693.4850774962651</v>
      </c>
      <c r="T128" s="117">
        <f>SUMIFS(Calculation!W$104:W$248,Calculation!$D$104:$D$248,$D128,Calculation!$C$104:$C$248,$C128)+SUMIFS(Calculation!W$38:W$64,Calculation!$B$38:$B$64,$D128,Calculation!$A$38:$A$64,$C128)*10000</f>
        <v>7128.2806905455946</v>
      </c>
      <c r="U128" s="116">
        <f>SUMIFS(Calculation!X$104:X$248,Calculation!$D$104:$D$248,$D128,Calculation!$C$104:$C$248,$C128)+SUMIFS(Calculation!X$38:X$64,Calculation!$B$38:$B$64,$D128,Calculation!$A$38:$A$64,$C128)*10000</f>
        <v>6248.1469140281724</v>
      </c>
      <c r="V128" s="159">
        <f>SUMIFS(Calculation!Y$104:Y$248,Calculation!$D$104:$D$248,$D128,Calculation!$C$104:$C$248,$C128)+SUMIFS(Calculation!Y$38:Y$64,Calculation!$B$38:$B$64,$D128,Calculation!$A$38:$A$64,$C128)*10000</f>
        <v>18408.473351675533</v>
      </c>
      <c r="W128" s="164">
        <f>SUMIFS(Calculation!Z$104:Z$248,Calculation!$D$104:$D$248,$D128,Calculation!$C$104:$C$248,$C128)+SUMIFS(Calculation!Z$38:Z$64,Calculation!$B$38:$B$64,$D128,Calculation!$A$38:$A$64,$C128)*10000</f>
        <v>0</v>
      </c>
      <c r="X128" s="119">
        <f>SUMIFS(Calculation!AA$104:AA$248,Calculation!$D$104:$D$248,$D128,Calculation!$C$104:$C$248,$C128)+SUMIFS(Calculation!AA$38:AA$64,Calculation!$B$38:$B$64,$D128,Calculation!$A$38:$A$64,$C128)*10000</f>
        <v>0</v>
      </c>
      <c r="Y128" s="118">
        <f>SUMIFS(Calculation!AB$104:AB$248,Calculation!$D$104:$D$248,$D128,Calculation!$C$104:$C$248,$C128)+SUMIFS(Calculation!AB$38:AB$64,Calculation!$B$38:$B$64,$D128,Calculation!$A$38:$A$64,$C128)*10000</f>
        <v>0</v>
      </c>
      <c r="Z128" s="119">
        <f>SUMIFS(Calculation!AC$104:AC$248,Calculation!$D$104:$D$248,$D128,Calculation!$C$104:$C$248,$C128)+SUMIFS(Calculation!AC$38:AC$64,Calculation!$B$38:$B$64,$D128,Calculation!$A$38:$A$64,$C128)*10000</f>
        <v>0</v>
      </c>
      <c r="AA128" s="118">
        <f>SUMIFS(Calculation!AD$104:AD$248,Calculation!$D$104:$D$248,$D128,Calculation!$C$104:$C$248,$C128)+SUMIFS(Calculation!AD$38:AD$64,Calculation!$B$38:$B$64,$D128,Calculation!$A$38:$A$64,$C128)*10000</f>
        <v>0</v>
      </c>
      <c r="AB128" s="165">
        <f>SUMIFS(Calculation!AE$104:AE$248,Calculation!$D$104:$D$248,$D128,Calculation!$C$104:$C$248,$C128)+SUMIFS(Calculation!AE$38:AE$64,Calculation!$B$38:$B$64,$D128,Calculation!$A$38:$A$64,$C128)*10000</f>
        <v>0</v>
      </c>
      <c r="AC128" s="170">
        <f>SUMIFS(Calculation!AF$104:AF$248,Calculation!$D$104:$D$248,$D128,Calculation!$C$104:$C$248,$C128)+SUMIFS(Calculation!AF$38:AF$64,Calculation!$B$38:$B$64,$D128,Calculation!$A$38:$A$64,$C128)*10000</f>
        <v>4488.0693900557044</v>
      </c>
      <c r="AD128" s="121">
        <f>SUMIFS(Calculation!AG$104:AG$248,Calculation!$D$104:$D$248,$D128,Calculation!$C$104:$C$248,$C128)+SUMIFS(Calculation!AG$38:AG$64,Calculation!$B$38:$B$64,$D128,Calculation!$A$38:$A$64,$C128)*10000</f>
        <v>600.99804323465389</v>
      </c>
      <c r="AE128" s="120">
        <f>SUMIFS(Calculation!AH$104:AH$248,Calculation!$D$104:$D$248,$D128,Calculation!$C$104:$C$248,$C128)+SUMIFS(Calculation!AH$38:AH$64,Calculation!$B$38:$B$64,$D128,Calculation!$A$38:$A$64,$C128)*10000</f>
        <v>836.68563468703314</v>
      </c>
      <c r="AF128" s="121">
        <f>SUMIFS(Calculation!AI$104:AI$248,Calculation!$D$104:$D$248,$D128,Calculation!$C$104:$C$248,$C128)+SUMIFS(Calculation!AI$38:AI$64,Calculation!$B$38:$B$64,$D128,Calculation!$A$38:$A$64,$C128)*10000</f>
        <v>12106.762442672678</v>
      </c>
      <c r="AG128" s="120">
        <f>SUMIFS(Calculation!AJ$104:AJ$248,Calculation!$D$104:$D$248,$D128,Calculation!$C$104:$C$248,$C128)+SUMIFS(Calculation!AJ$38:AJ$64,Calculation!$B$38:$B$64,$D128,Calculation!$A$38:$A$64,$C128)*10000</f>
        <v>13299.128347735945</v>
      </c>
      <c r="AH128" s="171">
        <f>SUMIFS(Calculation!AK$104:AK$248,Calculation!$D$104:$D$248,$D128,Calculation!$C$104:$C$248,$C128)+SUMIFS(Calculation!AK$38:AK$64,Calculation!$B$38:$B$64,$D128,Calculation!$A$38:$A$64,$C128)*10000</f>
        <v>27388.216450053838</v>
      </c>
      <c r="AI128" s="176">
        <f>SUMIFS(Calculation!AL$104:AL$248,Calculation!$D$104:$D$248,$D128,Calculation!$C$104:$C$248,$C128)+SUMIFS(Calculation!AL$38:AL$64,Calculation!$B$38:$B$64,$D128,Calculation!$A$38:$A$64,$C128)*10000</f>
        <v>22732.844851160964</v>
      </c>
      <c r="AJ128" s="123">
        <f>SUMIFS(Calculation!AM$104:AM$248,Calculation!$D$104:$D$248,$D128,Calculation!$C$104:$C$248,$C128)+SUMIFS(Calculation!AM$38:AM$64,Calculation!$B$38:$B$64,$D128,Calculation!$A$38:$A$64,$C128)*10000</f>
        <v>79070.59002724757</v>
      </c>
      <c r="AK128" s="122">
        <f>SUMIFS(Calculation!AN$104:AN$248,Calculation!$D$104:$D$248,$D128,Calculation!$C$104:$C$248,$C128)+SUMIFS(Calculation!AN$38:AN$64,Calculation!$B$38:$B$64,$D128,Calculation!$A$38:$A$64,$C128)*10000</f>
        <v>137148.11615631674</v>
      </c>
      <c r="AL128" s="123">
        <f>SUMIFS(Calculation!AO$104:AO$248,Calculation!$D$104:$D$248,$D128,Calculation!$C$104:$C$248,$C128)+SUMIFS(Calculation!AO$38:AO$64,Calculation!$B$38:$B$64,$D128,Calculation!$A$38:$A$64,$C128)*10000</f>
        <v>132481.43124000548</v>
      </c>
      <c r="AM128" s="122">
        <f>SUMIFS(Calculation!AP$104:AP$248,Calculation!$D$104:$D$248,$D128,Calculation!$C$104:$C$248,$C128)+SUMIFS(Calculation!AP$38:AP$64,Calculation!$B$38:$B$64,$D128,Calculation!$A$38:$A$64,$C128)*10000</f>
        <v>141417.3633669593</v>
      </c>
      <c r="AN128" s="177">
        <f>SUMIFS(Calculation!AQ$104:AQ$248,Calculation!$D$104:$D$248,$D128,Calculation!$C$104:$C$248,$C128)+SUMIFS(Calculation!AQ$38:AQ$64,Calculation!$B$38:$B$64,$D128,Calculation!$A$38:$A$64,$C128)*10000</f>
        <v>243036.64369056327</v>
      </c>
    </row>
    <row r="129" spans="1:40">
      <c r="A129" s="139" t="s">
        <v>173</v>
      </c>
      <c r="B129" s="129" t="s">
        <v>460</v>
      </c>
      <c r="C129" s="142" t="s">
        <v>147</v>
      </c>
      <c r="D129" s="143" t="s">
        <v>219</v>
      </c>
      <c r="E129" s="146">
        <f>SUMIFS(Calculation!H$104:H$248,Calculation!$D$104:$D$248,$D129,Calculation!$C$104:$C$248,$C129)+SUMIFS(Calculation!H$38:H$64,Calculation!$B$38:$B$64,$D129,Calculation!$A$38:$A$64,$C129)*10000</f>
        <v>3833148</v>
      </c>
      <c r="F129" s="113">
        <f>SUMIFS(Calculation!I$104:I$248,Calculation!$D$104:$D$248,$D129,Calculation!$C$104:$C$248,$C129)+SUMIFS(Calculation!I$38:I$64,Calculation!$B$38:$B$64,$D129,Calculation!$A$38:$A$64,$C129)*10000</f>
        <v>3871044.9999999995</v>
      </c>
      <c r="G129" s="112">
        <f>SUMIFS(Calculation!J$104:J$248,Calculation!$D$104:$D$248,$D129,Calculation!$C$104:$C$248,$C129)+SUMIFS(Calculation!J$38:J$64,Calculation!$B$38:$B$64,$D129,Calculation!$A$38:$A$64,$C129)*10000</f>
        <v>3872589</v>
      </c>
      <c r="H129" s="113">
        <f>SUMIFS(Calculation!K$104:K$248,Calculation!$D$104:$D$248,$D129,Calculation!$C$104:$C$248,$C129)+SUMIFS(Calculation!K$38:K$64,Calculation!$B$38:$B$64,$D129,Calculation!$A$38:$A$64,$C129)*10000</f>
        <v>3658897</v>
      </c>
      <c r="I129" s="112">
        <f>SUMIFS(Calculation!L$104:L$248,Calculation!$D$104:$D$248,$D129,Calculation!$C$104:$C$248,$C129)+SUMIFS(Calculation!L$38:L$64,Calculation!$B$38:$B$64,$D129,Calculation!$A$38:$A$64,$C129)*10000</f>
        <v>3742356</v>
      </c>
      <c r="J129" s="147">
        <f>SUMIFS(Calculation!M$104:M$248,Calculation!$D$104:$D$248,$D129,Calculation!$C$104:$C$248,$C129)+SUMIFS(Calculation!M$38:M$64,Calculation!$B$38:$B$64,$D129,Calculation!$A$38:$A$64,$C129)*10000</f>
        <v>3619459</v>
      </c>
      <c r="K129" s="152">
        <f>SUMIFS(Calculation!N$104:N$248,Calculation!$D$104:$D$248,$D129,Calculation!$C$104:$C$248,$C129)+SUMIFS(Calculation!N$38:N$64,Calculation!$B$38:$B$64,$D129,Calculation!$A$38:$A$64,$C129)*10000</f>
        <v>0</v>
      </c>
      <c r="L129" s="115">
        <f>SUMIFS(Calculation!O$104:O$248,Calculation!$D$104:$D$248,$D129,Calculation!$C$104:$C$248,$C129)+SUMIFS(Calculation!O$38:O$64,Calculation!$B$38:$B$64,$D129,Calculation!$A$38:$A$64,$C129)*10000</f>
        <v>0</v>
      </c>
      <c r="M129" s="114">
        <f>SUMIFS(Calculation!P$104:P$248,Calculation!$D$104:$D$248,$D129,Calculation!$C$104:$C$248,$C129)+SUMIFS(Calculation!P$38:P$64,Calculation!$B$38:$B$64,$D129,Calculation!$A$38:$A$64,$C129)*10000</f>
        <v>0</v>
      </c>
      <c r="N129" s="115">
        <f>SUMIFS(Calculation!Q$104:Q$248,Calculation!$D$104:$D$248,$D129,Calculation!$C$104:$C$248,$C129)+SUMIFS(Calculation!Q$38:Q$64,Calculation!$B$38:$B$64,$D129,Calculation!$A$38:$A$64,$C129)*10000</f>
        <v>0</v>
      </c>
      <c r="O129" s="114">
        <f>SUMIFS(Calculation!R$104:R$248,Calculation!$D$104:$D$248,$D129,Calculation!$C$104:$C$248,$C129)+SUMIFS(Calculation!R$38:R$64,Calculation!$B$38:$B$64,$D129,Calculation!$A$38:$A$64,$C129)*10000</f>
        <v>0</v>
      </c>
      <c r="P129" s="153">
        <f>SUMIFS(Calculation!S$104:S$248,Calculation!$D$104:$D$248,$D129,Calculation!$C$104:$C$248,$C129)+SUMIFS(Calculation!S$38:S$64,Calculation!$B$38:$B$64,$D129,Calculation!$A$38:$A$64,$C129)*10000</f>
        <v>0</v>
      </c>
      <c r="Q129" s="158">
        <f>SUMIFS(Calculation!T$104:T$248,Calculation!$D$104:$D$248,$D129,Calculation!$C$104:$C$248,$C129)+SUMIFS(Calculation!T$38:T$64,Calculation!$B$38:$B$64,$D129,Calculation!$A$38:$A$64,$C129)*10000</f>
        <v>0</v>
      </c>
      <c r="R129" s="117">
        <f>SUMIFS(Calculation!U$104:U$248,Calculation!$D$104:$D$248,$D129,Calculation!$C$104:$C$248,$C129)+SUMIFS(Calculation!U$38:U$64,Calculation!$B$38:$B$64,$D129,Calculation!$A$38:$A$64,$C129)*10000</f>
        <v>0</v>
      </c>
      <c r="S129" s="116">
        <f>SUMIFS(Calculation!V$104:V$248,Calculation!$D$104:$D$248,$D129,Calculation!$C$104:$C$248,$C129)+SUMIFS(Calculation!V$38:V$64,Calculation!$B$38:$B$64,$D129,Calculation!$A$38:$A$64,$C129)*10000</f>
        <v>0</v>
      </c>
      <c r="T129" s="117">
        <f>SUMIFS(Calculation!W$104:W$248,Calculation!$D$104:$D$248,$D129,Calculation!$C$104:$C$248,$C129)+SUMIFS(Calculation!W$38:W$64,Calculation!$B$38:$B$64,$D129,Calculation!$A$38:$A$64,$C129)*10000</f>
        <v>0</v>
      </c>
      <c r="U129" s="116">
        <f>SUMIFS(Calculation!X$104:X$248,Calculation!$D$104:$D$248,$D129,Calculation!$C$104:$C$248,$C129)+SUMIFS(Calculation!X$38:X$64,Calculation!$B$38:$B$64,$D129,Calculation!$A$38:$A$64,$C129)*10000</f>
        <v>0</v>
      </c>
      <c r="V129" s="159">
        <f>SUMIFS(Calculation!Y$104:Y$248,Calculation!$D$104:$D$248,$D129,Calculation!$C$104:$C$248,$C129)+SUMIFS(Calculation!Y$38:Y$64,Calculation!$B$38:$B$64,$D129,Calculation!$A$38:$A$64,$C129)*10000</f>
        <v>0</v>
      </c>
      <c r="W129" s="164">
        <f>SUMIFS(Calculation!Z$104:Z$248,Calculation!$D$104:$D$248,$D129,Calculation!$C$104:$C$248,$C129)+SUMIFS(Calculation!Z$38:Z$64,Calculation!$B$38:$B$64,$D129,Calculation!$A$38:$A$64,$C129)*10000</f>
        <v>0</v>
      </c>
      <c r="X129" s="119">
        <f>SUMIFS(Calculation!AA$104:AA$248,Calculation!$D$104:$D$248,$D129,Calculation!$C$104:$C$248,$C129)+SUMIFS(Calculation!AA$38:AA$64,Calculation!$B$38:$B$64,$D129,Calculation!$A$38:$A$64,$C129)*10000</f>
        <v>0</v>
      </c>
      <c r="Y129" s="118">
        <f>SUMIFS(Calculation!AB$104:AB$248,Calculation!$D$104:$D$248,$D129,Calculation!$C$104:$C$248,$C129)+SUMIFS(Calculation!AB$38:AB$64,Calculation!$B$38:$B$64,$D129,Calculation!$A$38:$A$64,$C129)*10000</f>
        <v>0</v>
      </c>
      <c r="Z129" s="119">
        <f>SUMIFS(Calculation!AC$104:AC$248,Calculation!$D$104:$D$248,$D129,Calculation!$C$104:$C$248,$C129)+SUMIFS(Calculation!AC$38:AC$64,Calculation!$B$38:$B$64,$D129,Calculation!$A$38:$A$64,$C129)*10000</f>
        <v>0</v>
      </c>
      <c r="AA129" s="118">
        <f>SUMIFS(Calculation!AD$104:AD$248,Calculation!$D$104:$D$248,$D129,Calculation!$C$104:$C$248,$C129)+SUMIFS(Calculation!AD$38:AD$64,Calculation!$B$38:$B$64,$D129,Calculation!$A$38:$A$64,$C129)*10000</f>
        <v>0</v>
      </c>
      <c r="AB129" s="165">
        <f>SUMIFS(Calculation!AE$104:AE$248,Calculation!$D$104:$D$248,$D129,Calculation!$C$104:$C$248,$C129)+SUMIFS(Calculation!AE$38:AE$64,Calculation!$B$38:$B$64,$D129,Calculation!$A$38:$A$64,$C129)*10000</f>
        <v>0</v>
      </c>
      <c r="AC129" s="170">
        <f>SUMIFS(Calculation!AF$104:AF$248,Calculation!$D$104:$D$248,$D129,Calculation!$C$104:$C$248,$C129)+SUMIFS(Calculation!AF$38:AF$64,Calculation!$B$38:$B$64,$D129,Calculation!$A$38:$A$64,$C129)*10000</f>
        <v>0</v>
      </c>
      <c r="AD129" s="121">
        <f>SUMIFS(Calculation!AG$104:AG$248,Calculation!$D$104:$D$248,$D129,Calculation!$C$104:$C$248,$C129)+SUMIFS(Calculation!AG$38:AG$64,Calculation!$B$38:$B$64,$D129,Calculation!$A$38:$A$64,$C129)*10000</f>
        <v>0</v>
      </c>
      <c r="AE129" s="120">
        <f>SUMIFS(Calculation!AH$104:AH$248,Calculation!$D$104:$D$248,$D129,Calculation!$C$104:$C$248,$C129)+SUMIFS(Calculation!AH$38:AH$64,Calculation!$B$38:$B$64,$D129,Calculation!$A$38:$A$64,$C129)*10000</f>
        <v>0</v>
      </c>
      <c r="AF129" s="121">
        <f>SUMIFS(Calculation!AI$104:AI$248,Calculation!$D$104:$D$248,$D129,Calculation!$C$104:$C$248,$C129)+SUMIFS(Calculation!AI$38:AI$64,Calculation!$B$38:$B$64,$D129,Calculation!$A$38:$A$64,$C129)*10000</f>
        <v>0</v>
      </c>
      <c r="AG129" s="120">
        <f>SUMIFS(Calculation!AJ$104:AJ$248,Calculation!$D$104:$D$248,$D129,Calculation!$C$104:$C$248,$C129)+SUMIFS(Calculation!AJ$38:AJ$64,Calculation!$B$38:$B$64,$D129,Calculation!$A$38:$A$64,$C129)*10000</f>
        <v>0</v>
      </c>
      <c r="AH129" s="171">
        <f>SUMIFS(Calculation!AK$104:AK$248,Calculation!$D$104:$D$248,$D129,Calculation!$C$104:$C$248,$C129)+SUMIFS(Calculation!AK$38:AK$64,Calculation!$B$38:$B$64,$D129,Calculation!$A$38:$A$64,$C129)*10000</f>
        <v>0</v>
      </c>
      <c r="AI129" s="176">
        <f>SUMIFS(Calculation!AL$104:AL$248,Calculation!$D$104:$D$248,$D129,Calculation!$C$104:$C$248,$C129)+SUMIFS(Calculation!AL$38:AL$64,Calculation!$B$38:$B$64,$D129,Calculation!$A$38:$A$64,$C129)*10000</f>
        <v>0</v>
      </c>
      <c r="AJ129" s="123">
        <f>SUMIFS(Calculation!AM$104:AM$248,Calculation!$D$104:$D$248,$D129,Calculation!$C$104:$C$248,$C129)+SUMIFS(Calculation!AM$38:AM$64,Calculation!$B$38:$B$64,$D129,Calculation!$A$38:$A$64,$C129)*10000</f>
        <v>0</v>
      </c>
      <c r="AK129" s="122">
        <f>SUMIFS(Calculation!AN$104:AN$248,Calculation!$D$104:$D$248,$D129,Calculation!$C$104:$C$248,$C129)+SUMIFS(Calculation!AN$38:AN$64,Calculation!$B$38:$B$64,$D129,Calculation!$A$38:$A$64,$C129)*10000</f>
        <v>0</v>
      </c>
      <c r="AL129" s="123">
        <f>SUMIFS(Calculation!AO$104:AO$248,Calculation!$D$104:$D$248,$D129,Calculation!$C$104:$C$248,$C129)+SUMIFS(Calculation!AO$38:AO$64,Calculation!$B$38:$B$64,$D129,Calculation!$A$38:$A$64,$C129)*10000</f>
        <v>0</v>
      </c>
      <c r="AM129" s="122">
        <f>SUMIFS(Calculation!AP$104:AP$248,Calculation!$D$104:$D$248,$D129,Calculation!$C$104:$C$248,$C129)+SUMIFS(Calculation!AP$38:AP$64,Calculation!$B$38:$B$64,$D129,Calculation!$A$38:$A$64,$C129)*10000</f>
        <v>0</v>
      </c>
      <c r="AN129" s="177">
        <f>SUMIFS(Calculation!AQ$104:AQ$248,Calculation!$D$104:$D$248,$D129,Calculation!$C$104:$C$248,$C129)+SUMIFS(Calculation!AQ$38:AQ$64,Calculation!$B$38:$B$64,$D129,Calculation!$A$38:$A$64,$C129)*10000</f>
        <v>0</v>
      </c>
    </row>
    <row r="130" spans="1:40">
      <c r="A130" s="139" t="s">
        <v>173</v>
      </c>
      <c r="B130" s="129" t="s">
        <v>460</v>
      </c>
      <c r="C130" s="142" t="s">
        <v>147</v>
      </c>
      <c r="D130" s="143" t="s">
        <v>218</v>
      </c>
      <c r="E130" s="146">
        <f>SUMIFS(Calculation!H$104:H$248,Calculation!$D$104:$D$248,$D130,Calculation!$C$104:$C$248,$C130)+SUMIFS(Calculation!H$38:H$64,Calculation!$B$38:$B$64,$D130,Calculation!$A$38:$A$64,$C130)*10000</f>
        <v>1599622</v>
      </c>
      <c r="F130" s="113">
        <f>SUMIFS(Calculation!I$104:I$248,Calculation!$D$104:$D$248,$D130,Calculation!$C$104:$C$248,$C130)+SUMIFS(Calculation!I$38:I$64,Calculation!$B$38:$B$64,$D130,Calculation!$A$38:$A$64,$C130)*10000</f>
        <v>1597531</v>
      </c>
      <c r="G130" s="112">
        <f>SUMIFS(Calculation!J$104:J$248,Calculation!$D$104:$D$248,$D130,Calculation!$C$104:$C$248,$C130)+SUMIFS(Calculation!J$38:J$64,Calculation!$B$38:$B$64,$D130,Calculation!$A$38:$A$64,$C130)*10000</f>
        <v>1415437</v>
      </c>
      <c r="H130" s="113">
        <f>SUMIFS(Calculation!K$104:K$248,Calculation!$D$104:$D$248,$D130,Calculation!$C$104:$C$248,$C130)+SUMIFS(Calculation!K$38:K$64,Calculation!$B$38:$B$64,$D130,Calculation!$A$38:$A$64,$C130)*10000</f>
        <v>1331823</v>
      </c>
      <c r="I130" s="112">
        <f>SUMIFS(Calculation!L$104:L$248,Calculation!$D$104:$D$248,$D130,Calculation!$C$104:$C$248,$C130)+SUMIFS(Calculation!L$38:L$64,Calculation!$B$38:$B$64,$D130,Calculation!$A$38:$A$64,$C130)*10000</f>
        <v>1389287.3998013763</v>
      </c>
      <c r="J130" s="147">
        <f>SUMIFS(Calculation!M$104:M$248,Calculation!$D$104:$D$248,$D130,Calculation!$C$104:$C$248,$C130)+SUMIFS(Calculation!M$38:M$64,Calculation!$B$38:$B$64,$D130,Calculation!$A$38:$A$64,$C130)*10000</f>
        <v>1336874.1823745233</v>
      </c>
      <c r="K130" s="152">
        <f>SUMIFS(Calculation!N$104:N$248,Calculation!$D$104:$D$248,$D130,Calculation!$C$104:$C$248,$C130)+SUMIFS(Calculation!N$38:N$64,Calculation!$B$38:$B$64,$D130,Calculation!$A$38:$A$64,$C130)*10000</f>
        <v>0</v>
      </c>
      <c r="L130" s="115">
        <f>SUMIFS(Calculation!O$104:O$248,Calculation!$D$104:$D$248,$D130,Calculation!$C$104:$C$248,$C130)+SUMIFS(Calculation!O$38:O$64,Calculation!$B$38:$B$64,$D130,Calculation!$A$38:$A$64,$C130)*10000</f>
        <v>0</v>
      </c>
      <c r="M130" s="114">
        <f>SUMIFS(Calculation!P$104:P$248,Calculation!$D$104:$D$248,$D130,Calculation!$C$104:$C$248,$C130)+SUMIFS(Calculation!P$38:P$64,Calculation!$B$38:$B$64,$D130,Calculation!$A$38:$A$64,$C130)*10000</f>
        <v>0</v>
      </c>
      <c r="N130" s="115">
        <f>SUMIFS(Calculation!Q$104:Q$248,Calculation!$D$104:$D$248,$D130,Calculation!$C$104:$C$248,$C130)+SUMIFS(Calculation!Q$38:Q$64,Calculation!$B$38:$B$64,$D130,Calculation!$A$38:$A$64,$C130)*10000</f>
        <v>0</v>
      </c>
      <c r="O130" s="114">
        <f>SUMIFS(Calculation!R$104:R$248,Calculation!$D$104:$D$248,$D130,Calculation!$C$104:$C$248,$C130)+SUMIFS(Calculation!R$38:R$64,Calculation!$B$38:$B$64,$D130,Calculation!$A$38:$A$64,$C130)*10000</f>
        <v>0</v>
      </c>
      <c r="P130" s="153">
        <f>SUMIFS(Calculation!S$104:S$248,Calculation!$D$104:$D$248,$D130,Calculation!$C$104:$C$248,$C130)+SUMIFS(Calculation!S$38:S$64,Calculation!$B$38:$B$64,$D130,Calculation!$A$38:$A$64,$C130)*10000</f>
        <v>0</v>
      </c>
      <c r="Q130" s="158">
        <f>SUMIFS(Calculation!T$104:T$248,Calculation!$D$104:$D$248,$D130,Calculation!$C$104:$C$248,$C130)+SUMIFS(Calculation!T$38:T$64,Calculation!$B$38:$B$64,$D130,Calculation!$A$38:$A$64,$C130)*10000</f>
        <v>0</v>
      </c>
      <c r="R130" s="117">
        <f>SUMIFS(Calculation!U$104:U$248,Calculation!$D$104:$D$248,$D130,Calculation!$C$104:$C$248,$C130)+SUMIFS(Calculation!U$38:U$64,Calculation!$B$38:$B$64,$D130,Calculation!$A$38:$A$64,$C130)*10000</f>
        <v>0</v>
      </c>
      <c r="S130" s="116">
        <f>SUMIFS(Calculation!V$104:V$248,Calculation!$D$104:$D$248,$D130,Calculation!$C$104:$C$248,$C130)+SUMIFS(Calculation!V$38:V$64,Calculation!$B$38:$B$64,$D130,Calculation!$A$38:$A$64,$C130)*10000</f>
        <v>0</v>
      </c>
      <c r="T130" s="117">
        <f>SUMIFS(Calculation!W$104:W$248,Calculation!$D$104:$D$248,$D130,Calculation!$C$104:$C$248,$C130)+SUMIFS(Calculation!W$38:W$64,Calculation!$B$38:$B$64,$D130,Calculation!$A$38:$A$64,$C130)*10000</f>
        <v>0</v>
      </c>
      <c r="U130" s="116">
        <f>SUMIFS(Calculation!X$104:X$248,Calculation!$D$104:$D$248,$D130,Calculation!$C$104:$C$248,$C130)+SUMIFS(Calculation!X$38:X$64,Calculation!$B$38:$B$64,$D130,Calculation!$A$38:$A$64,$C130)*10000</f>
        <v>0</v>
      </c>
      <c r="V130" s="159">
        <f>SUMIFS(Calculation!Y$104:Y$248,Calculation!$D$104:$D$248,$D130,Calculation!$C$104:$C$248,$C130)+SUMIFS(Calculation!Y$38:Y$64,Calculation!$B$38:$B$64,$D130,Calculation!$A$38:$A$64,$C130)*10000</f>
        <v>0</v>
      </c>
      <c r="W130" s="164">
        <f>SUMIFS(Calculation!Z$104:Z$248,Calculation!$D$104:$D$248,$D130,Calculation!$C$104:$C$248,$C130)+SUMIFS(Calculation!Z$38:Z$64,Calculation!$B$38:$B$64,$D130,Calculation!$A$38:$A$64,$C130)*10000</f>
        <v>0</v>
      </c>
      <c r="X130" s="119">
        <f>SUMIFS(Calculation!AA$104:AA$248,Calculation!$D$104:$D$248,$D130,Calculation!$C$104:$C$248,$C130)+SUMIFS(Calculation!AA$38:AA$64,Calculation!$B$38:$B$64,$D130,Calculation!$A$38:$A$64,$C130)*10000</f>
        <v>0</v>
      </c>
      <c r="Y130" s="118">
        <f>SUMIFS(Calculation!AB$104:AB$248,Calculation!$D$104:$D$248,$D130,Calculation!$C$104:$C$248,$C130)+SUMIFS(Calculation!AB$38:AB$64,Calculation!$B$38:$B$64,$D130,Calculation!$A$38:$A$64,$C130)*10000</f>
        <v>0</v>
      </c>
      <c r="Z130" s="119">
        <f>SUMIFS(Calculation!AC$104:AC$248,Calculation!$D$104:$D$248,$D130,Calculation!$C$104:$C$248,$C130)+SUMIFS(Calculation!AC$38:AC$64,Calculation!$B$38:$B$64,$D130,Calculation!$A$38:$A$64,$C130)*10000</f>
        <v>0</v>
      </c>
      <c r="AA130" s="118">
        <f>SUMIFS(Calculation!AD$104:AD$248,Calculation!$D$104:$D$248,$D130,Calculation!$C$104:$C$248,$C130)+SUMIFS(Calculation!AD$38:AD$64,Calculation!$B$38:$B$64,$D130,Calculation!$A$38:$A$64,$C130)*10000</f>
        <v>0</v>
      </c>
      <c r="AB130" s="165">
        <f>SUMIFS(Calculation!AE$104:AE$248,Calculation!$D$104:$D$248,$D130,Calculation!$C$104:$C$248,$C130)+SUMIFS(Calculation!AE$38:AE$64,Calculation!$B$38:$B$64,$D130,Calculation!$A$38:$A$64,$C130)*10000</f>
        <v>0</v>
      </c>
      <c r="AC130" s="170">
        <f>SUMIFS(Calculation!AF$104:AF$248,Calculation!$D$104:$D$248,$D130,Calculation!$C$104:$C$248,$C130)+SUMIFS(Calculation!AF$38:AF$64,Calculation!$B$38:$B$64,$D130,Calculation!$A$38:$A$64,$C130)*10000</f>
        <v>0</v>
      </c>
      <c r="AD130" s="121">
        <f>SUMIFS(Calculation!AG$104:AG$248,Calculation!$D$104:$D$248,$D130,Calculation!$C$104:$C$248,$C130)+SUMIFS(Calculation!AG$38:AG$64,Calculation!$B$38:$B$64,$D130,Calculation!$A$38:$A$64,$C130)*10000</f>
        <v>0</v>
      </c>
      <c r="AE130" s="120">
        <f>SUMIFS(Calculation!AH$104:AH$248,Calculation!$D$104:$D$248,$D130,Calculation!$C$104:$C$248,$C130)+SUMIFS(Calculation!AH$38:AH$64,Calculation!$B$38:$B$64,$D130,Calculation!$A$38:$A$64,$C130)*10000</f>
        <v>0</v>
      </c>
      <c r="AF130" s="121">
        <f>SUMIFS(Calculation!AI$104:AI$248,Calculation!$D$104:$D$248,$D130,Calculation!$C$104:$C$248,$C130)+SUMIFS(Calculation!AI$38:AI$64,Calculation!$B$38:$B$64,$D130,Calculation!$A$38:$A$64,$C130)*10000</f>
        <v>0</v>
      </c>
      <c r="AG130" s="120">
        <f>SUMIFS(Calculation!AJ$104:AJ$248,Calculation!$D$104:$D$248,$D130,Calculation!$C$104:$C$248,$C130)+SUMIFS(Calculation!AJ$38:AJ$64,Calculation!$B$38:$B$64,$D130,Calculation!$A$38:$A$64,$C130)*10000</f>
        <v>0</v>
      </c>
      <c r="AH130" s="171">
        <f>SUMIFS(Calculation!AK$104:AK$248,Calculation!$D$104:$D$248,$D130,Calculation!$C$104:$C$248,$C130)+SUMIFS(Calculation!AK$38:AK$64,Calculation!$B$38:$B$64,$D130,Calculation!$A$38:$A$64,$C130)*10000</f>
        <v>0</v>
      </c>
      <c r="AI130" s="176">
        <f>SUMIFS(Calculation!AL$104:AL$248,Calculation!$D$104:$D$248,$D130,Calculation!$C$104:$C$248,$C130)+SUMIFS(Calculation!AL$38:AL$64,Calculation!$B$38:$B$64,$D130,Calculation!$A$38:$A$64,$C130)*10000</f>
        <v>0</v>
      </c>
      <c r="AJ130" s="123">
        <f>SUMIFS(Calculation!AM$104:AM$248,Calculation!$D$104:$D$248,$D130,Calculation!$C$104:$C$248,$C130)+SUMIFS(Calculation!AM$38:AM$64,Calculation!$B$38:$B$64,$D130,Calculation!$A$38:$A$64,$C130)*10000</f>
        <v>0</v>
      </c>
      <c r="AK130" s="122">
        <f>SUMIFS(Calculation!AN$104:AN$248,Calculation!$D$104:$D$248,$D130,Calculation!$C$104:$C$248,$C130)+SUMIFS(Calculation!AN$38:AN$64,Calculation!$B$38:$B$64,$D130,Calculation!$A$38:$A$64,$C130)*10000</f>
        <v>0</v>
      </c>
      <c r="AL130" s="123">
        <f>SUMIFS(Calculation!AO$104:AO$248,Calculation!$D$104:$D$248,$D130,Calculation!$C$104:$C$248,$C130)+SUMIFS(Calculation!AO$38:AO$64,Calculation!$B$38:$B$64,$D130,Calculation!$A$38:$A$64,$C130)*10000</f>
        <v>0</v>
      </c>
      <c r="AM130" s="122">
        <f>SUMIFS(Calculation!AP$104:AP$248,Calculation!$D$104:$D$248,$D130,Calculation!$C$104:$C$248,$C130)+SUMIFS(Calculation!AP$38:AP$64,Calculation!$B$38:$B$64,$D130,Calculation!$A$38:$A$64,$C130)*10000</f>
        <v>0</v>
      </c>
      <c r="AN130" s="177">
        <f>SUMIFS(Calculation!AQ$104:AQ$248,Calculation!$D$104:$D$248,$D130,Calculation!$C$104:$C$248,$C130)+SUMIFS(Calculation!AQ$38:AQ$64,Calculation!$B$38:$B$64,$D130,Calculation!$A$38:$A$64,$C130)*10000</f>
        <v>0</v>
      </c>
    </row>
    <row r="131" spans="1:40">
      <c r="A131" s="139" t="s">
        <v>173</v>
      </c>
      <c r="B131" s="129" t="s">
        <v>460</v>
      </c>
      <c r="C131" s="142" t="s">
        <v>147</v>
      </c>
      <c r="D131" s="143" t="s">
        <v>251</v>
      </c>
      <c r="E131" s="146">
        <f>SUMIFS(Calculation!H$104:H$248,Calculation!$D$104:$D$248,$D131,Calculation!$C$104:$C$248,$C131)+SUMIFS(Calculation!H$38:H$64,Calculation!$B$38:$B$64,$D131,Calculation!$A$38:$A$64,$C131)*10000</f>
        <v>3675317.9999999995</v>
      </c>
      <c r="F131" s="113">
        <f>SUMIFS(Calculation!I$104:I$248,Calculation!$D$104:$D$248,$D131,Calculation!$C$104:$C$248,$C131)+SUMIFS(Calculation!I$38:I$64,Calculation!$B$38:$B$64,$D131,Calculation!$A$38:$A$64,$C131)*10000</f>
        <v>3895749</v>
      </c>
      <c r="G131" s="112">
        <f>SUMIFS(Calculation!J$104:J$248,Calculation!$D$104:$D$248,$D131,Calculation!$C$104:$C$248,$C131)+SUMIFS(Calculation!J$38:J$64,Calculation!$B$38:$B$64,$D131,Calculation!$A$38:$A$64,$C131)*10000</f>
        <v>3162178</v>
      </c>
      <c r="H131" s="113">
        <f>SUMIFS(Calculation!K$104:K$248,Calculation!$D$104:$D$248,$D131,Calculation!$C$104:$C$248,$C131)+SUMIFS(Calculation!K$38:K$64,Calculation!$B$38:$B$64,$D131,Calculation!$A$38:$A$64,$C131)*10000</f>
        <v>3405076.0000000005</v>
      </c>
      <c r="I131" s="112">
        <f>SUMIFS(Calculation!L$104:L$248,Calculation!$D$104:$D$248,$D131,Calculation!$C$104:$C$248,$C131)+SUMIFS(Calculation!L$38:L$64,Calculation!$B$38:$B$64,$D131,Calculation!$A$38:$A$64,$C131)*10000</f>
        <v>3313038.0000000005</v>
      </c>
      <c r="J131" s="147">
        <f>SUMIFS(Calculation!M$104:M$248,Calculation!$D$104:$D$248,$D131,Calculation!$C$104:$C$248,$C131)+SUMIFS(Calculation!M$38:M$64,Calculation!$B$38:$B$64,$D131,Calculation!$A$38:$A$64,$C131)*10000</f>
        <v>2715975.0000000005</v>
      </c>
      <c r="K131" s="152">
        <f>SUMIFS(Calculation!N$104:N$248,Calculation!$D$104:$D$248,$D131,Calculation!$C$104:$C$248,$C131)+SUMIFS(Calculation!N$38:N$64,Calculation!$B$38:$B$64,$D131,Calculation!$A$38:$A$64,$C131)*10000</f>
        <v>0</v>
      </c>
      <c r="L131" s="115">
        <f>SUMIFS(Calculation!O$104:O$248,Calculation!$D$104:$D$248,$D131,Calculation!$C$104:$C$248,$C131)+SUMIFS(Calculation!O$38:O$64,Calculation!$B$38:$B$64,$D131,Calculation!$A$38:$A$64,$C131)*10000</f>
        <v>0</v>
      </c>
      <c r="M131" s="114">
        <f>SUMIFS(Calculation!P$104:P$248,Calculation!$D$104:$D$248,$D131,Calculation!$C$104:$C$248,$C131)+SUMIFS(Calculation!P$38:P$64,Calculation!$B$38:$B$64,$D131,Calculation!$A$38:$A$64,$C131)*10000</f>
        <v>0</v>
      </c>
      <c r="N131" s="115">
        <f>SUMIFS(Calculation!Q$104:Q$248,Calculation!$D$104:$D$248,$D131,Calculation!$C$104:$C$248,$C131)+SUMIFS(Calculation!Q$38:Q$64,Calculation!$B$38:$B$64,$D131,Calculation!$A$38:$A$64,$C131)*10000</f>
        <v>0</v>
      </c>
      <c r="O131" s="114">
        <f>SUMIFS(Calculation!R$104:R$248,Calculation!$D$104:$D$248,$D131,Calculation!$C$104:$C$248,$C131)+SUMIFS(Calculation!R$38:R$64,Calculation!$B$38:$B$64,$D131,Calculation!$A$38:$A$64,$C131)*10000</f>
        <v>0</v>
      </c>
      <c r="P131" s="153">
        <f>SUMIFS(Calculation!S$104:S$248,Calculation!$D$104:$D$248,$D131,Calculation!$C$104:$C$248,$C131)+SUMIFS(Calculation!S$38:S$64,Calculation!$B$38:$B$64,$D131,Calculation!$A$38:$A$64,$C131)*10000</f>
        <v>0</v>
      </c>
      <c r="Q131" s="158">
        <f>SUMIFS(Calculation!T$104:T$248,Calculation!$D$104:$D$248,$D131,Calculation!$C$104:$C$248,$C131)+SUMIFS(Calculation!T$38:T$64,Calculation!$B$38:$B$64,$D131,Calculation!$A$38:$A$64,$C131)*10000</f>
        <v>0</v>
      </c>
      <c r="R131" s="117">
        <f>SUMIFS(Calculation!U$104:U$248,Calculation!$D$104:$D$248,$D131,Calculation!$C$104:$C$248,$C131)+SUMIFS(Calculation!U$38:U$64,Calculation!$B$38:$B$64,$D131,Calculation!$A$38:$A$64,$C131)*10000</f>
        <v>0</v>
      </c>
      <c r="S131" s="116">
        <f>SUMIFS(Calculation!V$104:V$248,Calculation!$D$104:$D$248,$D131,Calculation!$C$104:$C$248,$C131)+SUMIFS(Calculation!V$38:V$64,Calculation!$B$38:$B$64,$D131,Calculation!$A$38:$A$64,$C131)*10000</f>
        <v>0</v>
      </c>
      <c r="T131" s="117">
        <f>SUMIFS(Calculation!W$104:W$248,Calculation!$D$104:$D$248,$D131,Calculation!$C$104:$C$248,$C131)+SUMIFS(Calculation!W$38:W$64,Calculation!$B$38:$B$64,$D131,Calculation!$A$38:$A$64,$C131)*10000</f>
        <v>0</v>
      </c>
      <c r="U131" s="116">
        <f>SUMIFS(Calculation!X$104:X$248,Calculation!$D$104:$D$248,$D131,Calculation!$C$104:$C$248,$C131)+SUMIFS(Calculation!X$38:X$64,Calculation!$B$38:$B$64,$D131,Calculation!$A$38:$A$64,$C131)*10000</f>
        <v>0</v>
      </c>
      <c r="V131" s="159">
        <f>SUMIFS(Calculation!Y$104:Y$248,Calculation!$D$104:$D$248,$D131,Calculation!$C$104:$C$248,$C131)+SUMIFS(Calculation!Y$38:Y$64,Calculation!$B$38:$B$64,$D131,Calculation!$A$38:$A$64,$C131)*10000</f>
        <v>0</v>
      </c>
      <c r="W131" s="164">
        <f>SUMIFS(Calculation!Z$104:Z$248,Calculation!$D$104:$D$248,$D131,Calculation!$C$104:$C$248,$C131)+SUMIFS(Calculation!Z$38:Z$64,Calculation!$B$38:$B$64,$D131,Calculation!$A$38:$A$64,$C131)*10000</f>
        <v>0</v>
      </c>
      <c r="X131" s="119">
        <f>SUMIFS(Calculation!AA$104:AA$248,Calculation!$D$104:$D$248,$D131,Calculation!$C$104:$C$248,$C131)+SUMIFS(Calculation!AA$38:AA$64,Calculation!$B$38:$B$64,$D131,Calculation!$A$38:$A$64,$C131)*10000</f>
        <v>0</v>
      </c>
      <c r="Y131" s="118">
        <f>SUMIFS(Calculation!AB$104:AB$248,Calculation!$D$104:$D$248,$D131,Calculation!$C$104:$C$248,$C131)+SUMIFS(Calculation!AB$38:AB$64,Calculation!$B$38:$B$64,$D131,Calculation!$A$38:$A$64,$C131)*10000</f>
        <v>0</v>
      </c>
      <c r="Z131" s="119">
        <f>SUMIFS(Calculation!AC$104:AC$248,Calculation!$D$104:$D$248,$D131,Calculation!$C$104:$C$248,$C131)+SUMIFS(Calculation!AC$38:AC$64,Calculation!$B$38:$B$64,$D131,Calculation!$A$38:$A$64,$C131)*10000</f>
        <v>0</v>
      </c>
      <c r="AA131" s="118">
        <f>SUMIFS(Calculation!AD$104:AD$248,Calculation!$D$104:$D$248,$D131,Calculation!$C$104:$C$248,$C131)+SUMIFS(Calculation!AD$38:AD$64,Calculation!$B$38:$B$64,$D131,Calculation!$A$38:$A$64,$C131)*10000</f>
        <v>0</v>
      </c>
      <c r="AB131" s="165">
        <f>SUMIFS(Calculation!AE$104:AE$248,Calculation!$D$104:$D$248,$D131,Calculation!$C$104:$C$248,$C131)+SUMIFS(Calculation!AE$38:AE$64,Calculation!$B$38:$B$64,$D131,Calculation!$A$38:$A$64,$C131)*10000</f>
        <v>0</v>
      </c>
      <c r="AC131" s="170">
        <f>SUMIFS(Calculation!AF$104:AF$248,Calculation!$D$104:$D$248,$D131,Calculation!$C$104:$C$248,$C131)+SUMIFS(Calculation!AF$38:AF$64,Calculation!$B$38:$B$64,$D131,Calculation!$A$38:$A$64,$C131)*10000</f>
        <v>0</v>
      </c>
      <c r="AD131" s="121">
        <f>SUMIFS(Calculation!AG$104:AG$248,Calculation!$D$104:$D$248,$D131,Calculation!$C$104:$C$248,$C131)+SUMIFS(Calculation!AG$38:AG$64,Calculation!$B$38:$B$64,$D131,Calculation!$A$38:$A$64,$C131)*10000</f>
        <v>0</v>
      </c>
      <c r="AE131" s="120">
        <f>SUMIFS(Calculation!AH$104:AH$248,Calculation!$D$104:$D$248,$D131,Calculation!$C$104:$C$248,$C131)+SUMIFS(Calculation!AH$38:AH$64,Calculation!$B$38:$B$64,$D131,Calculation!$A$38:$A$64,$C131)*10000</f>
        <v>0</v>
      </c>
      <c r="AF131" s="121">
        <f>SUMIFS(Calculation!AI$104:AI$248,Calculation!$D$104:$D$248,$D131,Calculation!$C$104:$C$248,$C131)+SUMIFS(Calculation!AI$38:AI$64,Calculation!$B$38:$B$64,$D131,Calculation!$A$38:$A$64,$C131)*10000</f>
        <v>0</v>
      </c>
      <c r="AG131" s="120">
        <f>SUMIFS(Calculation!AJ$104:AJ$248,Calculation!$D$104:$D$248,$D131,Calculation!$C$104:$C$248,$C131)+SUMIFS(Calculation!AJ$38:AJ$64,Calculation!$B$38:$B$64,$D131,Calculation!$A$38:$A$64,$C131)*10000</f>
        <v>0</v>
      </c>
      <c r="AH131" s="171">
        <f>SUMIFS(Calculation!AK$104:AK$248,Calculation!$D$104:$D$248,$D131,Calculation!$C$104:$C$248,$C131)+SUMIFS(Calculation!AK$38:AK$64,Calculation!$B$38:$B$64,$D131,Calculation!$A$38:$A$64,$C131)*10000</f>
        <v>0</v>
      </c>
      <c r="AI131" s="176">
        <f>SUMIFS(Calculation!AL$104:AL$248,Calculation!$D$104:$D$248,$D131,Calculation!$C$104:$C$248,$C131)+SUMIFS(Calculation!AL$38:AL$64,Calculation!$B$38:$B$64,$D131,Calculation!$A$38:$A$64,$C131)*10000</f>
        <v>0</v>
      </c>
      <c r="AJ131" s="123">
        <f>SUMIFS(Calculation!AM$104:AM$248,Calculation!$D$104:$D$248,$D131,Calculation!$C$104:$C$248,$C131)+SUMIFS(Calculation!AM$38:AM$64,Calculation!$B$38:$B$64,$D131,Calculation!$A$38:$A$64,$C131)*10000</f>
        <v>0</v>
      </c>
      <c r="AK131" s="122">
        <f>SUMIFS(Calculation!AN$104:AN$248,Calculation!$D$104:$D$248,$D131,Calculation!$C$104:$C$248,$C131)+SUMIFS(Calculation!AN$38:AN$64,Calculation!$B$38:$B$64,$D131,Calculation!$A$38:$A$64,$C131)*10000</f>
        <v>0</v>
      </c>
      <c r="AL131" s="123">
        <f>SUMIFS(Calculation!AO$104:AO$248,Calculation!$D$104:$D$248,$D131,Calculation!$C$104:$C$248,$C131)+SUMIFS(Calculation!AO$38:AO$64,Calculation!$B$38:$B$64,$D131,Calculation!$A$38:$A$64,$C131)*10000</f>
        <v>0</v>
      </c>
      <c r="AM131" s="122">
        <f>SUMIFS(Calculation!AP$104:AP$248,Calculation!$D$104:$D$248,$D131,Calculation!$C$104:$C$248,$C131)+SUMIFS(Calculation!AP$38:AP$64,Calculation!$B$38:$B$64,$D131,Calculation!$A$38:$A$64,$C131)*10000</f>
        <v>0</v>
      </c>
      <c r="AN131" s="177">
        <f>SUMIFS(Calculation!AQ$104:AQ$248,Calculation!$D$104:$D$248,$D131,Calculation!$C$104:$C$248,$C131)+SUMIFS(Calculation!AQ$38:AQ$64,Calculation!$B$38:$B$64,$D131,Calculation!$A$38:$A$64,$C131)*10000</f>
        <v>0</v>
      </c>
    </row>
    <row r="132" spans="1:40">
      <c r="A132" s="139" t="s">
        <v>173</v>
      </c>
      <c r="B132" s="131" t="s">
        <v>116</v>
      </c>
      <c r="C132" s="142" t="s">
        <v>147</v>
      </c>
      <c r="D132" s="143" t="s">
        <v>220</v>
      </c>
      <c r="E132" s="146">
        <f>SUMIFS(Calculation!H$104:H$248,Calculation!$D$104:$D$248,$D132,Calculation!$C$104:$C$248,$C132)+SUMIFS(Calculation!H$38:H$64,Calculation!$B$38:$B$64,$D132,Calculation!$A$38:$A$64,$C132)*10000</f>
        <v>0</v>
      </c>
      <c r="F132" s="113">
        <f>SUMIFS(Calculation!I$104:I$248,Calculation!$D$104:$D$248,$D132,Calculation!$C$104:$C$248,$C132)+SUMIFS(Calculation!I$38:I$64,Calculation!$B$38:$B$64,$D132,Calculation!$A$38:$A$64,$C132)*10000</f>
        <v>0</v>
      </c>
      <c r="G132" s="112">
        <f>SUMIFS(Calculation!J$104:J$248,Calculation!$D$104:$D$248,$D132,Calculation!$C$104:$C$248,$C132)+SUMIFS(Calculation!J$38:J$64,Calculation!$B$38:$B$64,$D132,Calculation!$A$38:$A$64,$C132)*10000</f>
        <v>0</v>
      </c>
      <c r="H132" s="113">
        <f>SUMIFS(Calculation!K$104:K$248,Calculation!$D$104:$D$248,$D132,Calculation!$C$104:$C$248,$C132)+SUMIFS(Calculation!K$38:K$64,Calculation!$B$38:$B$64,$D132,Calculation!$A$38:$A$64,$C132)*10000</f>
        <v>0</v>
      </c>
      <c r="I132" s="112">
        <f>SUMIFS(Calculation!L$104:L$248,Calculation!$D$104:$D$248,$D132,Calculation!$C$104:$C$248,$C132)+SUMIFS(Calculation!L$38:L$64,Calculation!$B$38:$B$64,$D132,Calculation!$A$38:$A$64,$C132)*10000</f>
        <v>0</v>
      </c>
      <c r="J132" s="147">
        <f>SUMIFS(Calculation!M$104:M$248,Calculation!$D$104:$D$248,$D132,Calculation!$C$104:$C$248,$C132)+SUMIFS(Calculation!M$38:M$64,Calculation!$B$38:$B$64,$D132,Calculation!$A$38:$A$64,$C132)*10000</f>
        <v>1504726</v>
      </c>
      <c r="K132" s="152">
        <f>SUMIFS(Calculation!N$104:N$248,Calculation!$D$104:$D$248,$D132,Calculation!$C$104:$C$248,$C132)+SUMIFS(Calculation!N$38:N$64,Calculation!$B$38:$B$64,$D132,Calculation!$A$38:$A$64,$C132)*10000</f>
        <v>0</v>
      </c>
      <c r="L132" s="115">
        <f>SUMIFS(Calculation!O$104:O$248,Calculation!$D$104:$D$248,$D132,Calculation!$C$104:$C$248,$C132)+SUMIFS(Calculation!O$38:O$64,Calculation!$B$38:$B$64,$D132,Calculation!$A$38:$A$64,$C132)*10000</f>
        <v>0</v>
      </c>
      <c r="M132" s="114">
        <f>SUMIFS(Calculation!P$104:P$248,Calculation!$D$104:$D$248,$D132,Calculation!$C$104:$C$248,$C132)+SUMIFS(Calculation!P$38:P$64,Calculation!$B$38:$B$64,$D132,Calculation!$A$38:$A$64,$C132)*10000</f>
        <v>0</v>
      </c>
      <c r="N132" s="115">
        <f>SUMIFS(Calculation!Q$104:Q$248,Calculation!$D$104:$D$248,$D132,Calculation!$C$104:$C$248,$C132)+SUMIFS(Calculation!Q$38:Q$64,Calculation!$B$38:$B$64,$D132,Calculation!$A$38:$A$64,$C132)*10000</f>
        <v>0</v>
      </c>
      <c r="O132" s="114">
        <f>SUMIFS(Calculation!R$104:R$248,Calculation!$D$104:$D$248,$D132,Calculation!$C$104:$C$248,$C132)+SUMIFS(Calculation!R$38:R$64,Calculation!$B$38:$B$64,$D132,Calculation!$A$38:$A$64,$C132)*10000</f>
        <v>0</v>
      </c>
      <c r="P132" s="153">
        <f>SUMIFS(Calculation!S$104:S$248,Calculation!$D$104:$D$248,$D132,Calculation!$C$104:$C$248,$C132)+SUMIFS(Calculation!S$38:S$64,Calculation!$B$38:$B$64,$D132,Calculation!$A$38:$A$64,$C132)*10000</f>
        <v>0</v>
      </c>
      <c r="Q132" s="158">
        <f>SUMIFS(Calculation!T$104:T$248,Calculation!$D$104:$D$248,$D132,Calculation!$C$104:$C$248,$C132)+SUMIFS(Calculation!T$38:T$64,Calculation!$B$38:$B$64,$D132,Calculation!$A$38:$A$64,$C132)*10000</f>
        <v>0</v>
      </c>
      <c r="R132" s="117">
        <f>SUMIFS(Calculation!U$104:U$248,Calculation!$D$104:$D$248,$D132,Calculation!$C$104:$C$248,$C132)+SUMIFS(Calculation!U$38:U$64,Calculation!$B$38:$B$64,$D132,Calculation!$A$38:$A$64,$C132)*10000</f>
        <v>0</v>
      </c>
      <c r="S132" s="116">
        <f>SUMIFS(Calculation!V$104:V$248,Calculation!$D$104:$D$248,$D132,Calculation!$C$104:$C$248,$C132)+SUMIFS(Calculation!V$38:V$64,Calculation!$B$38:$B$64,$D132,Calculation!$A$38:$A$64,$C132)*10000</f>
        <v>0</v>
      </c>
      <c r="T132" s="117">
        <f>SUMIFS(Calculation!W$104:W$248,Calculation!$D$104:$D$248,$D132,Calculation!$C$104:$C$248,$C132)+SUMIFS(Calculation!W$38:W$64,Calculation!$B$38:$B$64,$D132,Calculation!$A$38:$A$64,$C132)*10000</f>
        <v>0</v>
      </c>
      <c r="U132" s="116">
        <f>SUMIFS(Calculation!X$104:X$248,Calculation!$D$104:$D$248,$D132,Calculation!$C$104:$C$248,$C132)+SUMIFS(Calculation!X$38:X$64,Calculation!$B$38:$B$64,$D132,Calculation!$A$38:$A$64,$C132)*10000</f>
        <v>0</v>
      </c>
      <c r="V132" s="159">
        <f>SUMIFS(Calculation!Y$104:Y$248,Calculation!$D$104:$D$248,$D132,Calculation!$C$104:$C$248,$C132)+SUMIFS(Calculation!Y$38:Y$64,Calculation!$B$38:$B$64,$D132,Calculation!$A$38:$A$64,$C132)*10000</f>
        <v>0</v>
      </c>
      <c r="W132" s="164">
        <f>SUMIFS(Calculation!Z$104:Z$248,Calculation!$D$104:$D$248,$D132,Calculation!$C$104:$C$248,$C132)+SUMIFS(Calculation!Z$38:Z$64,Calculation!$B$38:$B$64,$D132,Calculation!$A$38:$A$64,$C132)*10000</f>
        <v>0</v>
      </c>
      <c r="X132" s="119">
        <f>SUMIFS(Calculation!AA$104:AA$248,Calculation!$D$104:$D$248,$D132,Calculation!$C$104:$C$248,$C132)+SUMIFS(Calculation!AA$38:AA$64,Calculation!$B$38:$B$64,$D132,Calculation!$A$38:$A$64,$C132)*10000</f>
        <v>0</v>
      </c>
      <c r="Y132" s="118">
        <f>SUMIFS(Calculation!AB$104:AB$248,Calculation!$D$104:$D$248,$D132,Calculation!$C$104:$C$248,$C132)+SUMIFS(Calculation!AB$38:AB$64,Calculation!$B$38:$B$64,$D132,Calculation!$A$38:$A$64,$C132)*10000</f>
        <v>0</v>
      </c>
      <c r="Z132" s="119">
        <f>SUMIFS(Calculation!AC$104:AC$248,Calculation!$D$104:$D$248,$D132,Calculation!$C$104:$C$248,$C132)+SUMIFS(Calculation!AC$38:AC$64,Calculation!$B$38:$B$64,$D132,Calculation!$A$38:$A$64,$C132)*10000</f>
        <v>0</v>
      </c>
      <c r="AA132" s="118">
        <f>SUMIFS(Calculation!AD$104:AD$248,Calculation!$D$104:$D$248,$D132,Calculation!$C$104:$C$248,$C132)+SUMIFS(Calculation!AD$38:AD$64,Calculation!$B$38:$B$64,$D132,Calculation!$A$38:$A$64,$C132)*10000</f>
        <v>0</v>
      </c>
      <c r="AB132" s="165">
        <f>SUMIFS(Calculation!AE$104:AE$248,Calculation!$D$104:$D$248,$D132,Calculation!$C$104:$C$248,$C132)+SUMIFS(Calculation!AE$38:AE$64,Calculation!$B$38:$B$64,$D132,Calculation!$A$38:$A$64,$C132)*10000</f>
        <v>0</v>
      </c>
      <c r="AC132" s="170">
        <f>SUMIFS(Calculation!AF$104:AF$248,Calculation!$D$104:$D$248,$D132,Calculation!$C$104:$C$248,$C132)+SUMIFS(Calculation!AF$38:AF$64,Calculation!$B$38:$B$64,$D132,Calculation!$A$38:$A$64,$C132)*10000</f>
        <v>0</v>
      </c>
      <c r="AD132" s="121">
        <f>SUMIFS(Calculation!AG$104:AG$248,Calculation!$D$104:$D$248,$D132,Calculation!$C$104:$C$248,$C132)+SUMIFS(Calculation!AG$38:AG$64,Calculation!$B$38:$B$64,$D132,Calculation!$A$38:$A$64,$C132)*10000</f>
        <v>0</v>
      </c>
      <c r="AE132" s="120">
        <f>SUMIFS(Calculation!AH$104:AH$248,Calculation!$D$104:$D$248,$D132,Calculation!$C$104:$C$248,$C132)+SUMIFS(Calculation!AH$38:AH$64,Calculation!$B$38:$B$64,$D132,Calculation!$A$38:$A$64,$C132)*10000</f>
        <v>0</v>
      </c>
      <c r="AF132" s="121">
        <f>SUMIFS(Calculation!AI$104:AI$248,Calculation!$D$104:$D$248,$D132,Calculation!$C$104:$C$248,$C132)+SUMIFS(Calculation!AI$38:AI$64,Calculation!$B$38:$B$64,$D132,Calculation!$A$38:$A$64,$C132)*10000</f>
        <v>0</v>
      </c>
      <c r="AG132" s="120">
        <f>SUMIFS(Calculation!AJ$104:AJ$248,Calculation!$D$104:$D$248,$D132,Calculation!$C$104:$C$248,$C132)+SUMIFS(Calculation!AJ$38:AJ$64,Calculation!$B$38:$B$64,$D132,Calculation!$A$38:$A$64,$C132)*10000</f>
        <v>0</v>
      </c>
      <c r="AH132" s="171">
        <f>SUMIFS(Calculation!AK$104:AK$248,Calculation!$D$104:$D$248,$D132,Calculation!$C$104:$C$248,$C132)+SUMIFS(Calculation!AK$38:AK$64,Calculation!$B$38:$B$64,$D132,Calculation!$A$38:$A$64,$C132)*10000</f>
        <v>0</v>
      </c>
      <c r="AI132" s="176">
        <f>SUMIFS(Calculation!AL$104:AL$248,Calculation!$D$104:$D$248,$D132,Calculation!$C$104:$C$248,$C132)+SUMIFS(Calculation!AL$38:AL$64,Calculation!$B$38:$B$64,$D132,Calculation!$A$38:$A$64,$C132)*10000</f>
        <v>0</v>
      </c>
      <c r="AJ132" s="123">
        <f>SUMIFS(Calculation!AM$104:AM$248,Calculation!$D$104:$D$248,$D132,Calculation!$C$104:$C$248,$C132)+SUMIFS(Calculation!AM$38:AM$64,Calculation!$B$38:$B$64,$D132,Calculation!$A$38:$A$64,$C132)*10000</f>
        <v>0</v>
      </c>
      <c r="AK132" s="122">
        <f>SUMIFS(Calculation!AN$104:AN$248,Calculation!$D$104:$D$248,$D132,Calculation!$C$104:$C$248,$C132)+SUMIFS(Calculation!AN$38:AN$64,Calculation!$B$38:$B$64,$D132,Calculation!$A$38:$A$64,$C132)*10000</f>
        <v>0</v>
      </c>
      <c r="AL132" s="123">
        <f>SUMIFS(Calculation!AO$104:AO$248,Calculation!$D$104:$D$248,$D132,Calculation!$C$104:$C$248,$C132)+SUMIFS(Calculation!AO$38:AO$64,Calculation!$B$38:$B$64,$D132,Calculation!$A$38:$A$64,$C132)*10000</f>
        <v>0</v>
      </c>
      <c r="AM132" s="122">
        <f>SUMIFS(Calculation!AP$104:AP$248,Calculation!$D$104:$D$248,$D132,Calculation!$C$104:$C$248,$C132)+SUMIFS(Calculation!AP$38:AP$64,Calculation!$B$38:$B$64,$D132,Calculation!$A$38:$A$64,$C132)*10000</f>
        <v>0</v>
      </c>
      <c r="AN132" s="177">
        <f>SUMIFS(Calculation!AQ$104:AQ$248,Calculation!$D$104:$D$248,$D132,Calculation!$C$104:$C$248,$C132)+SUMIFS(Calculation!AQ$38:AQ$64,Calculation!$B$38:$B$64,$D132,Calculation!$A$38:$A$64,$C132)*10000</f>
        <v>0</v>
      </c>
    </row>
    <row r="133" spans="1:40">
      <c r="A133" s="139" t="s">
        <v>173</v>
      </c>
      <c r="B133" s="134" t="s">
        <v>483</v>
      </c>
      <c r="C133" s="142" t="s">
        <v>147</v>
      </c>
      <c r="D133" s="143" t="s">
        <v>434</v>
      </c>
      <c r="E133" s="146">
        <f>SUMIFS(Calculation!H$104:H$248,Calculation!$D$104:$D$248,$D133,Calculation!$C$104:$C$248,$C133)+SUMIFS(Calculation!H$38:H$64,Calculation!$B$38:$B$64,$D133,Calculation!$A$38:$A$64,$C133)*10000</f>
        <v>0</v>
      </c>
      <c r="F133" s="113">
        <f>SUMIFS(Calculation!I$104:I$248,Calculation!$D$104:$D$248,$D133,Calculation!$C$104:$C$248,$C133)+SUMIFS(Calculation!I$38:I$64,Calculation!$B$38:$B$64,$D133,Calculation!$A$38:$A$64,$C133)*10000</f>
        <v>438.47629407187924</v>
      </c>
      <c r="G133" s="112">
        <f>SUMIFS(Calculation!J$104:J$248,Calculation!$D$104:$D$248,$D133,Calculation!$C$104:$C$248,$C133)+SUMIFS(Calculation!J$38:J$64,Calculation!$B$38:$B$64,$D133,Calculation!$A$38:$A$64,$C133)*10000</f>
        <v>288.74356567218246</v>
      </c>
      <c r="H133" s="113">
        <f>SUMIFS(Calculation!K$104:K$248,Calculation!$D$104:$D$248,$D133,Calculation!$C$104:$C$248,$C133)+SUMIFS(Calculation!K$38:K$64,Calculation!$B$38:$B$64,$D133,Calculation!$A$38:$A$64,$C133)*10000</f>
        <v>1044.3056877781307</v>
      </c>
      <c r="I133" s="112">
        <f>SUMIFS(Calculation!L$104:L$248,Calculation!$D$104:$D$248,$D133,Calculation!$C$104:$C$248,$C133)+SUMIFS(Calculation!L$38:L$64,Calculation!$B$38:$B$64,$D133,Calculation!$A$38:$A$64,$C133)*10000</f>
        <v>6008.7527427580026</v>
      </c>
      <c r="J133" s="147">
        <f>SUMIFS(Calculation!M$104:M$248,Calculation!$D$104:$D$248,$D133,Calculation!$C$104:$C$248,$C133)+SUMIFS(Calculation!M$38:M$64,Calculation!$B$38:$B$64,$D133,Calculation!$A$38:$A$64,$C133)*10000</f>
        <v>0</v>
      </c>
      <c r="K133" s="152">
        <f>SUMIFS(Calculation!N$104:N$248,Calculation!$D$104:$D$248,$D133,Calculation!$C$104:$C$248,$C133)+SUMIFS(Calculation!N$38:N$64,Calculation!$B$38:$B$64,$D133,Calculation!$A$38:$A$64,$C133)*10000</f>
        <v>0</v>
      </c>
      <c r="L133" s="115">
        <f>SUMIFS(Calculation!O$104:O$248,Calculation!$D$104:$D$248,$D133,Calculation!$C$104:$C$248,$C133)+SUMIFS(Calculation!O$38:O$64,Calculation!$B$38:$B$64,$D133,Calculation!$A$38:$A$64,$C133)*10000</f>
        <v>49.013373208173455</v>
      </c>
      <c r="M133" s="114">
        <f>SUMIFS(Calculation!P$104:P$248,Calculation!$D$104:$D$248,$D133,Calculation!$C$104:$C$248,$C133)+SUMIFS(Calculation!P$38:P$64,Calculation!$B$38:$B$64,$D133,Calculation!$A$38:$A$64,$C133)*10000</f>
        <v>37.834856496593183</v>
      </c>
      <c r="N133" s="115">
        <f>SUMIFS(Calculation!Q$104:Q$248,Calculation!$D$104:$D$248,$D133,Calculation!$C$104:$C$248,$C133)+SUMIFS(Calculation!Q$38:Q$64,Calculation!$B$38:$B$64,$D133,Calculation!$A$38:$A$64,$C133)*10000</f>
        <v>148.43828701213332</v>
      </c>
      <c r="O133" s="114">
        <f>SUMIFS(Calculation!R$104:R$248,Calculation!$D$104:$D$248,$D133,Calculation!$C$104:$C$248,$C133)+SUMIFS(Calculation!R$38:R$64,Calculation!$B$38:$B$64,$D133,Calculation!$A$38:$A$64,$C133)*10000</f>
        <v>804.42577827345269</v>
      </c>
      <c r="P133" s="153">
        <f>SUMIFS(Calculation!S$104:S$248,Calculation!$D$104:$D$248,$D133,Calculation!$C$104:$C$248,$C133)+SUMIFS(Calculation!S$38:S$64,Calculation!$B$38:$B$64,$D133,Calculation!$A$38:$A$64,$C133)*10000</f>
        <v>0</v>
      </c>
      <c r="Q133" s="158">
        <f>SUMIFS(Calculation!T$104:T$248,Calculation!$D$104:$D$248,$D133,Calculation!$C$104:$C$248,$C133)+SUMIFS(Calculation!T$38:T$64,Calculation!$B$38:$B$64,$D133,Calculation!$A$38:$A$64,$C133)*10000</f>
        <v>0</v>
      </c>
      <c r="R133" s="117">
        <f>SUMIFS(Calculation!U$104:U$248,Calculation!$D$104:$D$248,$D133,Calculation!$C$104:$C$248,$C133)+SUMIFS(Calculation!U$38:U$64,Calculation!$B$38:$B$64,$D133,Calculation!$A$38:$A$64,$C133)*10000</f>
        <v>3.5431354126390446</v>
      </c>
      <c r="S133" s="116">
        <f>SUMIFS(Calculation!V$104:V$248,Calculation!$D$104:$D$248,$D133,Calculation!$C$104:$C$248,$C133)+SUMIFS(Calculation!V$38:V$64,Calculation!$B$38:$B$64,$D133,Calculation!$A$38:$A$64,$C133)*10000</f>
        <v>2.402213110894805</v>
      </c>
      <c r="T133" s="117">
        <f>SUMIFS(Calculation!W$104:W$248,Calculation!$D$104:$D$248,$D133,Calculation!$C$104:$C$248,$C133)+SUMIFS(Calculation!W$38:W$64,Calculation!$B$38:$B$64,$D133,Calculation!$A$38:$A$64,$C133)*10000</f>
        <v>9.909942456775946</v>
      </c>
      <c r="U133" s="116">
        <f>SUMIFS(Calculation!X$104:X$248,Calculation!$D$104:$D$248,$D133,Calculation!$C$104:$C$248,$C133)+SUMIFS(Calculation!X$38:X$64,Calculation!$B$38:$B$64,$D133,Calculation!$A$38:$A$64,$C133)*10000</f>
        <v>51.251503878918044</v>
      </c>
      <c r="V133" s="159">
        <f>SUMIFS(Calculation!Y$104:Y$248,Calculation!$D$104:$D$248,$D133,Calculation!$C$104:$C$248,$C133)+SUMIFS(Calculation!Y$38:Y$64,Calculation!$B$38:$B$64,$D133,Calculation!$A$38:$A$64,$C133)*10000</f>
        <v>0</v>
      </c>
      <c r="W133" s="164">
        <f>SUMIFS(Calculation!Z$104:Z$248,Calculation!$D$104:$D$248,$D133,Calculation!$C$104:$C$248,$C133)+SUMIFS(Calculation!Z$38:Z$64,Calculation!$B$38:$B$64,$D133,Calculation!$A$38:$A$64,$C133)*10000</f>
        <v>0</v>
      </c>
      <c r="X133" s="119">
        <f>SUMIFS(Calculation!AA$104:AA$248,Calculation!$D$104:$D$248,$D133,Calculation!$C$104:$C$248,$C133)+SUMIFS(Calculation!AA$38:AA$64,Calculation!$B$38:$B$64,$D133,Calculation!$A$38:$A$64,$C133)*10000</f>
        <v>0</v>
      </c>
      <c r="Y133" s="118">
        <f>SUMIFS(Calculation!AB$104:AB$248,Calculation!$D$104:$D$248,$D133,Calculation!$C$104:$C$248,$C133)+SUMIFS(Calculation!AB$38:AB$64,Calculation!$B$38:$B$64,$D133,Calculation!$A$38:$A$64,$C133)*10000</f>
        <v>0</v>
      </c>
      <c r="Z133" s="119">
        <f>SUMIFS(Calculation!AC$104:AC$248,Calculation!$D$104:$D$248,$D133,Calculation!$C$104:$C$248,$C133)+SUMIFS(Calculation!AC$38:AC$64,Calculation!$B$38:$B$64,$D133,Calculation!$A$38:$A$64,$C133)*10000</f>
        <v>0</v>
      </c>
      <c r="AA133" s="118">
        <f>SUMIFS(Calculation!AD$104:AD$248,Calculation!$D$104:$D$248,$D133,Calculation!$C$104:$C$248,$C133)+SUMIFS(Calculation!AD$38:AD$64,Calculation!$B$38:$B$64,$D133,Calculation!$A$38:$A$64,$C133)*10000</f>
        <v>0</v>
      </c>
      <c r="AB133" s="165">
        <f>SUMIFS(Calculation!AE$104:AE$248,Calculation!$D$104:$D$248,$D133,Calculation!$C$104:$C$248,$C133)+SUMIFS(Calculation!AE$38:AE$64,Calculation!$B$38:$B$64,$D133,Calculation!$A$38:$A$64,$C133)*10000</f>
        <v>0</v>
      </c>
      <c r="AC133" s="170">
        <f>SUMIFS(Calculation!AF$104:AF$248,Calculation!$D$104:$D$248,$D133,Calculation!$C$104:$C$248,$C133)+SUMIFS(Calculation!AF$38:AF$64,Calculation!$B$38:$B$64,$D133,Calculation!$A$38:$A$64,$C133)*10000</f>
        <v>0</v>
      </c>
      <c r="AD133" s="121">
        <f>SUMIFS(Calculation!AG$104:AG$248,Calculation!$D$104:$D$248,$D133,Calculation!$C$104:$C$248,$C133)+SUMIFS(Calculation!AG$38:AG$64,Calculation!$B$38:$B$64,$D133,Calculation!$A$38:$A$64,$C133)*10000</f>
        <v>17.125154494422048</v>
      </c>
      <c r="AE133" s="120">
        <f>SUMIFS(Calculation!AH$104:AH$248,Calculation!$D$104:$D$248,$D133,Calculation!$C$104:$C$248,$C133)+SUMIFS(Calculation!AH$38:AH$64,Calculation!$B$38:$B$64,$D133,Calculation!$A$38:$A$64,$C133)*10000</f>
        <v>11.890954898929285</v>
      </c>
      <c r="AF133" s="121">
        <f>SUMIFS(Calculation!AI$104:AI$248,Calculation!$D$104:$D$248,$D133,Calculation!$C$104:$C$248,$C133)+SUMIFS(Calculation!AI$38:AI$64,Calculation!$B$38:$B$64,$D133,Calculation!$A$38:$A$64,$C133)*10000</f>
        <v>47.441213888821018</v>
      </c>
      <c r="AG133" s="120">
        <f>SUMIFS(Calculation!AJ$104:AJ$248,Calculation!$D$104:$D$248,$D133,Calculation!$C$104:$C$248,$C133)+SUMIFS(Calculation!AJ$38:AJ$64,Calculation!$B$38:$B$64,$D133,Calculation!$A$38:$A$64,$C133)*10000</f>
        <v>285.22576071745692</v>
      </c>
      <c r="AH133" s="171">
        <f>SUMIFS(Calculation!AK$104:AK$248,Calculation!$D$104:$D$248,$D133,Calculation!$C$104:$C$248,$C133)+SUMIFS(Calculation!AK$38:AK$64,Calculation!$B$38:$B$64,$D133,Calculation!$A$38:$A$64,$C133)*10000</f>
        <v>0</v>
      </c>
      <c r="AI133" s="176">
        <f>SUMIFS(Calculation!AL$104:AL$248,Calculation!$D$104:$D$248,$D133,Calculation!$C$104:$C$248,$C133)+SUMIFS(Calculation!AL$38:AL$64,Calculation!$B$38:$B$64,$D133,Calculation!$A$38:$A$64,$C133)*10000</f>
        <v>0</v>
      </c>
      <c r="AJ133" s="123">
        <f>SUMIFS(Calculation!AM$104:AM$248,Calculation!$D$104:$D$248,$D133,Calculation!$C$104:$C$248,$C133)+SUMIFS(Calculation!AM$38:AM$64,Calculation!$B$38:$B$64,$D133,Calculation!$A$38:$A$64,$C133)*10000</f>
        <v>9.8420428128862358</v>
      </c>
      <c r="AK133" s="122">
        <f>SUMIFS(Calculation!AN$104:AN$248,Calculation!$D$104:$D$248,$D133,Calculation!$C$104:$C$248,$C133)+SUMIFS(Calculation!AN$38:AN$64,Calculation!$B$38:$B$64,$D133,Calculation!$A$38:$A$64,$C133)*10000</f>
        <v>9.1284098214002594</v>
      </c>
      <c r="AL133" s="123">
        <f>SUMIFS(Calculation!AO$104:AO$248,Calculation!$D$104:$D$248,$D133,Calculation!$C$104:$C$248,$C133)+SUMIFS(Calculation!AO$38:AO$64,Calculation!$B$38:$B$64,$D133,Calculation!$A$38:$A$64,$C133)*10000</f>
        <v>40.904868864139011</v>
      </c>
      <c r="AM133" s="122">
        <f>SUMIFS(Calculation!AP$104:AP$248,Calculation!$D$104:$D$248,$D133,Calculation!$C$104:$C$248,$C133)+SUMIFS(Calculation!AP$38:AP$64,Calculation!$B$38:$B$64,$D133,Calculation!$A$38:$A$64,$C133)*10000</f>
        <v>247.34421437216966</v>
      </c>
      <c r="AN133" s="177">
        <f>SUMIFS(Calculation!AQ$104:AQ$248,Calculation!$D$104:$D$248,$D133,Calculation!$C$104:$C$248,$C133)+SUMIFS(Calculation!AQ$38:AQ$64,Calculation!$B$38:$B$64,$D133,Calculation!$A$38:$A$64,$C133)*10000</f>
        <v>0</v>
      </c>
    </row>
    <row r="134" spans="1:40">
      <c r="A134" s="139" t="s">
        <v>173</v>
      </c>
      <c r="B134" s="130" t="s">
        <v>191</v>
      </c>
      <c r="C134" s="142" t="s">
        <v>147</v>
      </c>
      <c r="D134" s="143" t="s">
        <v>435</v>
      </c>
      <c r="E134" s="146">
        <f>SUMIFS(Calculation!H$104:H$248,Calculation!$D$104:$D$248,$D134,Calculation!$C$104:$C$248,$C134)+SUMIFS(Calculation!H$38:H$64,Calculation!$B$38:$B$64,$D134,Calculation!$A$38:$A$64,$C134)*10000</f>
        <v>122.55024703817722</v>
      </c>
      <c r="F134" s="113">
        <f>SUMIFS(Calculation!I$104:I$248,Calculation!$D$104:$D$248,$D134,Calculation!$C$104:$C$248,$C134)+SUMIFS(Calculation!I$38:I$64,Calculation!$B$38:$B$64,$D134,Calculation!$A$38:$A$64,$C134)*10000</f>
        <v>0</v>
      </c>
      <c r="G134" s="112">
        <f>SUMIFS(Calculation!J$104:J$248,Calculation!$D$104:$D$248,$D134,Calculation!$C$104:$C$248,$C134)+SUMIFS(Calculation!J$38:J$64,Calculation!$B$38:$B$64,$D134,Calculation!$A$38:$A$64,$C134)*10000</f>
        <v>0</v>
      </c>
      <c r="H134" s="113">
        <f>SUMIFS(Calculation!K$104:K$248,Calculation!$D$104:$D$248,$D134,Calculation!$C$104:$C$248,$C134)+SUMIFS(Calculation!K$38:K$64,Calculation!$B$38:$B$64,$D134,Calculation!$A$38:$A$64,$C134)*10000</f>
        <v>0</v>
      </c>
      <c r="I134" s="112">
        <f>SUMIFS(Calculation!L$104:L$248,Calculation!$D$104:$D$248,$D134,Calculation!$C$104:$C$248,$C134)+SUMIFS(Calculation!L$38:L$64,Calculation!$B$38:$B$64,$D134,Calculation!$A$38:$A$64,$C134)*10000</f>
        <v>0</v>
      </c>
      <c r="J134" s="147">
        <f>SUMIFS(Calculation!M$104:M$248,Calculation!$D$104:$D$248,$D134,Calculation!$C$104:$C$248,$C134)+SUMIFS(Calculation!M$38:M$64,Calculation!$B$38:$B$64,$D134,Calculation!$A$38:$A$64,$C134)*10000</f>
        <v>0</v>
      </c>
      <c r="K134" s="152">
        <f>SUMIFS(Calculation!N$104:N$248,Calculation!$D$104:$D$248,$D134,Calculation!$C$104:$C$248,$C134)+SUMIFS(Calculation!N$38:N$64,Calculation!$B$38:$B$64,$D134,Calculation!$A$38:$A$64,$C134)*10000</f>
        <v>16.098719618013192</v>
      </c>
      <c r="L134" s="115">
        <f>SUMIFS(Calculation!O$104:O$248,Calculation!$D$104:$D$248,$D134,Calculation!$C$104:$C$248,$C134)+SUMIFS(Calculation!O$38:O$64,Calculation!$B$38:$B$64,$D134,Calculation!$A$38:$A$64,$C134)*10000</f>
        <v>0</v>
      </c>
      <c r="M134" s="114">
        <f>SUMIFS(Calculation!P$104:P$248,Calculation!$D$104:$D$248,$D134,Calculation!$C$104:$C$248,$C134)+SUMIFS(Calculation!P$38:P$64,Calculation!$B$38:$B$64,$D134,Calculation!$A$38:$A$64,$C134)*10000</f>
        <v>0</v>
      </c>
      <c r="N134" s="115">
        <f>SUMIFS(Calculation!Q$104:Q$248,Calculation!$D$104:$D$248,$D134,Calculation!$C$104:$C$248,$C134)+SUMIFS(Calculation!Q$38:Q$64,Calculation!$B$38:$B$64,$D134,Calculation!$A$38:$A$64,$C134)*10000</f>
        <v>0</v>
      </c>
      <c r="O134" s="114">
        <f>SUMIFS(Calculation!R$104:R$248,Calculation!$D$104:$D$248,$D134,Calculation!$C$104:$C$248,$C134)+SUMIFS(Calculation!R$38:R$64,Calculation!$B$38:$B$64,$D134,Calculation!$A$38:$A$64,$C134)*10000</f>
        <v>0</v>
      </c>
      <c r="P134" s="153">
        <f>SUMIFS(Calculation!S$104:S$248,Calculation!$D$104:$D$248,$D134,Calculation!$C$104:$C$248,$C134)+SUMIFS(Calculation!S$38:S$64,Calculation!$B$38:$B$64,$D134,Calculation!$A$38:$A$64,$C134)*10000</f>
        <v>0</v>
      </c>
      <c r="Q134" s="158">
        <f>SUMIFS(Calculation!T$104:T$248,Calculation!$D$104:$D$248,$D134,Calculation!$C$104:$C$248,$C134)+SUMIFS(Calculation!T$38:T$64,Calculation!$B$38:$B$64,$D134,Calculation!$A$38:$A$64,$C134)*10000</f>
        <v>1.2973327164699275</v>
      </c>
      <c r="R134" s="117">
        <f>SUMIFS(Calculation!U$104:U$248,Calculation!$D$104:$D$248,$D134,Calculation!$C$104:$C$248,$C134)+SUMIFS(Calculation!U$38:U$64,Calculation!$B$38:$B$64,$D134,Calculation!$A$38:$A$64,$C134)*10000</f>
        <v>0</v>
      </c>
      <c r="S134" s="116">
        <f>SUMIFS(Calculation!V$104:V$248,Calculation!$D$104:$D$248,$D134,Calculation!$C$104:$C$248,$C134)+SUMIFS(Calculation!V$38:V$64,Calculation!$B$38:$B$64,$D134,Calculation!$A$38:$A$64,$C134)*10000</f>
        <v>0</v>
      </c>
      <c r="T134" s="117">
        <f>SUMIFS(Calculation!W$104:W$248,Calculation!$D$104:$D$248,$D134,Calculation!$C$104:$C$248,$C134)+SUMIFS(Calculation!W$38:W$64,Calculation!$B$38:$B$64,$D134,Calculation!$A$38:$A$64,$C134)*10000</f>
        <v>0</v>
      </c>
      <c r="U134" s="116">
        <f>SUMIFS(Calculation!X$104:X$248,Calculation!$D$104:$D$248,$D134,Calculation!$C$104:$C$248,$C134)+SUMIFS(Calculation!X$38:X$64,Calculation!$B$38:$B$64,$D134,Calculation!$A$38:$A$64,$C134)*10000</f>
        <v>0</v>
      </c>
      <c r="V134" s="159">
        <f>SUMIFS(Calculation!Y$104:Y$248,Calculation!$D$104:$D$248,$D134,Calculation!$C$104:$C$248,$C134)+SUMIFS(Calculation!Y$38:Y$64,Calculation!$B$38:$B$64,$D134,Calculation!$A$38:$A$64,$C134)*10000</f>
        <v>0</v>
      </c>
      <c r="W134" s="164">
        <f>SUMIFS(Calculation!Z$104:Z$248,Calculation!$D$104:$D$248,$D134,Calculation!$C$104:$C$248,$C134)+SUMIFS(Calculation!Z$38:Z$64,Calculation!$B$38:$B$64,$D134,Calculation!$A$38:$A$64,$C134)*10000</f>
        <v>0</v>
      </c>
      <c r="X134" s="119">
        <f>SUMIFS(Calculation!AA$104:AA$248,Calculation!$D$104:$D$248,$D134,Calculation!$C$104:$C$248,$C134)+SUMIFS(Calculation!AA$38:AA$64,Calculation!$B$38:$B$64,$D134,Calculation!$A$38:$A$64,$C134)*10000</f>
        <v>0</v>
      </c>
      <c r="Y134" s="118">
        <f>SUMIFS(Calculation!AB$104:AB$248,Calculation!$D$104:$D$248,$D134,Calculation!$C$104:$C$248,$C134)+SUMIFS(Calculation!AB$38:AB$64,Calculation!$B$38:$B$64,$D134,Calculation!$A$38:$A$64,$C134)*10000</f>
        <v>0</v>
      </c>
      <c r="Z134" s="119">
        <f>SUMIFS(Calculation!AC$104:AC$248,Calculation!$D$104:$D$248,$D134,Calculation!$C$104:$C$248,$C134)+SUMIFS(Calculation!AC$38:AC$64,Calculation!$B$38:$B$64,$D134,Calculation!$A$38:$A$64,$C134)*10000</f>
        <v>0</v>
      </c>
      <c r="AA134" s="118">
        <f>SUMIFS(Calculation!AD$104:AD$248,Calculation!$D$104:$D$248,$D134,Calculation!$C$104:$C$248,$C134)+SUMIFS(Calculation!AD$38:AD$64,Calculation!$B$38:$B$64,$D134,Calculation!$A$38:$A$64,$C134)*10000</f>
        <v>0</v>
      </c>
      <c r="AB134" s="165">
        <f>SUMIFS(Calculation!AE$104:AE$248,Calculation!$D$104:$D$248,$D134,Calculation!$C$104:$C$248,$C134)+SUMIFS(Calculation!AE$38:AE$64,Calculation!$B$38:$B$64,$D134,Calculation!$A$38:$A$64,$C134)*10000</f>
        <v>0</v>
      </c>
      <c r="AC134" s="170">
        <f>SUMIFS(Calculation!AF$104:AF$248,Calculation!$D$104:$D$248,$D134,Calculation!$C$104:$C$248,$C134)+SUMIFS(Calculation!AF$38:AF$64,Calculation!$B$38:$B$64,$D134,Calculation!$A$38:$A$64,$C134)*10000</f>
        <v>3.1843621222443677</v>
      </c>
      <c r="AD134" s="121">
        <f>SUMIFS(Calculation!AG$104:AG$248,Calculation!$D$104:$D$248,$D134,Calculation!$C$104:$C$248,$C134)+SUMIFS(Calculation!AG$38:AG$64,Calculation!$B$38:$B$64,$D134,Calculation!$A$38:$A$64,$C134)*10000</f>
        <v>0</v>
      </c>
      <c r="AE134" s="120">
        <f>SUMIFS(Calculation!AH$104:AH$248,Calculation!$D$104:$D$248,$D134,Calculation!$C$104:$C$248,$C134)+SUMIFS(Calculation!AH$38:AH$64,Calculation!$B$38:$B$64,$D134,Calculation!$A$38:$A$64,$C134)*10000</f>
        <v>0</v>
      </c>
      <c r="AF134" s="121">
        <f>SUMIFS(Calculation!AI$104:AI$248,Calculation!$D$104:$D$248,$D134,Calculation!$C$104:$C$248,$C134)+SUMIFS(Calculation!AI$38:AI$64,Calculation!$B$38:$B$64,$D134,Calculation!$A$38:$A$64,$C134)*10000</f>
        <v>0</v>
      </c>
      <c r="AG134" s="120">
        <f>SUMIFS(Calculation!AJ$104:AJ$248,Calculation!$D$104:$D$248,$D134,Calculation!$C$104:$C$248,$C134)+SUMIFS(Calculation!AJ$38:AJ$64,Calculation!$B$38:$B$64,$D134,Calculation!$A$38:$A$64,$C134)*10000</f>
        <v>0</v>
      </c>
      <c r="AH134" s="171">
        <f>SUMIFS(Calculation!AK$104:AK$248,Calculation!$D$104:$D$248,$D134,Calculation!$C$104:$C$248,$C134)+SUMIFS(Calculation!AK$38:AK$64,Calculation!$B$38:$B$64,$D134,Calculation!$A$38:$A$64,$C134)*10000</f>
        <v>0</v>
      </c>
      <c r="AI134" s="176">
        <f>SUMIFS(Calculation!AL$104:AL$248,Calculation!$D$104:$D$248,$D134,Calculation!$C$104:$C$248,$C134)+SUMIFS(Calculation!AL$38:AL$64,Calculation!$B$38:$B$64,$D134,Calculation!$A$38:$A$64,$C134)*10000</f>
        <v>1.8693385050953046</v>
      </c>
      <c r="AJ134" s="123">
        <f>SUMIFS(Calculation!AM$104:AM$248,Calculation!$D$104:$D$248,$D134,Calculation!$C$104:$C$248,$C134)+SUMIFS(Calculation!AM$38:AM$64,Calculation!$B$38:$B$64,$D134,Calculation!$A$38:$A$64,$C134)*10000</f>
        <v>0</v>
      </c>
      <c r="AK134" s="122">
        <f>SUMIFS(Calculation!AN$104:AN$248,Calculation!$D$104:$D$248,$D134,Calculation!$C$104:$C$248,$C134)+SUMIFS(Calculation!AN$38:AN$64,Calculation!$B$38:$B$64,$D134,Calculation!$A$38:$A$64,$C134)*10000</f>
        <v>0</v>
      </c>
      <c r="AL134" s="123">
        <f>SUMIFS(Calculation!AO$104:AO$248,Calculation!$D$104:$D$248,$D134,Calculation!$C$104:$C$248,$C134)+SUMIFS(Calculation!AO$38:AO$64,Calculation!$B$38:$B$64,$D134,Calculation!$A$38:$A$64,$C134)*10000</f>
        <v>0</v>
      </c>
      <c r="AM134" s="122">
        <f>SUMIFS(Calculation!AP$104:AP$248,Calculation!$D$104:$D$248,$D134,Calculation!$C$104:$C$248,$C134)+SUMIFS(Calculation!AP$38:AP$64,Calculation!$B$38:$B$64,$D134,Calculation!$A$38:$A$64,$C134)*10000</f>
        <v>0</v>
      </c>
      <c r="AN134" s="177">
        <f>SUMIFS(Calculation!AQ$104:AQ$248,Calculation!$D$104:$D$248,$D134,Calculation!$C$104:$C$248,$C134)+SUMIFS(Calculation!AQ$38:AQ$64,Calculation!$B$38:$B$64,$D134,Calculation!$A$38:$A$64,$C134)*10000</f>
        <v>0</v>
      </c>
    </row>
    <row r="135" spans="1:40">
      <c r="A135" s="139" t="s">
        <v>173</v>
      </c>
      <c r="B135" s="130" t="s">
        <v>191</v>
      </c>
      <c r="C135" s="142" t="s">
        <v>147</v>
      </c>
      <c r="D135" s="143" t="s">
        <v>224</v>
      </c>
      <c r="E135" s="146">
        <f>SUMIFS(Calculation!H$104:H$248,Calculation!$D$104:$D$248,$D135,Calculation!$C$104:$C$248,$C135)+SUMIFS(Calculation!H$38:H$64,Calculation!$B$38:$B$64,$D135,Calculation!$A$38:$A$64,$C135)*10000</f>
        <v>388982.09066623205</v>
      </c>
      <c r="F135" s="113">
        <f>SUMIFS(Calculation!I$104:I$248,Calculation!$D$104:$D$248,$D135,Calculation!$C$104:$C$248,$C135)+SUMIFS(Calculation!I$38:I$64,Calculation!$B$38:$B$64,$D135,Calculation!$A$38:$A$64,$C135)*10000</f>
        <v>599762.77306776284</v>
      </c>
      <c r="G135" s="112">
        <f>SUMIFS(Calculation!J$104:J$248,Calculation!$D$104:$D$248,$D135,Calculation!$C$104:$C$248,$C135)+SUMIFS(Calculation!J$38:J$64,Calculation!$B$38:$B$64,$D135,Calculation!$A$38:$A$64,$C135)*10000</f>
        <v>722808.46802070958</v>
      </c>
      <c r="H135" s="113">
        <f>SUMIFS(Calculation!K$104:K$248,Calculation!$D$104:$D$248,$D135,Calculation!$C$104:$C$248,$C135)+SUMIFS(Calculation!K$38:K$64,Calculation!$B$38:$B$64,$D135,Calculation!$A$38:$A$64,$C135)*10000</f>
        <v>435549.08281632932</v>
      </c>
      <c r="I135" s="112">
        <f>SUMIFS(Calculation!L$104:L$248,Calculation!$D$104:$D$248,$D135,Calculation!$C$104:$C$248,$C135)+SUMIFS(Calculation!L$38:L$64,Calculation!$B$38:$B$64,$D135,Calculation!$A$38:$A$64,$C135)*10000</f>
        <v>630561.61589863268</v>
      </c>
      <c r="J135" s="147">
        <f>SUMIFS(Calculation!M$104:M$248,Calculation!$D$104:$D$248,$D135,Calculation!$C$104:$C$248,$C135)+SUMIFS(Calculation!M$38:M$64,Calculation!$B$38:$B$64,$D135,Calculation!$A$38:$A$64,$C135)*10000</f>
        <v>423958.40472052194</v>
      </c>
      <c r="K135" s="152">
        <f>SUMIFS(Calculation!N$104:N$248,Calculation!$D$104:$D$248,$D135,Calculation!$C$104:$C$248,$C135)+SUMIFS(Calculation!N$38:N$64,Calculation!$B$38:$B$64,$D135,Calculation!$A$38:$A$64,$C135)*10000</f>
        <v>51098.335298446713</v>
      </c>
      <c r="L135" s="115">
        <f>SUMIFS(Calculation!O$104:O$248,Calculation!$D$104:$D$248,$D135,Calculation!$C$104:$C$248,$C135)+SUMIFS(Calculation!O$38:O$64,Calculation!$B$38:$B$64,$D135,Calculation!$A$38:$A$64,$C135)*10000</f>
        <v>67042.157193383784</v>
      </c>
      <c r="M135" s="114">
        <f>SUMIFS(Calculation!P$104:P$248,Calculation!$D$104:$D$248,$D135,Calculation!$C$104:$C$248,$C135)+SUMIFS(Calculation!P$38:P$64,Calculation!$B$38:$B$64,$D135,Calculation!$A$38:$A$64,$C135)*10000</f>
        <v>94711.563869561753</v>
      </c>
      <c r="N135" s="115">
        <f>SUMIFS(Calculation!Q$104:Q$248,Calculation!$D$104:$D$248,$D135,Calculation!$C$104:$C$248,$C135)+SUMIFS(Calculation!Q$38:Q$64,Calculation!$B$38:$B$64,$D135,Calculation!$A$38:$A$64,$C135)*10000</f>
        <v>61909.228801114674</v>
      </c>
      <c r="O135" s="114">
        <f>SUMIFS(Calculation!R$104:R$248,Calculation!$D$104:$D$248,$D135,Calculation!$C$104:$C$248,$C135)+SUMIFS(Calculation!R$38:R$64,Calculation!$B$38:$B$64,$D135,Calculation!$A$38:$A$64,$C135)*10000</f>
        <v>84416.856598063576</v>
      </c>
      <c r="P135" s="153">
        <f>SUMIFS(Calculation!S$104:S$248,Calculation!$D$104:$D$248,$D135,Calculation!$C$104:$C$248,$C135)+SUMIFS(Calculation!S$38:S$64,Calculation!$B$38:$B$64,$D135,Calculation!$A$38:$A$64,$C135)*10000</f>
        <v>70853.698467266688</v>
      </c>
      <c r="Q135" s="158">
        <f>SUMIFS(Calculation!T$104:T$248,Calculation!$D$104:$D$248,$D135,Calculation!$C$104:$C$248,$C135)+SUMIFS(Calculation!T$38:T$64,Calculation!$B$38:$B$64,$D135,Calculation!$A$38:$A$64,$C135)*10000</f>
        <v>4117.8145661751932</v>
      </c>
      <c r="R135" s="117">
        <f>SUMIFS(Calculation!U$104:U$248,Calculation!$D$104:$D$248,$D135,Calculation!$C$104:$C$248,$C135)+SUMIFS(Calculation!U$38:U$64,Calculation!$B$38:$B$64,$D135,Calculation!$A$38:$A$64,$C135)*10000</f>
        <v>4846.4210019313578</v>
      </c>
      <c r="S135" s="116">
        <f>SUMIFS(Calculation!V$104:V$248,Calculation!$D$104:$D$248,$D135,Calculation!$C$104:$C$248,$C135)+SUMIFS(Calculation!V$38:V$64,Calculation!$B$38:$B$64,$D135,Calculation!$A$38:$A$64,$C135)*10000</f>
        <v>6013.4326266388407</v>
      </c>
      <c r="T135" s="117">
        <f>SUMIFS(Calculation!W$104:W$248,Calculation!$D$104:$D$248,$D135,Calculation!$C$104:$C$248,$C135)+SUMIFS(Calculation!W$38:W$64,Calculation!$B$38:$B$64,$D135,Calculation!$A$38:$A$64,$C135)*10000</f>
        <v>4133.1445364380534</v>
      </c>
      <c r="U135" s="116">
        <f>SUMIFS(Calculation!X$104:X$248,Calculation!$D$104:$D$248,$D135,Calculation!$C$104:$C$248,$C135)+SUMIFS(Calculation!X$38:X$64,Calculation!$B$38:$B$64,$D135,Calculation!$A$38:$A$64,$C135)*10000</f>
        <v>5378.3592846411702</v>
      </c>
      <c r="V135" s="159">
        <f>SUMIFS(Calculation!Y$104:Y$248,Calculation!$D$104:$D$248,$D135,Calculation!$C$104:$C$248,$C135)+SUMIFS(Calculation!Y$38:Y$64,Calculation!$B$38:$B$64,$D135,Calculation!$A$38:$A$64,$C135)*10000</f>
        <v>4532.2195181620482</v>
      </c>
      <c r="W135" s="164">
        <f>SUMIFS(Calculation!Z$104:Z$248,Calculation!$D$104:$D$248,$D135,Calculation!$C$104:$C$248,$C135)+SUMIFS(Calculation!Z$38:Z$64,Calculation!$B$38:$B$64,$D135,Calculation!$A$38:$A$64,$C135)*10000</f>
        <v>0</v>
      </c>
      <c r="X135" s="119">
        <f>SUMIFS(Calculation!AA$104:AA$248,Calculation!$D$104:$D$248,$D135,Calculation!$C$104:$C$248,$C135)+SUMIFS(Calculation!AA$38:AA$64,Calculation!$B$38:$B$64,$D135,Calculation!$A$38:$A$64,$C135)*10000</f>
        <v>0</v>
      </c>
      <c r="Y135" s="118">
        <f>SUMIFS(Calculation!AB$104:AB$248,Calculation!$D$104:$D$248,$D135,Calculation!$C$104:$C$248,$C135)+SUMIFS(Calculation!AB$38:AB$64,Calculation!$B$38:$B$64,$D135,Calculation!$A$38:$A$64,$C135)*10000</f>
        <v>0</v>
      </c>
      <c r="Z135" s="119">
        <f>SUMIFS(Calculation!AC$104:AC$248,Calculation!$D$104:$D$248,$D135,Calculation!$C$104:$C$248,$C135)+SUMIFS(Calculation!AC$38:AC$64,Calculation!$B$38:$B$64,$D135,Calculation!$A$38:$A$64,$C135)*10000</f>
        <v>0</v>
      </c>
      <c r="AA135" s="118">
        <f>SUMIFS(Calculation!AD$104:AD$248,Calculation!$D$104:$D$248,$D135,Calculation!$C$104:$C$248,$C135)+SUMIFS(Calculation!AD$38:AD$64,Calculation!$B$38:$B$64,$D135,Calculation!$A$38:$A$64,$C135)*10000</f>
        <v>0</v>
      </c>
      <c r="AB135" s="165">
        <f>SUMIFS(Calculation!AE$104:AE$248,Calculation!$D$104:$D$248,$D135,Calculation!$C$104:$C$248,$C135)+SUMIFS(Calculation!AE$38:AE$64,Calculation!$B$38:$B$64,$D135,Calculation!$A$38:$A$64,$C135)*10000</f>
        <v>0</v>
      </c>
      <c r="AC135" s="170">
        <f>SUMIFS(Calculation!AF$104:AF$248,Calculation!$D$104:$D$248,$D135,Calculation!$C$104:$C$248,$C135)+SUMIFS(Calculation!AF$38:AF$64,Calculation!$B$38:$B$64,$D135,Calculation!$A$38:$A$64,$C135)*10000</f>
        <v>10107.363026066383</v>
      </c>
      <c r="AD135" s="121">
        <f>SUMIFS(Calculation!AG$104:AG$248,Calculation!$D$104:$D$248,$D135,Calculation!$C$104:$C$248,$C135)+SUMIFS(Calculation!AG$38:AG$64,Calculation!$B$38:$B$64,$D135,Calculation!$A$38:$A$64,$C135)*10000</f>
        <v>23424.368176001564</v>
      </c>
      <c r="AE135" s="120">
        <f>SUMIFS(Calculation!AH$104:AH$248,Calculation!$D$104:$D$248,$D135,Calculation!$C$104:$C$248,$C135)+SUMIFS(Calculation!AH$38:AH$64,Calculation!$B$38:$B$64,$D135,Calculation!$A$38:$A$64,$C135)*10000</f>
        <v>29766.491501862263</v>
      </c>
      <c r="AF135" s="121">
        <f>SUMIFS(Calculation!AI$104:AI$248,Calculation!$D$104:$D$248,$D135,Calculation!$C$104:$C$248,$C135)+SUMIFS(Calculation!AI$38:AI$64,Calculation!$B$38:$B$64,$D135,Calculation!$A$38:$A$64,$C135)*10000</f>
        <v>19786.33022762898</v>
      </c>
      <c r="AG135" s="120">
        <f>SUMIFS(Calculation!AJ$104:AJ$248,Calculation!$D$104:$D$248,$D135,Calculation!$C$104:$C$248,$C135)+SUMIFS(Calculation!AJ$38:AJ$64,Calculation!$B$38:$B$64,$D135,Calculation!$A$38:$A$64,$C135)*10000</f>
        <v>29931.738627568251</v>
      </c>
      <c r="AH135" s="171">
        <f>SUMIFS(Calculation!AK$104:AK$248,Calculation!$D$104:$D$248,$D135,Calculation!$C$104:$C$248,$C135)+SUMIFS(Calculation!AK$38:AK$64,Calculation!$B$38:$B$64,$D135,Calculation!$A$38:$A$64,$C135)*10000</f>
        <v>23567.541494442652</v>
      </c>
      <c r="AI135" s="176">
        <f>SUMIFS(Calculation!AL$104:AL$248,Calculation!$D$104:$D$248,$D135,Calculation!$C$104:$C$248,$C135)+SUMIFS(Calculation!AL$38:AL$64,Calculation!$B$38:$B$64,$D135,Calculation!$A$38:$A$64,$C135)*10000</f>
        <v>5933.3964430797096</v>
      </c>
      <c r="AJ135" s="123">
        <f>SUMIFS(Calculation!AM$104:AM$248,Calculation!$D$104:$D$248,$D135,Calculation!$C$104:$C$248,$C135)+SUMIFS(Calculation!AM$38:AM$64,Calculation!$B$38:$B$64,$D135,Calculation!$A$38:$A$64,$C135)*10000</f>
        <v>13462.280560920439</v>
      </c>
      <c r="AK135" s="122">
        <f>SUMIFS(Calculation!AN$104:AN$248,Calculation!$D$104:$D$248,$D135,Calculation!$C$104:$C$248,$C135)+SUMIFS(Calculation!AN$38:AN$64,Calculation!$B$38:$B$64,$D135,Calculation!$A$38:$A$64,$C135)*10000</f>
        <v>22851.043981227594</v>
      </c>
      <c r="AL135" s="123">
        <f>SUMIFS(Calculation!AO$104:AO$248,Calculation!$D$104:$D$248,$D135,Calculation!$C$104:$C$248,$C135)+SUMIFS(Calculation!AO$38:AO$64,Calculation!$B$38:$B$64,$D135,Calculation!$A$38:$A$64,$C135)*10000</f>
        <v>17060.213618488986</v>
      </c>
      <c r="AM135" s="122">
        <f>SUMIFS(Calculation!AP$104:AP$248,Calculation!$D$104:$D$248,$D135,Calculation!$C$104:$C$248,$C135)+SUMIFS(Calculation!AP$38:AP$64,Calculation!$B$38:$B$64,$D135,Calculation!$A$38:$A$64,$C135)*10000</f>
        <v>25956.42959109434</v>
      </c>
      <c r="AN135" s="177">
        <f>SUMIFS(Calculation!AQ$104:AQ$248,Calculation!$D$104:$D$248,$D135,Calculation!$C$104:$C$248,$C135)+SUMIFS(Calculation!AQ$38:AQ$64,Calculation!$B$38:$B$64,$D135,Calculation!$A$38:$A$64,$C135)*10000</f>
        <v>20697.135799606687</v>
      </c>
    </row>
    <row r="136" spans="1:40">
      <c r="A136" s="139" t="s">
        <v>173</v>
      </c>
      <c r="B136" s="135" t="s">
        <v>173</v>
      </c>
      <c r="C136" s="142" t="s">
        <v>147</v>
      </c>
      <c r="D136" s="143" t="s">
        <v>444</v>
      </c>
      <c r="E136" s="146">
        <f>SUMIFS(Calculation!H$104:H$248,Calculation!$D$104:$D$248,$D136,Calculation!$C$104:$C$248,$C136)+SUMIFS(Calculation!H$38:H$64,Calculation!$B$38:$B$64,$D136,Calculation!$A$38:$A$64,$C136)*10000</f>
        <v>591.62188225326929</v>
      </c>
      <c r="F136" s="113">
        <f>SUMIFS(Calculation!I$104:I$248,Calculation!$D$104:$D$248,$D136,Calculation!$C$104:$C$248,$C136)+SUMIFS(Calculation!I$38:I$64,Calculation!$B$38:$B$64,$D136,Calculation!$A$38:$A$64,$C136)*10000</f>
        <v>779.60746494247257</v>
      </c>
      <c r="G136" s="112">
        <f>SUMIFS(Calculation!J$104:J$248,Calculation!$D$104:$D$248,$D136,Calculation!$C$104:$C$248,$C136)+SUMIFS(Calculation!J$38:J$64,Calculation!$B$38:$B$64,$D136,Calculation!$A$38:$A$64,$C136)*10000</f>
        <v>1818.2594821185432</v>
      </c>
      <c r="H136" s="113">
        <f>SUMIFS(Calculation!K$104:K$248,Calculation!$D$104:$D$248,$D136,Calculation!$C$104:$C$248,$C136)+SUMIFS(Calculation!K$38:K$64,Calculation!$B$38:$B$64,$D136,Calculation!$A$38:$A$64,$C136)*10000</f>
        <v>8444.2347596560085</v>
      </c>
      <c r="I136" s="112">
        <f>SUMIFS(Calculation!L$104:L$248,Calculation!$D$104:$D$248,$D136,Calculation!$C$104:$C$248,$C136)+SUMIFS(Calculation!L$38:L$64,Calculation!$B$38:$B$64,$D136,Calculation!$A$38:$A$64,$C136)*10000</f>
        <v>18139.983439033251</v>
      </c>
      <c r="J136" s="147">
        <f>SUMIFS(Calculation!M$104:M$248,Calculation!$D$104:$D$248,$D136,Calculation!$C$104:$C$248,$C136)+SUMIFS(Calculation!M$38:M$64,Calculation!$B$38:$B$64,$D136,Calculation!$A$38:$A$64,$C136)*10000</f>
        <v>33103.459373864804</v>
      </c>
      <c r="K136" s="152">
        <f>SUMIFS(Calculation!N$104:N$248,Calculation!$D$104:$D$248,$D136,Calculation!$C$104:$C$248,$C136)+SUMIFS(Calculation!N$38:N$64,Calculation!$B$38:$B$64,$D136,Calculation!$A$38:$A$64,$C136)*10000</f>
        <v>77.717956776615409</v>
      </c>
      <c r="L136" s="115">
        <f>SUMIFS(Calculation!O$104:O$248,Calculation!$D$104:$D$248,$D136,Calculation!$C$104:$C$248,$C136)+SUMIFS(Calculation!O$38:O$64,Calculation!$B$38:$B$64,$D136,Calculation!$A$38:$A$64,$C136)*10000</f>
        <v>87.145399082486009</v>
      </c>
      <c r="M136" s="114">
        <f>SUMIFS(Calculation!P$104:P$248,Calculation!$D$104:$D$248,$D136,Calculation!$C$104:$C$248,$C136)+SUMIFS(Calculation!P$38:P$64,Calculation!$B$38:$B$64,$D136,Calculation!$A$38:$A$64,$C136)*10000</f>
        <v>238.25149633854676</v>
      </c>
      <c r="N136" s="115">
        <f>SUMIFS(Calculation!Q$104:Q$248,Calculation!$D$104:$D$248,$D136,Calculation!$C$104:$C$248,$C136)+SUMIFS(Calculation!Q$38:Q$64,Calculation!$B$38:$B$64,$D136,Calculation!$A$38:$A$64,$C136)*10000</f>
        <v>1200.2689993180943</v>
      </c>
      <c r="O136" s="114">
        <f>SUMIFS(Calculation!R$104:R$248,Calculation!$D$104:$D$248,$D136,Calculation!$C$104:$C$248,$C136)+SUMIFS(Calculation!R$38:R$64,Calculation!$B$38:$B$64,$D136,Calculation!$A$38:$A$64,$C136)*10000</f>
        <v>2428.502373208662</v>
      </c>
      <c r="P136" s="153">
        <f>SUMIFS(Calculation!S$104:S$248,Calculation!$D$104:$D$248,$D136,Calculation!$C$104:$C$248,$C136)+SUMIFS(Calculation!S$38:S$64,Calculation!$B$38:$B$64,$D136,Calculation!$A$38:$A$64,$C136)*10000</f>
        <v>5532.3883253250078</v>
      </c>
      <c r="Q136" s="158">
        <f>SUMIFS(Calculation!T$104:T$248,Calculation!$D$104:$D$248,$D136,Calculation!$C$104:$C$248,$C136)+SUMIFS(Calculation!T$38:T$64,Calculation!$B$38:$B$64,$D136,Calculation!$A$38:$A$64,$C136)*10000</f>
        <v>6.2629855277858573</v>
      </c>
      <c r="R136" s="117">
        <f>SUMIFS(Calculation!U$104:U$248,Calculation!$D$104:$D$248,$D136,Calculation!$C$104:$C$248,$C136)+SUMIFS(Calculation!U$38:U$64,Calculation!$B$38:$B$64,$D136,Calculation!$A$38:$A$64,$C136)*10000</f>
        <v>6.2996674035532054</v>
      </c>
      <c r="S136" s="116">
        <f>SUMIFS(Calculation!V$104:V$248,Calculation!$D$104:$D$248,$D136,Calculation!$C$104:$C$248,$C136)+SUMIFS(Calculation!V$38:V$64,Calculation!$B$38:$B$64,$D136,Calculation!$A$38:$A$64,$C136)*10000</f>
        <v>15.127079132606143</v>
      </c>
      <c r="T136" s="117">
        <f>SUMIFS(Calculation!W$104:W$248,Calculation!$D$104:$D$248,$D136,Calculation!$C$104:$C$248,$C136)+SUMIFS(Calculation!W$38:W$64,Calculation!$B$38:$B$64,$D136,Calculation!$A$38:$A$64,$C136)*10000</f>
        <v>80.131595124929589</v>
      </c>
      <c r="U136" s="116">
        <f>SUMIFS(Calculation!X$104:X$248,Calculation!$D$104:$D$248,$D136,Calculation!$C$104:$C$248,$C136)+SUMIFS(Calculation!X$38:X$64,Calculation!$B$38:$B$64,$D136,Calculation!$A$38:$A$64,$C136)*10000</f>
        <v>154.72452793296185</v>
      </c>
      <c r="V136" s="159">
        <f>SUMIFS(Calculation!Y$104:Y$248,Calculation!$D$104:$D$248,$D136,Calculation!$C$104:$C$248,$C136)+SUMIFS(Calculation!Y$38:Y$64,Calculation!$B$38:$B$64,$D136,Calculation!$A$38:$A$64,$C136)*10000</f>
        <v>353.88411462633309</v>
      </c>
      <c r="W136" s="164">
        <f>SUMIFS(Calculation!Z$104:Z$248,Calculation!$D$104:$D$248,$D136,Calculation!$C$104:$C$248,$C136)+SUMIFS(Calculation!Z$38:Z$64,Calculation!$B$38:$B$64,$D136,Calculation!$A$38:$A$64,$C136)*10000</f>
        <v>0</v>
      </c>
      <c r="X136" s="119">
        <f>SUMIFS(Calculation!AA$104:AA$248,Calculation!$D$104:$D$248,$D136,Calculation!$C$104:$C$248,$C136)+SUMIFS(Calculation!AA$38:AA$64,Calculation!$B$38:$B$64,$D136,Calculation!$A$38:$A$64,$C136)*10000</f>
        <v>0</v>
      </c>
      <c r="Y136" s="118">
        <f>SUMIFS(Calculation!AB$104:AB$248,Calculation!$D$104:$D$248,$D136,Calculation!$C$104:$C$248,$C136)+SUMIFS(Calculation!AB$38:AB$64,Calculation!$B$38:$B$64,$D136,Calculation!$A$38:$A$64,$C136)*10000</f>
        <v>0</v>
      </c>
      <c r="Z136" s="119">
        <f>SUMIFS(Calculation!AC$104:AC$248,Calculation!$D$104:$D$248,$D136,Calculation!$C$104:$C$248,$C136)+SUMIFS(Calculation!AC$38:AC$64,Calculation!$B$38:$B$64,$D136,Calculation!$A$38:$A$64,$C136)*10000</f>
        <v>0</v>
      </c>
      <c r="AA136" s="118">
        <f>SUMIFS(Calculation!AD$104:AD$248,Calculation!$D$104:$D$248,$D136,Calculation!$C$104:$C$248,$C136)+SUMIFS(Calculation!AD$38:AD$64,Calculation!$B$38:$B$64,$D136,Calculation!$A$38:$A$64,$C136)*10000</f>
        <v>0</v>
      </c>
      <c r="AB136" s="165">
        <f>SUMIFS(Calculation!AE$104:AE$248,Calculation!$D$104:$D$248,$D136,Calculation!$C$104:$C$248,$C136)+SUMIFS(Calculation!AE$38:AE$64,Calculation!$B$38:$B$64,$D136,Calculation!$A$38:$A$64,$C136)*10000</f>
        <v>0</v>
      </c>
      <c r="AC136" s="170">
        <f>SUMIFS(Calculation!AF$104:AF$248,Calculation!$D$104:$D$248,$D136,Calculation!$C$104:$C$248,$C136)+SUMIFS(Calculation!AF$38:AF$64,Calculation!$B$38:$B$64,$D136,Calculation!$A$38:$A$64,$C136)*10000</f>
        <v>15.37278265911074</v>
      </c>
      <c r="AD136" s="121">
        <f>SUMIFS(Calculation!AG$104:AG$248,Calculation!$D$104:$D$248,$D136,Calculation!$C$104:$C$248,$C136)+SUMIFS(Calculation!AG$38:AG$64,Calculation!$B$38:$B$64,$D136,Calculation!$A$38:$A$64,$C136)*10000</f>
        <v>30.448392450507157</v>
      </c>
      <c r="AE136" s="120">
        <f>SUMIFS(Calculation!AH$104:AH$248,Calculation!$D$104:$D$248,$D136,Calculation!$C$104:$C$248,$C136)+SUMIFS(Calculation!AH$38:AH$64,Calculation!$B$38:$B$64,$D136,Calculation!$A$38:$A$64,$C136)*10000</f>
        <v>74.879041706400415</v>
      </c>
      <c r="AF136" s="121">
        <f>SUMIFS(Calculation!AI$104:AI$248,Calculation!$D$104:$D$248,$D136,Calculation!$C$104:$C$248,$C136)+SUMIFS(Calculation!AI$38:AI$64,Calculation!$B$38:$B$64,$D136,Calculation!$A$38:$A$64,$C136)*10000</f>
        <v>383.60870006615232</v>
      </c>
      <c r="AG136" s="120">
        <f>SUMIFS(Calculation!AJ$104:AJ$248,Calculation!$D$104:$D$248,$D136,Calculation!$C$104:$C$248,$C136)+SUMIFS(Calculation!AJ$38:AJ$64,Calculation!$B$38:$B$64,$D136,Calculation!$A$38:$A$64,$C136)*10000</f>
        <v>861.07563371387459</v>
      </c>
      <c r="AH136" s="171">
        <f>SUMIFS(Calculation!AK$104:AK$248,Calculation!$D$104:$D$248,$D136,Calculation!$C$104:$C$248,$C136)+SUMIFS(Calculation!AK$38:AK$64,Calculation!$B$38:$B$64,$D136,Calculation!$A$38:$A$64,$C136)*10000</f>
        <v>1840.1973960569321</v>
      </c>
      <c r="AI136" s="176">
        <f>SUMIFS(Calculation!AL$104:AL$248,Calculation!$D$104:$D$248,$D136,Calculation!$C$104:$C$248,$C136)+SUMIFS(Calculation!AL$38:AL$64,Calculation!$B$38:$B$64,$D136,Calculation!$A$38:$A$64,$C136)*10000</f>
        <v>9.0243927832187119</v>
      </c>
      <c r="AJ136" s="123">
        <f>SUMIFS(Calculation!AM$104:AM$248,Calculation!$D$104:$D$248,$D136,Calculation!$C$104:$C$248,$C136)+SUMIFS(Calculation!AM$38:AM$64,Calculation!$B$38:$B$64,$D136,Calculation!$A$38:$A$64,$C136)*10000</f>
        <v>17.499076120981126</v>
      </c>
      <c r="AK136" s="122">
        <f>SUMIFS(Calculation!AN$104:AN$248,Calculation!$D$104:$D$248,$D136,Calculation!$C$104:$C$248,$C136)+SUMIFS(Calculation!AN$38:AN$64,Calculation!$B$38:$B$64,$D136,Calculation!$A$38:$A$64,$C136)*10000</f>
        <v>57.482900703903347</v>
      </c>
      <c r="AL136" s="123">
        <f>SUMIFS(Calculation!AO$104:AO$248,Calculation!$D$104:$D$248,$D136,Calculation!$C$104:$C$248,$C136)+SUMIFS(Calculation!AO$38:AO$64,Calculation!$B$38:$B$64,$D136,Calculation!$A$38:$A$64,$C136)*10000</f>
        <v>330.75594583481575</v>
      </c>
      <c r="AM136" s="122">
        <f>SUMIFS(Calculation!AP$104:AP$248,Calculation!$D$104:$D$248,$D136,Calculation!$C$104:$C$248,$C136)+SUMIFS(Calculation!AP$38:AP$64,Calculation!$B$38:$B$64,$D136,Calculation!$A$38:$A$64,$C136)*10000</f>
        <v>746.71402611125063</v>
      </c>
      <c r="AN136" s="177">
        <f>SUMIFS(Calculation!AQ$104:AQ$248,Calculation!$D$104:$D$248,$D136,Calculation!$C$104:$C$248,$C136)+SUMIFS(Calculation!AQ$38:AQ$64,Calculation!$B$38:$B$64,$D136,Calculation!$A$38:$A$64,$C136)*10000</f>
        <v>1616.0707901269211</v>
      </c>
    </row>
    <row r="137" spans="1:40">
      <c r="A137" s="139" t="s">
        <v>173</v>
      </c>
      <c r="B137" s="135" t="s">
        <v>173</v>
      </c>
      <c r="C137" s="142" t="s">
        <v>147</v>
      </c>
      <c r="D137" s="143" t="s">
        <v>227</v>
      </c>
      <c r="E137" s="146">
        <f>SUMIFS(Calculation!H$104:H$248,Calculation!$D$104:$D$248,$D137,Calculation!$C$104:$C$248,$C137)+SUMIFS(Calculation!H$38:H$64,Calculation!$B$38:$B$64,$D137,Calculation!$A$38:$A$64,$C137)*10000</f>
        <v>1633649.7293365402</v>
      </c>
      <c r="F137" s="113">
        <f>SUMIFS(Calculation!I$104:I$248,Calculation!$D$104:$D$248,$D137,Calculation!$C$104:$C$248,$C137)+SUMIFS(Calculation!I$38:I$64,Calculation!$B$38:$B$64,$D137,Calculation!$A$38:$A$64,$C137)*10000</f>
        <v>2179841.725532406</v>
      </c>
      <c r="G137" s="112">
        <f>SUMIFS(Calculation!J$104:J$248,Calculation!$D$104:$D$248,$D137,Calculation!$C$104:$C$248,$C137)+SUMIFS(Calculation!J$38:J$64,Calculation!$B$38:$B$64,$D137,Calculation!$A$38:$A$64,$C137)*10000</f>
        <v>2537145.9875358082</v>
      </c>
      <c r="H137" s="113">
        <f>SUMIFS(Calculation!K$104:K$248,Calculation!$D$104:$D$248,$D137,Calculation!$C$104:$C$248,$C137)+SUMIFS(Calculation!K$38:K$64,Calculation!$B$38:$B$64,$D137,Calculation!$A$38:$A$64,$C137)*10000</f>
        <v>2587897.8885529083</v>
      </c>
      <c r="I137" s="112">
        <f>SUMIFS(Calculation!L$104:L$248,Calculation!$D$104:$D$248,$D137,Calculation!$C$104:$C$248,$C137)+SUMIFS(Calculation!L$38:L$64,Calculation!$B$38:$B$64,$D137,Calculation!$A$38:$A$64,$C137)*10000</f>
        <v>2703825.8213532758</v>
      </c>
      <c r="J137" s="147">
        <f>SUMIFS(Calculation!M$104:M$248,Calculation!$D$104:$D$248,$D137,Calculation!$C$104:$C$248,$C137)+SUMIFS(Calculation!M$38:M$64,Calculation!$B$38:$B$64,$D137,Calculation!$A$38:$A$64,$C137)*10000</f>
        <v>2267344.419499475</v>
      </c>
      <c r="K137" s="152">
        <f>SUMIFS(Calculation!N$104:N$248,Calculation!$D$104:$D$248,$D137,Calculation!$C$104:$C$248,$C137)+SUMIFS(Calculation!N$38:N$64,Calculation!$B$38:$B$64,$D137,Calculation!$A$38:$A$64,$C137)*10000</f>
        <v>214603.14917553082</v>
      </c>
      <c r="L137" s="115">
        <f>SUMIFS(Calculation!O$104:O$248,Calculation!$D$104:$D$248,$D137,Calculation!$C$104:$C$248,$C137)+SUMIFS(Calculation!O$38:O$64,Calculation!$B$38:$B$64,$D137,Calculation!$A$38:$A$64,$C137)*10000</f>
        <v>243665.15926344279</v>
      </c>
      <c r="M137" s="114">
        <f>SUMIFS(Calculation!P$104:P$248,Calculation!$D$104:$D$248,$D137,Calculation!$C$104:$C$248,$C137)+SUMIFS(Calculation!P$38:P$64,Calculation!$B$38:$B$64,$D137,Calculation!$A$38:$A$64,$C137)*10000</f>
        <v>332449.1547572948</v>
      </c>
      <c r="N137" s="115">
        <f>SUMIFS(Calculation!Q$104:Q$248,Calculation!$D$104:$D$248,$D137,Calculation!$C$104:$C$248,$C137)+SUMIFS(Calculation!Q$38:Q$64,Calculation!$B$38:$B$64,$D137,Calculation!$A$38:$A$64,$C137)*10000</f>
        <v>367845.48244337825</v>
      </c>
      <c r="O137" s="114">
        <f>SUMIFS(Calculation!R$104:R$248,Calculation!$D$104:$D$248,$D137,Calculation!$C$104:$C$248,$C137)+SUMIFS(Calculation!R$38:R$64,Calculation!$B$38:$B$64,$D137,Calculation!$A$38:$A$64,$C137)*10000</f>
        <v>361976.48393493961</v>
      </c>
      <c r="P137" s="153">
        <f>SUMIFS(Calculation!S$104:S$248,Calculation!$D$104:$D$248,$D137,Calculation!$C$104:$C$248,$C137)+SUMIFS(Calculation!S$38:S$64,Calculation!$B$38:$B$64,$D137,Calculation!$A$38:$A$64,$C137)*10000</f>
        <v>378928.06471558864</v>
      </c>
      <c r="Q137" s="158">
        <f>SUMIFS(Calculation!T$104:T$248,Calculation!$D$104:$D$248,$D137,Calculation!$C$104:$C$248,$C137)+SUMIFS(Calculation!T$38:T$64,Calculation!$B$38:$B$64,$D137,Calculation!$A$38:$A$64,$C137)*10000</f>
        <v>17294.026673486002</v>
      </c>
      <c r="R137" s="117">
        <f>SUMIFS(Calculation!U$104:U$248,Calculation!$D$104:$D$248,$D137,Calculation!$C$104:$C$248,$C137)+SUMIFS(Calculation!U$38:U$64,Calculation!$B$38:$B$64,$D137,Calculation!$A$38:$A$64,$C137)*10000</f>
        <v>17614.348862417552</v>
      </c>
      <c r="S137" s="116">
        <f>SUMIFS(Calculation!V$104:V$248,Calculation!$D$104:$D$248,$D137,Calculation!$C$104:$C$248,$C137)+SUMIFS(Calculation!V$38:V$64,Calculation!$B$38:$B$64,$D137,Calculation!$A$38:$A$64,$C137)*10000</f>
        <v>21107.882841733001</v>
      </c>
      <c r="T137" s="117">
        <f>SUMIFS(Calculation!W$104:W$248,Calculation!$D$104:$D$248,$D137,Calculation!$C$104:$C$248,$C137)+SUMIFS(Calculation!W$38:W$64,Calculation!$B$38:$B$64,$D137,Calculation!$A$38:$A$64,$C137)*10000</f>
        <v>24557.86601539599</v>
      </c>
      <c r="U137" s="116">
        <f>SUMIFS(Calculation!X$104:X$248,Calculation!$D$104:$D$248,$D137,Calculation!$C$104:$C$248,$C137)+SUMIFS(Calculation!X$38:X$64,Calculation!$B$38:$B$64,$D137,Calculation!$A$38:$A$64,$C137)*10000</f>
        <v>23062.21365790474</v>
      </c>
      <c r="V137" s="159">
        <f>SUMIFS(Calculation!Y$104:Y$248,Calculation!$D$104:$D$248,$D137,Calculation!$C$104:$C$248,$C137)+SUMIFS(Calculation!Y$38:Y$64,Calculation!$B$38:$B$64,$D137,Calculation!$A$38:$A$64,$C137)*10000</f>
        <v>24238.468958353216</v>
      </c>
      <c r="W137" s="164">
        <f>SUMIFS(Calculation!Z$104:Z$248,Calculation!$D$104:$D$248,$D137,Calculation!$C$104:$C$248,$C137)+SUMIFS(Calculation!Z$38:Z$64,Calculation!$B$38:$B$64,$D137,Calculation!$A$38:$A$64,$C137)*10000</f>
        <v>0</v>
      </c>
      <c r="X137" s="119">
        <f>SUMIFS(Calculation!AA$104:AA$248,Calculation!$D$104:$D$248,$D137,Calculation!$C$104:$C$248,$C137)+SUMIFS(Calculation!AA$38:AA$64,Calculation!$B$38:$B$64,$D137,Calculation!$A$38:$A$64,$C137)*10000</f>
        <v>0</v>
      </c>
      <c r="Y137" s="118">
        <f>SUMIFS(Calculation!AB$104:AB$248,Calculation!$D$104:$D$248,$D137,Calculation!$C$104:$C$248,$C137)+SUMIFS(Calculation!AB$38:AB$64,Calculation!$B$38:$B$64,$D137,Calculation!$A$38:$A$64,$C137)*10000</f>
        <v>0</v>
      </c>
      <c r="Z137" s="119">
        <f>SUMIFS(Calculation!AC$104:AC$248,Calculation!$D$104:$D$248,$D137,Calculation!$C$104:$C$248,$C137)+SUMIFS(Calculation!AC$38:AC$64,Calculation!$B$38:$B$64,$D137,Calculation!$A$38:$A$64,$C137)*10000</f>
        <v>0</v>
      </c>
      <c r="AA137" s="118">
        <f>SUMIFS(Calculation!AD$104:AD$248,Calculation!$D$104:$D$248,$D137,Calculation!$C$104:$C$248,$C137)+SUMIFS(Calculation!AD$38:AD$64,Calculation!$B$38:$B$64,$D137,Calculation!$A$38:$A$64,$C137)*10000</f>
        <v>0</v>
      </c>
      <c r="AB137" s="165">
        <f>SUMIFS(Calculation!AE$104:AE$248,Calculation!$D$104:$D$248,$D137,Calculation!$C$104:$C$248,$C137)+SUMIFS(Calculation!AE$38:AE$64,Calculation!$B$38:$B$64,$D137,Calculation!$A$38:$A$64,$C137)*10000</f>
        <v>0</v>
      </c>
      <c r="AC137" s="170">
        <f>SUMIFS(Calculation!AF$104:AF$248,Calculation!$D$104:$D$248,$D137,Calculation!$C$104:$C$248,$C137)+SUMIFS(Calculation!AF$38:AF$64,Calculation!$B$38:$B$64,$D137,Calculation!$A$38:$A$64,$C137)*10000</f>
        <v>42448.974562192911</v>
      </c>
      <c r="AD137" s="121">
        <f>SUMIFS(Calculation!AG$104:AG$248,Calculation!$D$104:$D$248,$D137,Calculation!$C$104:$C$248,$C137)+SUMIFS(Calculation!AG$38:AG$64,Calculation!$B$38:$B$64,$D137,Calculation!$A$38:$A$64,$C137)*10000</f>
        <v>85136.01950168483</v>
      </c>
      <c r="AE137" s="120">
        <f>SUMIFS(Calculation!AH$104:AH$248,Calculation!$D$104:$D$248,$D137,Calculation!$C$104:$C$248,$C137)+SUMIFS(Calculation!AH$38:AH$64,Calculation!$B$38:$B$64,$D137,Calculation!$A$38:$A$64,$C137)*10000</f>
        <v>104484.02006657836</v>
      </c>
      <c r="AF137" s="121">
        <f>SUMIFS(Calculation!AI$104:AI$248,Calculation!$D$104:$D$248,$D137,Calculation!$C$104:$C$248,$C137)+SUMIFS(Calculation!AI$38:AI$64,Calculation!$B$38:$B$64,$D137,Calculation!$A$38:$A$64,$C137)*10000</f>
        <v>117564.25220136379</v>
      </c>
      <c r="AG137" s="120">
        <f>SUMIFS(Calculation!AJ$104:AJ$248,Calculation!$D$104:$D$248,$D137,Calculation!$C$104:$C$248,$C137)+SUMIFS(Calculation!AJ$38:AJ$64,Calculation!$B$38:$B$64,$D137,Calculation!$A$38:$A$64,$C137)*10000</f>
        <v>128346.23253094812</v>
      </c>
      <c r="AH137" s="171">
        <f>SUMIFS(Calculation!AK$104:AK$248,Calculation!$D$104:$D$248,$D137,Calculation!$C$104:$C$248,$C137)+SUMIFS(Calculation!AK$38:AK$64,Calculation!$B$38:$B$64,$D137,Calculation!$A$38:$A$64,$C137)*10000</f>
        <v>126040.03858343673</v>
      </c>
      <c r="AI137" s="176">
        <f>SUMIFS(Calculation!AL$104:AL$248,Calculation!$D$104:$D$248,$D137,Calculation!$C$104:$C$248,$C137)+SUMIFS(Calculation!AL$38:AL$64,Calculation!$B$38:$B$64,$D137,Calculation!$A$38:$A$64,$C137)*10000</f>
        <v>24919.120252250283</v>
      </c>
      <c r="AJ137" s="123">
        <f>SUMIFS(Calculation!AM$104:AM$248,Calculation!$D$104:$D$248,$D137,Calculation!$C$104:$C$248,$C137)+SUMIFS(Calculation!AM$38:AM$64,Calculation!$B$38:$B$64,$D137,Calculation!$A$38:$A$64,$C137)*10000</f>
        <v>48928.746840048749</v>
      </c>
      <c r="AK137" s="122">
        <f>SUMIFS(Calculation!AN$104:AN$248,Calculation!$D$104:$D$248,$D137,Calculation!$C$104:$C$248,$C137)+SUMIFS(Calculation!AN$38:AN$64,Calculation!$B$38:$B$64,$D137,Calculation!$A$38:$A$64,$C137)*10000</f>
        <v>80209.954798585415</v>
      </c>
      <c r="AL137" s="123">
        <f>SUMIFS(Calculation!AO$104:AO$248,Calculation!$D$104:$D$248,$D137,Calculation!$C$104:$C$248,$C137)+SUMIFS(Calculation!AO$38:AO$64,Calculation!$B$38:$B$64,$D137,Calculation!$A$38:$A$64,$C137)*10000</f>
        <v>101366.51078695366</v>
      </c>
      <c r="AM137" s="122">
        <f>SUMIFS(Calculation!AP$104:AP$248,Calculation!$D$104:$D$248,$D137,Calculation!$C$104:$C$248,$C137)+SUMIFS(Calculation!AP$38:AP$64,Calculation!$B$38:$B$64,$D137,Calculation!$A$38:$A$64,$C137)*10000</f>
        <v>111300.24852293158</v>
      </c>
      <c r="AN137" s="177">
        <f>SUMIFS(Calculation!AQ$104:AQ$248,Calculation!$D$104:$D$248,$D137,Calculation!$C$104:$C$248,$C137)+SUMIFS(Calculation!AQ$38:AQ$64,Calculation!$B$38:$B$64,$D137,Calculation!$A$38:$A$64,$C137)*10000</f>
        <v>110689.00824314635</v>
      </c>
    </row>
    <row r="138" spans="1:40">
      <c r="A138" s="139" t="s">
        <v>173</v>
      </c>
      <c r="B138" s="130" t="s">
        <v>191</v>
      </c>
      <c r="C138" s="142" t="s">
        <v>444</v>
      </c>
      <c r="D138" s="143" t="s">
        <v>146</v>
      </c>
      <c r="E138" s="146">
        <f>SUMIFS(Calculation!H$104:H$248,Calculation!$D$104:$D$248,$D138,Calculation!$C$104:$C$248,$C138)+SUMIFS(Calculation!H$38:H$64,Calculation!$B$38:$B$64,$D138,Calculation!$A$38:$A$64,$C138)*10000</f>
        <v>64522.330856472428</v>
      </c>
      <c r="F138" s="113">
        <f>SUMIFS(Calculation!I$104:I$248,Calculation!$D$104:$D$248,$D138,Calculation!$C$104:$C$248,$C138)+SUMIFS(Calculation!I$38:I$64,Calculation!$B$38:$B$64,$D138,Calculation!$A$38:$A$64,$C138)*10000</f>
        <v>60259.333333333336</v>
      </c>
      <c r="G138" s="112">
        <f>SUMIFS(Calculation!J$104:J$248,Calculation!$D$104:$D$248,$D138,Calculation!$C$104:$C$248,$C138)+SUMIFS(Calculation!J$38:J$64,Calculation!$B$38:$B$64,$D138,Calculation!$A$38:$A$64,$C138)*10000</f>
        <v>56506.908768821959</v>
      </c>
      <c r="H138" s="113">
        <f>SUMIFS(Calculation!K$104:K$248,Calculation!$D$104:$D$248,$D138,Calculation!$C$104:$C$248,$C138)+SUMIFS(Calculation!K$38:K$64,Calculation!$B$38:$B$64,$D138,Calculation!$A$38:$A$64,$C138)*10000</f>
        <v>70030.397319291529</v>
      </c>
      <c r="I138" s="112">
        <f>SUMIFS(Calculation!L$104:L$248,Calculation!$D$104:$D$248,$D138,Calculation!$C$104:$C$248,$C138)+SUMIFS(Calculation!L$38:L$64,Calculation!$B$38:$B$64,$D138,Calculation!$A$38:$A$64,$C138)*10000</f>
        <v>81891.223589505462</v>
      </c>
      <c r="J138" s="147">
        <f>SUMIFS(Calculation!M$104:M$248,Calculation!$D$104:$D$248,$D138,Calculation!$C$104:$C$248,$C138)+SUMIFS(Calculation!M$38:M$64,Calculation!$B$38:$B$64,$D138,Calculation!$A$38:$A$64,$C138)*10000</f>
        <v>129504.15480427045</v>
      </c>
      <c r="K138" s="152">
        <f>SUMIFS(Calculation!N$104:N$248,Calculation!$D$104:$D$248,$D138,Calculation!$C$104:$C$248,$C138)+SUMIFS(Calculation!N$38:N$64,Calculation!$B$38:$B$64,$D138,Calculation!$A$38:$A$64,$C138)*10000</f>
        <v>0</v>
      </c>
      <c r="L138" s="115">
        <f>SUMIFS(Calculation!O$104:O$248,Calculation!$D$104:$D$248,$D138,Calculation!$C$104:$C$248,$C138)+SUMIFS(Calculation!O$38:O$64,Calculation!$B$38:$B$64,$D138,Calculation!$A$38:$A$64,$C138)*10000</f>
        <v>0</v>
      </c>
      <c r="M138" s="114">
        <f>SUMIFS(Calculation!P$104:P$248,Calculation!$D$104:$D$248,$D138,Calculation!$C$104:$C$248,$C138)+SUMIFS(Calculation!P$38:P$64,Calculation!$B$38:$B$64,$D138,Calculation!$A$38:$A$64,$C138)*10000</f>
        <v>0</v>
      </c>
      <c r="N138" s="115">
        <f>SUMIFS(Calculation!Q$104:Q$248,Calculation!$D$104:$D$248,$D138,Calculation!$C$104:$C$248,$C138)+SUMIFS(Calculation!Q$38:Q$64,Calculation!$B$38:$B$64,$D138,Calculation!$A$38:$A$64,$C138)*10000</f>
        <v>0</v>
      </c>
      <c r="O138" s="114">
        <f>SUMIFS(Calculation!R$104:R$248,Calculation!$D$104:$D$248,$D138,Calculation!$C$104:$C$248,$C138)+SUMIFS(Calculation!R$38:R$64,Calculation!$B$38:$B$64,$D138,Calculation!$A$38:$A$64,$C138)*10000</f>
        <v>0</v>
      </c>
      <c r="P138" s="153">
        <f>SUMIFS(Calculation!S$104:S$248,Calculation!$D$104:$D$248,$D138,Calculation!$C$104:$C$248,$C138)+SUMIFS(Calculation!S$38:S$64,Calculation!$B$38:$B$64,$D138,Calculation!$A$38:$A$64,$C138)*10000</f>
        <v>0</v>
      </c>
      <c r="Q138" s="158">
        <f>SUMIFS(Calculation!T$104:T$248,Calculation!$D$104:$D$248,$D138,Calculation!$C$104:$C$248,$C138)+SUMIFS(Calculation!T$38:T$64,Calculation!$B$38:$B$64,$D138,Calculation!$A$38:$A$64,$C138)*10000</f>
        <v>0</v>
      </c>
      <c r="R138" s="117">
        <f>SUMIFS(Calculation!U$104:U$248,Calculation!$D$104:$D$248,$D138,Calculation!$C$104:$C$248,$C138)+SUMIFS(Calculation!U$38:U$64,Calculation!$B$38:$B$64,$D138,Calculation!$A$38:$A$64,$C138)*10000</f>
        <v>0</v>
      </c>
      <c r="S138" s="116">
        <f>SUMIFS(Calculation!V$104:V$248,Calculation!$D$104:$D$248,$D138,Calculation!$C$104:$C$248,$C138)+SUMIFS(Calculation!V$38:V$64,Calculation!$B$38:$B$64,$D138,Calculation!$A$38:$A$64,$C138)*10000</f>
        <v>0</v>
      </c>
      <c r="T138" s="117">
        <f>SUMIFS(Calculation!W$104:W$248,Calculation!$D$104:$D$248,$D138,Calculation!$C$104:$C$248,$C138)+SUMIFS(Calculation!W$38:W$64,Calculation!$B$38:$B$64,$D138,Calculation!$A$38:$A$64,$C138)*10000</f>
        <v>0</v>
      </c>
      <c r="U138" s="116">
        <f>SUMIFS(Calculation!X$104:X$248,Calculation!$D$104:$D$248,$D138,Calculation!$C$104:$C$248,$C138)+SUMIFS(Calculation!X$38:X$64,Calculation!$B$38:$B$64,$D138,Calculation!$A$38:$A$64,$C138)*10000</f>
        <v>0</v>
      </c>
      <c r="V138" s="159">
        <f>SUMIFS(Calculation!Y$104:Y$248,Calculation!$D$104:$D$248,$D138,Calculation!$C$104:$C$248,$C138)+SUMIFS(Calculation!Y$38:Y$64,Calculation!$B$38:$B$64,$D138,Calculation!$A$38:$A$64,$C138)*10000</f>
        <v>0</v>
      </c>
      <c r="W138" s="164">
        <f>SUMIFS(Calculation!Z$104:Z$248,Calculation!$D$104:$D$248,$D138,Calculation!$C$104:$C$248,$C138)+SUMIFS(Calculation!Z$38:Z$64,Calculation!$B$38:$B$64,$D138,Calculation!$A$38:$A$64,$C138)*10000</f>
        <v>0</v>
      </c>
      <c r="X138" s="119">
        <f>SUMIFS(Calculation!AA$104:AA$248,Calculation!$D$104:$D$248,$D138,Calculation!$C$104:$C$248,$C138)+SUMIFS(Calculation!AA$38:AA$64,Calculation!$B$38:$B$64,$D138,Calculation!$A$38:$A$64,$C138)*10000</f>
        <v>472.62222222222226</v>
      </c>
      <c r="Y138" s="118">
        <f>SUMIFS(Calculation!AB$104:AB$248,Calculation!$D$104:$D$248,$D138,Calculation!$C$104:$C$248,$C138)+SUMIFS(Calculation!AB$38:AB$64,Calculation!$B$38:$B$64,$D138,Calculation!$A$38:$A$64,$C138)*10000</f>
        <v>594.80956598759963</v>
      </c>
      <c r="Z138" s="119">
        <f>SUMIFS(Calculation!AC$104:AC$248,Calculation!$D$104:$D$248,$D138,Calculation!$C$104:$C$248,$C138)+SUMIFS(Calculation!AC$38:AC$64,Calculation!$B$38:$B$64,$D138,Calculation!$A$38:$A$64,$C138)*10000</f>
        <v>411.94351364289133</v>
      </c>
      <c r="AA138" s="118">
        <f>SUMIFS(Calculation!AD$104:AD$248,Calculation!$D$104:$D$248,$D138,Calculation!$C$104:$C$248,$C138)+SUMIFS(Calculation!AD$38:AD$64,Calculation!$B$38:$B$64,$D138,Calculation!$A$38:$A$64,$C138)*10000</f>
        <v>0</v>
      </c>
      <c r="AB138" s="165">
        <f>SUMIFS(Calculation!AE$104:AE$248,Calculation!$D$104:$D$248,$D138,Calculation!$C$104:$C$248,$C138)+SUMIFS(Calculation!AE$38:AE$64,Calculation!$B$38:$B$64,$D138,Calculation!$A$38:$A$64,$C138)*10000</f>
        <v>557.0071174377224</v>
      </c>
      <c r="AC138" s="170">
        <f>SUMIFS(Calculation!AF$104:AF$248,Calculation!$D$104:$D$248,$D138,Calculation!$C$104:$C$248,$C138)+SUMIFS(Calculation!AF$38:AF$64,Calculation!$B$38:$B$64,$D138,Calculation!$A$38:$A$64,$C138)*10000</f>
        <v>0</v>
      </c>
      <c r="AD138" s="121">
        <f>SUMIFS(Calculation!AG$104:AG$248,Calculation!$D$104:$D$248,$D138,Calculation!$C$104:$C$248,$C138)+SUMIFS(Calculation!AG$38:AG$64,Calculation!$B$38:$B$64,$D138,Calculation!$A$38:$A$64,$C138)*10000</f>
        <v>0</v>
      </c>
      <c r="AE138" s="120">
        <f>SUMIFS(Calculation!AH$104:AH$248,Calculation!$D$104:$D$248,$D138,Calculation!$C$104:$C$248,$C138)+SUMIFS(Calculation!AH$38:AH$64,Calculation!$B$38:$B$64,$D138,Calculation!$A$38:$A$64,$C138)*10000</f>
        <v>991.34927664599923</v>
      </c>
      <c r="AF138" s="121">
        <f>SUMIFS(Calculation!AI$104:AI$248,Calculation!$D$104:$D$248,$D138,Calculation!$C$104:$C$248,$C138)+SUMIFS(Calculation!AI$38:AI$64,Calculation!$B$38:$B$64,$D138,Calculation!$A$38:$A$64,$C138)*10000</f>
        <v>1029.8587841072283</v>
      </c>
      <c r="AG138" s="120">
        <f>SUMIFS(Calculation!AJ$104:AJ$248,Calculation!$D$104:$D$248,$D138,Calculation!$C$104:$C$248,$C138)+SUMIFS(Calculation!AJ$38:AJ$64,Calculation!$B$38:$B$64,$D138,Calculation!$A$38:$A$64,$C138)*10000</f>
        <v>1169.8746227072209</v>
      </c>
      <c r="AH138" s="171">
        <f>SUMIFS(Calculation!AK$104:AK$248,Calculation!$D$104:$D$248,$D138,Calculation!$C$104:$C$248,$C138)+SUMIFS(Calculation!AK$38:AK$64,Calculation!$B$38:$B$64,$D138,Calculation!$A$38:$A$64,$C138)*10000</f>
        <v>1392.5177935943059</v>
      </c>
      <c r="AI138" s="176">
        <f>SUMIFS(Calculation!AL$104:AL$248,Calculation!$D$104:$D$248,$D138,Calculation!$C$104:$C$248,$C138)+SUMIFS(Calculation!AL$38:AL$64,Calculation!$B$38:$B$64,$D138,Calculation!$A$38:$A$64,$C138)*10000</f>
        <v>7209.6691435275707</v>
      </c>
      <c r="AJ138" s="123">
        <f>SUMIFS(Calculation!AM$104:AM$248,Calculation!$D$104:$D$248,$D138,Calculation!$C$104:$C$248,$C138)+SUMIFS(Calculation!AM$38:AM$64,Calculation!$B$38:$B$64,$D138,Calculation!$A$38:$A$64,$C138)*10000</f>
        <v>8389.0444444444438</v>
      </c>
      <c r="AK138" s="122">
        <f>SUMIFS(Calculation!AN$104:AN$248,Calculation!$D$104:$D$248,$D138,Calculation!$C$104:$C$248,$C138)+SUMIFS(Calculation!AN$38:AN$64,Calculation!$B$38:$B$64,$D138,Calculation!$A$38:$A$64,$C138)*10000</f>
        <v>9060.9323885444337</v>
      </c>
      <c r="AL138" s="123">
        <f>SUMIFS(Calculation!AO$104:AO$248,Calculation!$D$104:$D$248,$D138,Calculation!$C$104:$C$248,$C138)+SUMIFS(Calculation!AO$38:AO$64,Calculation!$B$38:$B$64,$D138,Calculation!$A$38:$A$64,$C138)*10000</f>
        <v>14582.800382958354</v>
      </c>
      <c r="AM138" s="122">
        <f>SUMIFS(Calculation!AP$104:AP$248,Calculation!$D$104:$D$248,$D138,Calculation!$C$104:$C$248,$C138)+SUMIFS(Calculation!AP$38:AP$64,Calculation!$B$38:$B$64,$D138,Calculation!$A$38:$A$64,$C138)*10000</f>
        <v>17711.901787787323</v>
      </c>
      <c r="AN138" s="177">
        <f>SUMIFS(Calculation!AQ$104:AQ$248,Calculation!$D$104:$D$248,$D138,Calculation!$C$104:$C$248,$C138)+SUMIFS(Calculation!AQ$38:AQ$64,Calculation!$B$38:$B$64,$D138,Calculation!$A$38:$A$64,$C138)*10000</f>
        <v>25065.320284697511</v>
      </c>
    </row>
    <row r="139" spans="1:40">
      <c r="A139" s="139" t="s">
        <v>173</v>
      </c>
      <c r="B139" s="135" t="s">
        <v>173</v>
      </c>
      <c r="C139" s="142" t="s">
        <v>444</v>
      </c>
      <c r="D139" s="143" t="s">
        <v>147</v>
      </c>
      <c r="E139" s="146">
        <f>SUMIFS(Calculation!H$104:H$248,Calculation!$D$104:$D$248,$D139,Calculation!$C$104:$C$248,$C139)+SUMIFS(Calculation!H$38:H$64,Calculation!$B$38:$B$64,$D139,Calculation!$A$38:$A$64,$C139)*10000</f>
        <v>17197.379741885023</v>
      </c>
      <c r="F139" s="113">
        <f>SUMIFS(Calculation!I$104:I$248,Calculation!$D$104:$D$248,$D139,Calculation!$C$104:$C$248,$C139)+SUMIFS(Calculation!I$38:I$64,Calculation!$B$38:$B$64,$D139,Calculation!$A$38:$A$64,$C139)*10000</f>
        <v>20587.435897435898</v>
      </c>
      <c r="G139" s="112">
        <f>SUMIFS(Calculation!J$104:J$248,Calculation!$D$104:$D$248,$D139,Calculation!$C$104:$C$248,$C139)+SUMIFS(Calculation!J$38:J$64,Calculation!$B$38:$B$64,$D139,Calculation!$A$38:$A$64,$C139)*10000</f>
        <v>17776.527900797162</v>
      </c>
      <c r="H139" s="113">
        <f>SUMIFS(Calculation!K$104:K$248,Calculation!$D$104:$D$248,$D139,Calculation!$C$104:$C$248,$C139)+SUMIFS(Calculation!K$38:K$64,Calculation!$B$38:$B$64,$D139,Calculation!$A$38:$A$64,$C139)*10000</f>
        <v>70823.025370990901</v>
      </c>
      <c r="I139" s="112">
        <f>SUMIFS(Calculation!L$104:L$248,Calculation!$D$104:$D$248,$D139,Calculation!$C$104:$C$248,$C139)+SUMIFS(Calculation!L$38:L$64,Calculation!$B$38:$B$64,$D139,Calculation!$A$38:$A$64,$C139)*10000</f>
        <v>65488.274901323428</v>
      </c>
      <c r="J139" s="147">
        <f>SUMIFS(Calculation!M$104:M$248,Calculation!$D$104:$D$248,$D139,Calculation!$C$104:$C$248,$C139)+SUMIFS(Calculation!M$38:M$64,Calculation!$B$38:$B$64,$D139,Calculation!$A$38:$A$64,$C139)*10000</f>
        <v>81824.279359430599</v>
      </c>
      <c r="K139" s="152">
        <f>SUMIFS(Calculation!N$104:N$248,Calculation!$D$104:$D$248,$D139,Calculation!$C$104:$C$248,$C139)+SUMIFS(Calculation!N$38:N$64,Calculation!$B$38:$B$64,$D139,Calculation!$A$38:$A$64,$C139)*10000</f>
        <v>0</v>
      </c>
      <c r="L139" s="115">
        <f>SUMIFS(Calculation!O$104:O$248,Calculation!$D$104:$D$248,$D139,Calculation!$C$104:$C$248,$C139)+SUMIFS(Calculation!O$38:O$64,Calculation!$B$38:$B$64,$D139,Calculation!$A$38:$A$64,$C139)*10000</f>
        <v>0</v>
      </c>
      <c r="M139" s="114">
        <f>SUMIFS(Calculation!P$104:P$248,Calculation!$D$104:$D$248,$D139,Calculation!$C$104:$C$248,$C139)+SUMIFS(Calculation!P$38:P$64,Calculation!$B$38:$B$64,$D139,Calculation!$A$38:$A$64,$C139)*10000</f>
        <v>0</v>
      </c>
      <c r="N139" s="115">
        <f>SUMIFS(Calculation!Q$104:Q$248,Calculation!$D$104:$D$248,$D139,Calculation!$C$104:$C$248,$C139)+SUMIFS(Calculation!Q$38:Q$64,Calculation!$B$38:$B$64,$D139,Calculation!$A$38:$A$64,$C139)*10000</f>
        <v>0</v>
      </c>
      <c r="O139" s="114">
        <f>SUMIFS(Calculation!R$104:R$248,Calculation!$D$104:$D$248,$D139,Calculation!$C$104:$C$248,$C139)+SUMIFS(Calculation!R$38:R$64,Calculation!$B$38:$B$64,$D139,Calculation!$A$38:$A$64,$C139)*10000</f>
        <v>0</v>
      </c>
      <c r="P139" s="153">
        <f>SUMIFS(Calculation!S$104:S$248,Calculation!$D$104:$D$248,$D139,Calculation!$C$104:$C$248,$C139)+SUMIFS(Calculation!S$38:S$64,Calculation!$B$38:$B$64,$D139,Calculation!$A$38:$A$64,$C139)*10000</f>
        <v>0</v>
      </c>
      <c r="Q139" s="158">
        <f>SUMIFS(Calculation!T$104:T$248,Calculation!$D$104:$D$248,$D139,Calculation!$C$104:$C$248,$C139)+SUMIFS(Calculation!T$38:T$64,Calculation!$B$38:$B$64,$D139,Calculation!$A$38:$A$64,$C139)*10000</f>
        <v>0</v>
      </c>
      <c r="R139" s="117">
        <f>SUMIFS(Calculation!U$104:U$248,Calculation!$D$104:$D$248,$D139,Calculation!$C$104:$C$248,$C139)+SUMIFS(Calculation!U$38:U$64,Calculation!$B$38:$B$64,$D139,Calculation!$A$38:$A$64,$C139)*10000</f>
        <v>0</v>
      </c>
      <c r="S139" s="116">
        <f>SUMIFS(Calculation!V$104:V$248,Calculation!$D$104:$D$248,$D139,Calculation!$C$104:$C$248,$C139)+SUMIFS(Calculation!V$38:V$64,Calculation!$B$38:$B$64,$D139,Calculation!$A$38:$A$64,$C139)*10000</f>
        <v>0</v>
      </c>
      <c r="T139" s="117">
        <f>SUMIFS(Calculation!W$104:W$248,Calculation!$D$104:$D$248,$D139,Calculation!$C$104:$C$248,$C139)+SUMIFS(Calculation!W$38:W$64,Calculation!$B$38:$B$64,$D139,Calculation!$A$38:$A$64,$C139)*10000</f>
        <v>0</v>
      </c>
      <c r="U139" s="116">
        <f>SUMIFS(Calculation!X$104:X$248,Calculation!$D$104:$D$248,$D139,Calculation!$C$104:$C$248,$C139)+SUMIFS(Calculation!X$38:X$64,Calculation!$B$38:$B$64,$D139,Calculation!$A$38:$A$64,$C139)*10000</f>
        <v>0</v>
      </c>
      <c r="V139" s="159">
        <f>SUMIFS(Calculation!Y$104:Y$248,Calculation!$D$104:$D$248,$D139,Calculation!$C$104:$C$248,$C139)+SUMIFS(Calculation!Y$38:Y$64,Calculation!$B$38:$B$64,$D139,Calculation!$A$38:$A$64,$C139)*10000</f>
        <v>0</v>
      </c>
      <c r="W139" s="164">
        <f>SUMIFS(Calculation!Z$104:Z$248,Calculation!$D$104:$D$248,$D139,Calculation!$C$104:$C$248,$C139)+SUMIFS(Calculation!Z$38:Z$64,Calculation!$B$38:$B$64,$D139,Calculation!$A$38:$A$64,$C139)*10000</f>
        <v>0</v>
      </c>
      <c r="X139" s="119">
        <f>SUMIFS(Calculation!AA$104:AA$248,Calculation!$D$104:$D$248,$D139,Calculation!$C$104:$C$248,$C139)+SUMIFS(Calculation!AA$38:AA$64,Calculation!$B$38:$B$64,$D139,Calculation!$A$38:$A$64,$C139)*10000</f>
        <v>161.47008547008548</v>
      </c>
      <c r="Y139" s="118">
        <f>SUMIFS(Calculation!AB$104:AB$248,Calculation!$D$104:$D$248,$D139,Calculation!$C$104:$C$248,$C139)+SUMIFS(Calculation!AB$38:AB$64,Calculation!$B$38:$B$64,$D139,Calculation!$A$38:$A$64,$C139)*10000</f>
        <v>187.12134632418068</v>
      </c>
      <c r="Z139" s="119">
        <f>SUMIFS(Calculation!AC$104:AC$248,Calculation!$D$104:$D$248,$D139,Calculation!$C$104:$C$248,$C139)+SUMIFS(Calculation!AC$38:AC$64,Calculation!$B$38:$B$64,$D139,Calculation!$A$38:$A$64,$C139)*10000</f>
        <v>416.60603159406412</v>
      </c>
      <c r="AA139" s="118">
        <f>SUMIFS(Calculation!AD$104:AD$248,Calculation!$D$104:$D$248,$D139,Calculation!$C$104:$C$248,$C139)+SUMIFS(Calculation!AD$38:AD$64,Calculation!$B$38:$B$64,$D139,Calculation!$A$38:$A$64,$C139)*10000</f>
        <v>0</v>
      </c>
      <c r="AB139" s="165">
        <f>SUMIFS(Calculation!AE$104:AE$248,Calculation!$D$104:$D$248,$D139,Calculation!$C$104:$C$248,$C139)+SUMIFS(Calculation!AE$38:AE$64,Calculation!$B$38:$B$64,$D139,Calculation!$A$38:$A$64,$C139)*10000</f>
        <v>351.93238434163703</v>
      </c>
      <c r="AC139" s="170">
        <f>SUMIFS(Calculation!AF$104:AF$248,Calculation!$D$104:$D$248,$D139,Calculation!$C$104:$C$248,$C139)+SUMIFS(Calculation!AF$38:AF$64,Calculation!$B$38:$B$64,$D139,Calculation!$A$38:$A$64,$C139)*10000</f>
        <v>0</v>
      </c>
      <c r="AD139" s="121">
        <f>SUMIFS(Calculation!AG$104:AG$248,Calculation!$D$104:$D$248,$D139,Calculation!$C$104:$C$248,$C139)+SUMIFS(Calculation!AG$38:AG$64,Calculation!$B$38:$B$64,$D139,Calculation!$A$38:$A$64,$C139)*10000</f>
        <v>0</v>
      </c>
      <c r="AE139" s="120">
        <f>SUMIFS(Calculation!AH$104:AH$248,Calculation!$D$104:$D$248,$D139,Calculation!$C$104:$C$248,$C139)+SUMIFS(Calculation!AH$38:AH$64,Calculation!$B$38:$B$64,$D139,Calculation!$A$38:$A$64,$C139)*10000</f>
        <v>311.8689105403011</v>
      </c>
      <c r="AF139" s="121">
        <f>SUMIFS(Calculation!AI$104:AI$248,Calculation!$D$104:$D$248,$D139,Calculation!$C$104:$C$248,$C139)+SUMIFS(Calculation!AI$38:AI$64,Calculation!$B$38:$B$64,$D139,Calculation!$A$38:$A$64,$C139)*10000</f>
        <v>1041.5150789851602</v>
      </c>
      <c r="AG139" s="120">
        <f>SUMIFS(Calculation!AJ$104:AJ$248,Calculation!$D$104:$D$248,$D139,Calculation!$C$104:$C$248,$C139)+SUMIFS(Calculation!AJ$38:AJ$64,Calculation!$B$38:$B$64,$D139,Calculation!$A$38:$A$64,$C139)*10000</f>
        <v>935.54678430462036</v>
      </c>
      <c r="AH139" s="171">
        <f>SUMIFS(Calculation!AK$104:AK$248,Calculation!$D$104:$D$248,$D139,Calculation!$C$104:$C$248,$C139)+SUMIFS(Calculation!AK$38:AK$64,Calculation!$B$38:$B$64,$D139,Calculation!$A$38:$A$64,$C139)*10000</f>
        <v>879.8309608540925</v>
      </c>
      <c r="AI139" s="176">
        <f>SUMIFS(Calculation!AL$104:AL$248,Calculation!$D$104:$D$248,$D139,Calculation!$C$104:$C$248,$C139)+SUMIFS(Calculation!AL$38:AL$64,Calculation!$B$38:$B$64,$D139,Calculation!$A$38:$A$64,$C139)*10000</f>
        <v>1921.6202581149782</v>
      </c>
      <c r="AJ139" s="123">
        <f>SUMIFS(Calculation!AM$104:AM$248,Calculation!$D$104:$D$248,$D139,Calculation!$C$104:$C$248,$C139)+SUMIFS(Calculation!AM$38:AM$64,Calculation!$B$38:$B$64,$D139,Calculation!$A$38:$A$64,$C139)*10000</f>
        <v>2866.0940170940171</v>
      </c>
      <c r="AK139" s="122">
        <f>SUMIFS(Calculation!AN$104:AN$248,Calculation!$D$104:$D$248,$D139,Calculation!$C$104:$C$248,$C139)+SUMIFS(Calculation!AN$38:AN$64,Calculation!$B$38:$B$64,$D139,Calculation!$A$38:$A$64,$C139)*10000</f>
        <v>2850.4818423383522</v>
      </c>
      <c r="AL139" s="123">
        <f>SUMIFS(Calculation!AO$104:AO$248,Calculation!$D$104:$D$248,$D139,Calculation!$C$104:$C$248,$C139)+SUMIFS(Calculation!AO$38:AO$64,Calculation!$B$38:$B$64,$D139,Calculation!$A$38:$A$64,$C139)*10000</f>
        <v>14747.853518429869</v>
      </c>
      <c r="AM139" s="122">
        <f>SUMIFS(Calculation!AP$104:AP$248,Calculation!$D$104:$D$248,$D139,Calculation!$C$104:$C$248,$C139)+SUMIFS(Calculation!AP$38:AP$64,Calculation!$B$38:$B$64,$D139,Calculation!$A$38:$A$64,$C139)*10000</f>
        <v>14164.178314371953</v>
      </c>
      <c r="AN139" s="177">
        <f>SUMIFS(Calculation!AQ$104:AQ$248,Calculation!$D$104:$D$248,$D139,Calculation!$C$104:$C$248,$C139)+SUMIFS(Calculation!AQ$38:AQ$64,Calculation!$B$38:$B$64,$D139,Calculation!$A$38:$A$64,$C139)*10000</f>
        <v>15836.95729537367</v>
      </c>
    </row>
    <row r="140" spans="1:40">
      <c r="A140" s="139" t="s">
        <v>173</v>
      </c>
      <c r="B140" s="131" t="s">
        <v>116</v>
      </c>
      <c r="C140" s="142" t="s">
        <v>227</v>
      </c>
      <c r="D140" s="143" t="s">
        <v>144</v>
      </c>
      <c r="E140" s="146">
        <f>SUMIFS(Calculation!H$104:H$248,Calculation!$D$104:$D$248,$D140,Calculation!$C$104:$C$248,$C140)+SUMIFS(Calculation!H$38:H$64,Calculation!$B$38:$B$64,$D140,Calculation!$A$38:$A$64,$C140)*10000</f>
        <v>46035.401598781878</v>
      </c>
      <c r="F140" s="113">
        <f>SUMIFS(Calculation!I$104:I$248,Calculation!$D$104:$D$248,$D140,Calculation!$C$104:$C$248,$C140)+SUMIFS(Calculation!I$38:I$64,Calculation!$B$38:$B$64,$D140,Calculation!$A$38:$A$64,$C140)*10000</f>
        <v>149760.33975240716</v>
      </c>
      <c r="G140" s="112">
        <f>SUMIFS(Calculation!J$104:J$248,Calculation!$D$104:$D$248,$D140,Calculation!$C$104:$C$248,$C140)+SUMIFS(Calculation!J$38:J$64,Calculation!$B$38:$B$64,$D140,Calculation!$A$38:$A$64,$C140)*10000</f>
        <v>127366.0878293601</v>
      </c>
      <c r="H140" s="113">
        <f>SUMIFS(Calculation!K$104:K$248,Calculation!$D$104:$D$248,$D140,Calculation!$C$104:$C$248,$C140)+SUMIFS(Calculation!K$38:K$64,Calculation!$B$38:$B$64,$D140,Calculation!$A$38:$A$64,$C140)*10000</f>
        <v>130993.0680977054</v>
      </c>
      <c r="I140" s="112">
        <f>SUMIFS(Calculation!L$104:L$248,Calculation!$D$104:$D$248,$D140,Calculation!$C$104:$C$248,$C140)+SUMIFS(Calculation!L$38:L$64,Calculation!$B$38:$B$64,$D140,Calculation!$A$38:$A$64,$C140)*10000</f>
        <v>146596.95433899114</v>
      </c>
      <c r="J140" s="147">
        <f>SUMIFS(Calculation!M$104:M$248,Calculation!$D$104:$D$248,$D140,Calculation!$C$104:$C$248,$C140)+SUMIFS(Calculation!M$38:M$64,Calculation!$B$38:$B$64,$D140,Calculation!$A$38:$A$64,$C140)*10000</f>
        <v>94878.57420675538</v>
      </c>
      <c r="K140" s="152">
        <f>SUMIFS(Calculation!N$104:N$248,Calculation!$D$104:$D$248,$D140,Calculation!$C$104:$C$248,$C140)+SUMIFS(Calculation!N$38:N$64,Calculation!$B$38:$B$64,$D140,Calculation!$A$38:$A$64,$C140)*10000</f>
        <v>69146.291470235141</v>
      </c>
      <c r="L140" s="115">
        <f>SUMIFS(Calculation!O$104:O$248,Calculation!$D$104:$D$248,$D140,Calculation!$C$104:$C$248,$C140)+SUMIFS(Calculation!O$38:O$64,Calculation!$B$38:$B$64,$D140,Calculation!$A$38:$A$64,$C140)*10000</f>
        <v>239734.93122420908</v>
      </c>
      <c r="M140" s="114">
        <f>SUMIFS(Calculation!P$104:P$248,Calculation!$D$104:$D$248,$D140,Calculation!$C$104:$C$248,$C140)+SUMIFS(Calculation!P$38:P$64,Calculation!$B$38:$B$64,$D140,Calculation!$A$38:$A$64,$C140)*10000</f>
        <v>246837.58343789208</v>
      </c>
      <c r="N140" s="115">
        <f>SUMIFS(Calculation!Q$104:Q$248,Calculation!$D$104:$D$248,$D140,Calculation!$C$104:$C$248,$C140)+SUMIFS(Calculation!Q$38:Q$64,Calculation!$B$38:$B$64,$D140,Calculation!$A$38:$A$64,$C140)*10000</f>
        <v>251743.87984209228</v>
      </c>
      <c r="O140" s="114">
        <f>SUMIFS(Calculation!R$104:R$248,Calculation!$D$104:$D$248,$D140,Calculation!$C$104:$C$248,$C140)+SUMIFS(Calculation!R$38:R$64,Calculation!$B$38:$B$64,$D140,Calculation!$A$38:$A$64,$C140)*10000</f>
        <v>238937.38465216351</v>
      </c>
      <c r="P140" s="153">
        <f>SUMIFS(Calculation!S$104:S$248,Calculation!$D$104:$D$248,$D140,Calculation!$C$104:$C$248,$C140)+SUMIFS(Calculation!S$38:S$64,Calculation!$B$38:$B$64,$D140,Calculation!$A$38:$A$64,$C140)*10000</f>
        <v>191098.18833162743</v>
      </c>
      <c r="Q140" s="158">
        <f>SUMIFS(Calculation!T$104:T$248,Calculation!$D$104:$D$248,$D140,Calculation!$C$104:$C$248,$C140)+SUMIFS(Calculation!T$38:T$64,Calculation!$B$38:$B$64,$D140,Calculation!$A$38:$A$64,$C140)*10000</f>
        <v>6709.613188486428</v>
      </c>
      <c r="R140" s="117">
        <f>SUMIFS(Calculation!U$104:U$248,Calculation!$D$104:$D$248,$D140,Calculation!$C$104:$C$248,$C140)+SUMIFS(Calculation!U$38:U$64,Calculation!$B$38:$B$64,$D140,Calculation!$A$38:$A$64,$C140)*10000</f>
        <v>21309.771664374141</v>
      </c>
      <c r="S140" s="116">
        <f>SUMIFS(Calculation!V$104:V$248,Calculation!$D$104:$D$248,$D140,Calculation!$C$104:$C$248,$C140)+SUMIFS(Calculation!V$38:V$64,Calculation!$B$38:$B$64,$D140,Calculation!$A$38:$A$64,$C140)*10000</f>
        <v>25525.848180677542</v>
      </c>
      <c r="T140" s="117">
        <f>SUMIFS(Calculation!W$104:W$248,Calculation!$D$104:$D$248,$D140,Calculation!$C$104:$C$248,$C140)+SUMIFS(Calculation!W$38:W$64,Calculation!$B$38:$B$64,$D140,Calculation!$A$38:$A$64,$C140)*10000</f>
        <v>26899.399580557612</v>
      </c>
      <c r="U140" s="116">
        <f>SUMIFS(Calculation!X$104:X$248,Calculation!$D$104:$D$248,$D140,Calculation!$C$104:$C$248,$C140)+SUMIFS(Calculation!X$38:X$64,Calculation!$B$38:$B$64,$D140,Calculation!$A$38:$A$64,$C140)*10000</f>
        <v>21859.118814248148</v>
      </c>
      <c r="V140" s="159">
        <f>SUMIFS(Calculation!Y$104:Y$248,Calculation!$D$104:$D$248,$D140,Calculation!$C$104:$C$248,$C140)+SUMIFS(Calculation!Y$38:Y$64,Calculation!$B$38:$B$64,$D140,Calculation!$A$38:$A$64,$C140)*10000</f>
        <v>18438.963614124874</v>
      </c>
      <c r="W140" s="164">
        <f>SUMIFS(Calculation!Z$104:Z$248,Calculation!$D$104:$D$248,$D140,Calculation!$C$104:$C$248,$C140)+SUMIFS(Calculation!Z$38:Z$64,Calculation!$B$38:$B$64,$D140,Calculation!$A$38:$A$64,$C140)*10000</f>
        <v>0</v>
      </c>
      <c r="X140" s="119">
        <f>SUMIFS(Calculation!AA$104:AA$248,Calculation!$D$104:$D$248,$D140,Calculation!$C$104:$C$248,$C140)+SUMIFS(Calculation!AA$38:AA$64,Calculation!$B$38:$B$64,$D140,Calculation!$A$38:$A$64,$C140)*10000</f>
        <v>0</v>
      </c>
      <c r="Y140" s="118">
        <f>SUMIFS(Calculation!AB$104:AB$248,Calculation!$D$104:$D$248,$D140,Calculation!$C$104:$C$248,$C140)+SUMIFS(Calculation!AB$38:AB$64,Calculation!$B$38:$B$64,$D140,Calculation!$A$38:$A$64,$C140)*10000</f>
        <v>0</v>
      </c>
      <c r="Z140" s="119">
        <f>SUMIFS(Calculation!AC$104:AC$248,Calculation!$D$104:$D$248,$D140,Calculation!$C$104:$C$248,$C140)+SUMIFS(Calculation!AC$38:AC$64,Calculation!$B$38:$B$64,$D140,Calculation!$A$38:$A$64,$C140)*10000</f>
        <v>0</v>
      </c>
      <c r="AA140" s="118">
        <f>SUMIFS(Calculation!AD$104:AD$248,Calculation!$D$104:$D$248,$D140,Calculation!$C$104:$C$248,$C140)+SUMIFS(Calculation!AD$38:AD$64,Calculation!$B$38:$B$64,$D140,Calculation!$A$38:$A$64,$C140)*10000</f>
        <v>0</v>
      </c>
      <c r="AB140" s="165">
        <f>SUMIFS(Calculation!AE$104:AE$248,Calculation!$D$104:$D$248,$D140,Calculation!$C$104:$C$248,$C140)+SUMIFS(Calculation!AE$38:AE$64,Calculation!$B$38:$B$64,$D140,Calculation!$A$38:$A$64,$C140)*10000</f>
        <v>0</v>
      </c>
      <c r="AC140" s="170">
        <f>SUMIFS(Calculation!AF$104:AF$248,Calculation!$D$104:$D$248,$D140,Calculation!$C$104:$C$248,$C140)+SUMIFS(Calculation!AF$38:AF$64,Calculation!$B$38:$B$64,$D140,Calculation!$A$38:$A$64,$C140)*10000</f>
        <v>4473.075458990952</v>
      </c>
      <c r="AD140" s="121">
        <f>SUMIFS(Calculation!AG$104:AG$248,Calculation!$D$104:$D$248,$D140,Calculation!$C$104:$C$248,$C140)+SUMIFS(Calculation!AG$38:AG$64,Calculation!$B$38:$B$64,$D140,Calculation!$A$38:$A$64,$C140)*10000</f>
        <v>15390.390646492435</v>
      </c>
      <c r="AE140" s="120">
        <f>SUMIFS(Calculation!AH$104:AH$248,Calculation!$D$104:$D$248,$D140,Calculation!$C$104:$C$248,$C140)+SUMIFS(Calculation!AH$38:AH$64,Calculation!$B$38:$B$64,$D140,Calculation!$A$38:$A$64,$C140)*10000</f>
        <v>15526.031367628608</v>
      </c>
      <c r="AF140" s="121">
        <f>SUMIFS(Calculation!AI$104:AI$248,Calculation!$D$104:$D$248,$D140,Calculation!$C$104:$C$248,$C140)+SUMIFS(Calculation!AI$38:AI$64,Calculation!$B$38:$B$64,$D140,Calculation!$A$38:$A$64,$C140)*10000</f>
        <v>19999.353195164076</v>
      </c>
      <c r="AG140" s="120">
        <f>SUMIFS(Calculation!AJ$104:AJ$248,Calculation!$D$104:$D$248,$D140,Calculation!$C$104:$C$248,$C140)+SUMIFS(Calculation!AJ$38:AJ$64,Calculation!$B$38:$B$64,$D140,Calculation!$A$38:$A$64,$C140)*10000</f>
        <v>19876.668897920154</v>
      </c>
      <c r="AH140" s="171">
        <f>SUMIFS(Calculation!AK$104:AK$248,Calculation!$D$104:$D$248,$D140,Calculation!$C$104:$C$248,$C140)+SUMIFS(Calculation!AK$38:AK$64,Calculation!$B$38:$B$64,$D140,Calculation!$A$38:$A$64,$C140)*10000</f>
        <v>14081.254400204711</v>
      </c>
      <c r="AI140" s="176">
        <f>SUMIFS(Calculation!AL$104:AL$248,Calculation!$D$104:$D$248,$D140,Calculation!$C$104:$C$248,$C140)+SUMIFS(Calculation!AL$38:AL$64,Calculation!$B$38:$B$64,$D140,Calculation!$A$38:$A$64,$C140)*10000</f>
        <v>935.61828350560745</v>
      </c>
      <c r="AJ140" s="123">
        <f>SUMIFS(Calculation!AM$104:AM$248,Calculation!$D$104:$D$248,$D140,Calculation!$C$104:$C$248,$C140)+SUMIFS(Calculation!AM$38:AM$64,Calculation!$B$38:$B$64,$D140,Calculation!$A$38:$A$64,$C140)*10000</f>
        <v>4143.566712517194</v>
      </c>
      <c r="AK140" s="122">
        <f>SUMIFS(Calculation!AN$104:AN$248,Calculation!$D$104:$D$248,$D140,Calculation!$C$104:$C$248,$C140)+SUMIFS(Calculation!AN$38:AN$64,Calculation!$B$38:$B$64,$D140,Calculation!$A$38:$A$64,$C140)*10000</f>
        <v>4210.4491844416561</v>
      </c>
      <c r="AL140" s="123">
        <f>SUMIFS(Calculation!AO$104:AO$248,Calculation!$D$104:$D$248,$D140,Calculation!$C$104:$C$248,$C140)+SUMIFS(Calculation!AO$38:AO$64,Calculation!$B$38:$B$64,$D140,Calculation!$A$38:$A$64,$C140)*10000</f>
        <v>7331.2992844806313</v>
      </c>
      <c r="AM140" s="122">
        <f>SUMIFS(Calculation!AP$104:AP$248,Calculation!$D$104:$D$248,$D140,Calculation!$C$104:$C$248,$C140)+SUMIFS(Calculation!AP$38:AP$64,Calculation!$B$38:$B$64,$D140,Calculation!$A$38:$A$64,$C140)*10000</f>
        <v>9181.8732966770258</v>
      </c>
      <c r="AN140" s="177">
        <f>SUMIFS(Calculation!AQ$104:AQ$248,Calculation!$D$104:$D$248,$D140,Calculation!$C$104:$C$248,$C140)+SUMIFS(Calculation!AQ$38:AQ$64,Calculation!$B$38:$B$64,$D140,Calculation!$A$38:$A$64,$C140)*10000</f>
        <v>9052.0194472876155</v>
      </c>
    </row>
    <row r="141" spans="1:40">
      <c r="A141" s="139" t="s">
        <v>173</v>
      </c>
      <c r="B141" s="131" t="s">
        <v>116</v>
      </c>
      <c r="C141" s="142" t="s">
        <v>227</v>
      </c>
      <c r="D141" s="143" t="s">
        <v>433</v>
      </c>
      <c r="E141" s="146">
        <f>SUMIFS(Calculation!H$104:H$248,Calculation!$D$104:$D$248,$D141,Calculation!$C$104:$C$248,$C141)+SUMIFS(Calculation!H$38:H$64,Calculation!$B$38:$B$64,$D141,Calculation!$A$38:$A$64,$C141)*10000</f>
        <v>55685.839360487247</v>
      </c>
      <c r="F141" s="113">
        <f>SUMIFS(Calculation!I$104:I$248,Calculation!$D$104:$D$248,$D141,Calculation!$C$104:$C$248,$C141)+SUMIFS(Calculation!I$38:I$64,Calculation!$B$38:$B$64,$D141,Calculation!$A$38:$A$64,$C141)*10000</f>
        <v>48260.707015130676</v>
      </c>
      <c r="G141" s="112">
        <f>SUMIFS(Calculation!J$104:J$248,Calculation!$D$104:$D$248,$D141,Calculation!$C$104:$C$248,$C141)+SUMIFS(Calculation!J$38:J$64,Calculation!$B$38:$B$64,$D141,Calculation!$A$38:$A$64,$C141)*10000</f>
        <v>28511.061480552071</v>
      </c>
      <c r="H141" s="113">
        <f>SUMIFS(Calculation!K$104:K$248,Calculation!$D$104:$D$248,$D141,Calculation!$C$104:$C$248,$C141)+SUMIFS(Calculation!K$38:K$64,Calculation!$B$38:$B$64,$D141,Calculation!$A$38:$A$64,$C141)*10000</f>
        <v>16574.422649888969</v>
      </c>
      <c r="I141" s="112">
        <f>SUMIFS(Calculation!L$104:L$248,Calculation!$D$104:$D$248,$D141,Calculation!$C$104:$C$248,$C141)+SUMIFS(Calculation!L$38:L$64,Calculation!$B$38:$B$64,$D141,Calculation!$A$38:$A$64,$C141)*10000</f>
        <v>25469.025818790342</v>
      </c>
      <c r="J141" s="147">
        <f>SUMIFS(Calculation!M$104:M$248,Calculation!$D$104:$D$248,$D141,Calculation!$C$104:$C$248,$C141)+SUMIFS(Calculation!M$38:M$64,Calculation!$B$38:$B$64,$D141,Calculation!$A$38:$A$64,$C141)*10000</f>
        <v>28762.590583418627</v>
      </c>
      <c r="K141" s="152">
        <f>SUMIFS(Calculation!N$104:N$248,Calculation!$D$104:$D$248,$D141,Calculation!$C$104:$C$248,$C141)+SUMIFS(Calculation!N$38:N$64,Calculation!$B$38:$B$64,$D141,Calculation!$A$38:$A$64,$C141)*10000</f>
        <v>83641.483411905952</v>
      </c>
      <c r="L141" s="115">
        <f>SUMIFS(Calculation!O$104:O$248,Calculation!$D$104:$D$248,$D141,Calculation!$C$104:$C$248,$C141)+SUMIFS(Calculation!O$38:O$64,Calculation!$B$38:$B$64,$D141,Calculation!$A$38:$A$64,$C141)*10000</f>
        <v>77255.281980742773</v>
      </c>
      <c r="M141" s="114">
        <f>SUMIFS(Calculation!P$104:P$248,Calculation!$D$104:$D$248,$D141,Calculation!$C$104:$C$248,$C141)+SUMIFS(Calculation!P$38:P$64,Calculation!$B$38:$B$64,$D141,Calculation!$A$38:$A$64,$C141)*10000</f>
        <v>55254.908406524468</v>
      </c>
      <c r="N141" s="115">
        <f>SUMIFS(Calculation!Q$104:Q$248,Calculation!$D$104:$D$248,$D141,Calculation!$C$104:$C$248,$C141)+SUMIFS(Calculation!Q$38:Q$64,Calculation!$B$38:$B$64,$D141,Calculation!$A$38:$A$64,$C141)*10000</f>
        <v>31852.902788058229</v>
      </c>
      <c r="O141" s="114">
        <f>SUMIFS(Calculation!R$104:R$248,Calculation!$D$104:$D$248,$D141,Calculation!$C$104:$C$248,$C141)+SUMIFS(Calculation!R$38:R$64,Calculation!$B$38:$B$64,$D141,Calculation!$A$38:$A$64,$C141)*10000</f>
        <v>41511.79297155152</v>
      </c>
      <c r="P141" s="153">
        <f>SUMIFS(Calculation!S$104:S$248,Calculation!$D$104:$D$248,$D141,Calculation!$C$104:$C$248,$C141)+SUMIFS(Calculation!S$38:S$64,Calculation!$B$38:$B$64,$D141,Calculation!$A$38:$A$64,$C141)*10000</f>
        <v>57931.719549641763</v>
      </c>
      <c r="Q141" s="158">
        <f>SUMIFS(Calculation!T$104:T$248,Calculation!$D$104:$D$248,$D141,Calculation!$C$104:$C$248,$C141)+SUMIFS(Calculation!T$38:T$64,Calculation!$B$38:$B$64,$D141,Calculation!$A$38:$A$64,$C141)*10000</f>
        <v>8116.1547246054288</v>
      </c>
      <c r="R141" s="117">
        <f>SUMIFS(Calculation!U$104:U$248,Calculation!$D$104:$D$248,$D141,Calculation!$C$104:$C$248,$C141)+SUMIFS(Calculation!U$38:U$64,Calculation!$B$38:$B$64,$D141,Calculation!$A$38:$A$64,$C141)*10000</f>
        <v>6867.1361760660247</v>
      </c>
      <c r="S141" s="116">
        <f>SUMIFS(Calculation!V$104:V$248,Calculation!$D$104:$D$248,$D141,Calculation!$C$104:$C$248,$C141)+SUMIFS(Calculation!V$38:V$64,Calculation!$B$38:$B$64,$D141,Calculation!$A$38:$A$64,$C141)*10000</f>
        <v>5713.9937264742784</v>
      </c>
      <c r="T141" s="117">
        <f>SUMIFS(Calculation!W$104:W$248,Calculation!$D$104:$D$248,$D141,Calculation!$C$104:$C$248,$C141)+SUMIFS(Calculation!W$38:W$64,Calculation!$B$38:$B$64,$D141,Calculation!$A$38:$A$64,$C141)*10000</f>
        <v>3403.5542807796696</v>
      </c>
      <c r="U141" s="116">
        <f>SUMIFS(Calculation!X$104:X$248,Calculation!$D$104:$D$248,$D141,Calculation!$C$104:$C$248,$C141)+SUMIFS(Calculation!X$38:X$64,Calculation!$B$38:$B$64,$D141,Calculation!$A$38:$A$64,$C141)*10000</f>
        <v>3797.6945971790578</v>
      </c>
      <c r="V141" s="159">
        <f>SUMIFS(Calculation!Y$104:Y$248,Calculation!$D$104:$D$248,$D141,Calculation!$C$104:$C$248,$C141)+SUMIFS(Calculation!Y$38:Y$64,Calculation!$B$38:$B$64,$D141,Calculation!$A$38:$A$64,$C141)*10000</f>
        <v>5589.8011289662236</v>
      </c>
      <c r="W141" s="164">
        <f>SUMIFS(Calculation!Z$104:Z$248,Calculation!$D$104:$D$248,$D141,Calculation!$C$104:$C$248,$C141)+SUMIFS(Calculation!Z$38:Z$64,Calculation!$B$38:$B$64,$D141,Calculation!$A$38:$A$64,$C141)*10000</f>
        <v>0</v>
      </c>
      <c r="X141" s="119">
        <f>SUMIFS(Calculation!AA$104:AA$248,Calculation!$D$104:$D$248,$D141,Calculation!$C$104:$C$248,$C141)+SUMIFS(Calculation!AA$38:AA$64,Calculation!$B$38:$B$64,$D141,Calculation!$A$38:$A$64,$C141)*10000</f>
        <v>0</v>
      </c>
      <c r="Y141" s="118">
        <f>SUMIFS(Calculation!AB$104:AB$248,Calculation!$D$104:$D$248,$D141,Calculation!$C$104:$C$248,$C141)+SUMIFS(Calculation!AB$38:AB$64,Calculation!$B$38:$B$64,$D141,Calculation!$A$38:$A$64,$C141)*10000</f>
        <v>0</v>
      </c>
      <c r="Z141" s="119">
        <f>SUMIFS(Calculation!AC$104:AC$248,Calculation!$D$104:$D$248,$D141,Calculation!$C$104:$C$248,$C141)+SUMIFS(Calculation!AC$38:AC$64,Calculation!$B$38:$B$64,$D141,Calculation!$A$38:$A$64,$C141)*10000</f>
        <v>0</v>
      </c>
      <c r="AA141" s="118">
        <f>SUMIFS(Calculation!AD$104:AD$248,Calculation!$D$104:$D$248,$D141,Calculation!$C$104:$C$248,$C141)+SUMIFS(Calculation!AD$38:AD$64,Calculation!$B$38:$B$64,$D141,Calculation!$A$38:$A$64,$C141)*10000</f>
        <v>0</v>
      </c>
      <c r="AB141" s="165">
        <f>SUMIFS(Calculation!AE$104:AE$248,Calculation!$D$104:$D$248,$D141,Calculation!$C$104:$C$248,$C141)+SUMIFS(Calculation!AE$38:AE$64,Calculation!$B$38:$B$64,$D141,Calculation!$A$38:$A$64,$C141)*10000</f>
        <v>0</v>
      </c>
      <c r="AC141" s="170">
        <f>SUMIFS(Calculation!AF$104:AF$248,Calculation!$D$104:$D$248,$D141,Calculation!$C$104:$C$248,$C141)+SUMIFS(Calculation!AF$38:AF$64,Calculation!$B$38:$B$64,$D141,Calculation!$A$38:$A$64,$C141)*10000</f>
        <v>5410.7698164036192</v>
      </c>
      <c r="AD141" s="121">
        <f>SUMIFS(Calculation!AG$104:AG$248,Calculation!$D$104:$D$248,$D141,Calculation!$C$104:$C$248,$C141)+SUMIFS(Calculation!AG$38:AG$64,Calculation!$B$38:$B$64,$D141,Calculation!$A$38:$A$64,$C141)*10000</f>
        <v>4959.5983493810181</v>
      </c>
      <c r="AE141" s="120">
        <f>SUMIFS(Calculation!AH$104:AH$248,Calculation!$D$104:$D$248,$D141,Calculation!$C$104:$C$248,$C141)+SUMIFS(Calculation!AH$38:AH$64,Calculation!$B$38:$B$64,$D141,Calculation!$A$38:$A$64,$C141)*10000</f>
        <v>3475.521957340025</v>
      </c>
      <c r="AF141" s="121">
        <f>SUMIFS(Calculation!AI$104:AI$248,Calculation!$D$104:$D$248,$D141,Calculation!$C$104:$C$248,$C141)+SUMIFS(Calculation!AI$38:AI$64,Calculation!$B$38:$B$64,$D141,Calculation!$A$38:$A$64,$C141)*10000</f>
        <v>2530.4982728842833</v>
      </c>
      <c r="AG141" s="120">
        <f>SUMIFS(Calculation!AJ$104:AJ$248,Calculation!$D$104:$D$248,$D141,Calculation!$C$104:$C$248,$C141)+SUMIFS(Calculation!AJ$38:AJ$64,Calculation!$B$38:$B$64,$D141,Calculation!$A$38:$A$64,$C141)*10000</f>
        <v>3453.2736074587619</v>
      </c>
      <c r="AH141" s="171">
        <f>SUMIFS(Calculation!AK$104:AK$248,Calculation!$D$104:$D$248,$D141,Calculation!$C$104:$C$248,$C141)+SUMIFS(Calculation!AK$38:AK$64,Calculation!$B$38:$B$64,$D141,Calculation!$A$38:$A$64,$C141)*10000</f>
        <v>4268.7546540429894</v>
      </c>
      <c r="AI141" s="176">
        <f>SUMIFS(Calculation!AL$104:AL$248,Calculation!$D$104:$D$248,$D141,Calculation!$C$104:$C$248,$C141)+SUMIFS(Calculation!AL$38:AL$64,Calculation!$B$38:$B$64,$D141,Calculation!$A$38:$A$64,$C141)*10000</f>
        <v>1131.752686597757</v>
      </c>
      <c r="AJ141" s="123">
        <f>SUMIFS(Calculation!AM$104:AM$248,Calculation!$D$104:$D$248,$D141,Calculation!$C$104:$C$248,$C141)+SUMIFS(Calculation!AM$38:AM$64,Calculation!$B$38:$B$64,$D141,Calculation!$A$38:$A$64,$C141)*10000</f>
        <v>1335.2764786795049</v>
      </c>
      <c r="AK141" s="122">
        <f>SUMIFS(Calculation!AN$104:AN$248,Calculation!$D$104:$D$248,$D141,Calculation!$C$104:$C$248,$C141)+SUMIFS(Calculation!AN$38:AN$64,Calculation!$B$38:$B$64,$D141,Calculation!$A$38:$A$64,$C141)*10000</f>
        <v>942.51442910915932</v>
      </c>
      <c r="AL141" s="123">
        <f>SUMIFS(Calculation!AO$104:AO$248,Calculation!$D$104:$D$248,$D141,Calculation!$C$104:$C$248,$C141)+SUMIFS(Calculation!AO$38:AO$64,Calculation!$B$38:$B$64,$D141,Calculation!$A$38:$A$64,$C141)*10000</f>
        <v>927.6220083888478</v>
      </c>
      <c r="AM141" s="122">
        <f>SUMIFS(Calculation!AP$104:AP$248,Calculation!$D$104:$D$248,$D141,Calculation!$C$104:$C$248,$C141)+SUMIFS(Calculation!AP$38:AP$64,Calculation!$B$38:$B$64,$D141,Calculation!$A$38:$A$64,$C141)*10000</f>
        <v>1595.2130050203205</v>
      </c>
      <c r="AN141" s="177">
        <f>SUMIFS(Calculation!AQ$104:AQ$248,Calculation!$D$104:$D$248,$D141,Calculation!$C$104:$C$248,$C141)+SUMIFS(Calculation!AQ$38:AQ$64,Calculation!$B$38:$B$64,$D141,Calculation!$A$38:$A$64,$C141)*10000</f>
        <v>2744.1340839303994</v>
      </c>
    </row>
    <row r="142" spans="1:40">
      <c r="A142" s="139" t="s">
        <v>173</v>
      </c>
      <c r="B142" s="134" t="s">
        <v>483</v>
      </c>
      <c r="C142" s="142" t="s">
        <v>227</v>
      </c>
      <c r="D142" s="143" t="s">
        <v>434</v>
      </c>
      <c r="E142" s="146">
        <f>SUMIFS(Calculation!H$104:H$248,Calculation!$D$104:$D$248,$D142,Calculation!$C$104:$C$248,$C142)+SUMIFS(Calculation!H$38:H$64,Calculation!$B$38:$B$64,$D142,Calculation!$A$38:$A$64,$C142)*10000</f>
        <v>3.9779215835553865</v>
      </c>
      <c r="F142" s="113">
        <f>SUMIFS(Calculation!I$104:I$248,Calculation!$D$104:$D$248,$D142,Calculation!$C$104:$C$248,$C142)+SUMIFS(Calculation!I$38:I$64,Calculation!$B$38:$B$64,$D142,Calculation!$A$38:$A$64,$C142)*10000</f>
        <v>0</v>
      </c>
      <c r="G142" s="112">
        <f>SUMIFS(Calculation!J$104:J$248,Calculation!$D$104:$D$248,$D142,Calculation!$C$104:$C$248,$C142)+SUMIFS(Calculation!J$38:J$64,Calculation!$B$38:$B$64,$D142,Calculation!$A$38:$A$64,$C142)*10000</f>
        <v>210.4215809284818</v>
      </c>
      <c r="H142" s="113">
        <f>SUMIFS(Calculation!K$104:K$248,Calculation!$D$104:$D$248,$D142,Calculation!$C$104:$C$248,$C142)+SUMIFS(Calculation!K$38:K$64,Calculation!$B$38:$B$64,$D142,Calculation!$A$38:$A$64,$C142)*10000</f>
        <v>541.99851961509989</v>
      </c>
      <c r="I142" s="112">
        <f>SUMIFS(Calculation!L$104:L$248,Calculation!$D$104:$D$248,$D142,Calculation!$C$104:$C$248,$C142)+SUMIFS(Calculation!L$38:L$64,Calculation!$B$38:$B$64,$D142,Calculation!$A$38:$A$64,$C142)*10000</f>
        <v>1139.3162801816877</v>
      </c>
      <c r="J142" s="147">
        <f>SUMIFS(Calculation!M$104:M$248,Calculation!$D$104:$D$248,$D142,Calculation!$C$104:$C$248,$C142)+SUMIFS(Calculation!M$38:M$64,Calculation!$B$38:$B$64,$D142,Calculation!$A$38:$A$64,$C142)*10000</f>
        <v>73.284544524053217</v>
      </c>
      <c r="K142" s="152">
        <f>SUMIFS(Calculation!N$104:N$248,Calculation!$D$104:$D$248,$D142,Calculation!$C$104:$C$248,$C142)+SUMIFS(Calculation!N$38:N$64,Calculation!$B$38:$B$64,$D142,Calculation!$A$38:$A$64,$C142)*10000</f>
        <v>5.9749348481742848</v>
      </c>
      <c r="L142" s="115">
        <f>SUMIFS(Calculation!O$104:O$248,Calculation!$D$104:$D$248,$D142,Calculation!$C$104:$C$248,$C142)+SUMIFS(Calculation!O$38:O$64,Calculation!$B$38:$B$64,$D142,Calculation!$A$38:$A$64,$C142)*10000</f>
        <v>0</v>
      </c>
      <c r="M142" s="114">
        <f>SUMIFS(Calculation!P$104:P$248,Calculation!$D$104:$D$248,$D142,Calculation!$C$104:$C$248,$C142)+SUMIFS(Calculation!P$38:P$64,Calculation!$B$38:$B$64,$D142,Calculation!$A$38:$A$64,$C142)*10000</f>
        <v>407.80050188205774</v>
      </c>
      <c r="N142" s="115">
        <f>SUMIFS(Calculation!Q$104:Q$248,Calculation!$D$104:$D$248,$D142,Calculation!$C$104:$C$248,$C142)+SUMIFS(Calculation!Q$38:Q$64,Calculation!$B$38:$B$64,$D142,Calculation!$A$38:$A$64,$C142)*10000</f>
        <v>1041.6185541574143</v>
      </c>
      <c r="O142" s="114">
        <f>SUMIFS(Calculation!R$104:R$248,Calculation!$D$104:$D$248,$D142,Calculation!$C$104:$C$248,$C142)+SUMIFS(Calculation!R$38:R$64,Calculation!$B$38:$B$64,$D142,Calculation!$A$38:$A$64,$C142)*10000</f>
        <v>1856.9639015060961</v>
      </c>
      <c r="P142" s="153">
        <f>SUMIFS(Calculation!S$104:S$248,Calculation!$D$104:$D$248,$D142,Calculation!$C$104:$C$248,$C142)+SUMIFS(Calculation!S$38:S$64,Calculation!$B$38:$B$64,$D142,Calculation!$A$38:$A$64,$C142)*10000</f>
        <v>147.60491299897646</v>
      </c>
      <c r="Q142" s="158">
        <f>SUMIFS(Calculation!T$104:T$248,Calculation!$D$104:$D$248,$D142,Calculation!$C$104:$C$248,$C142)+SUMIFS(Calculation!T$38:T$64,Calculation!$B$38:$B$64,$D142,Calculation!$A$38:$A$64,$C142)*10000</f>
        <v>0.57977804456677695</v>
      </c>
      <c r="R142" s="117">
        <f>SUMIFS(Calculation!U$104:U$248,Calculation!$D$104:$D$248,$D142,Calculation!$C$104:$C$248,$C142)+SUMIFS(Calculation!U$38:U$64,Calculation!$B$38:$B$64,$D142,Calculation!$A$38:$A$64,$C142)*10000</f>
        <v>0</v>
      </c>
      <c r="S142" s="116">
        <f>SUMIFS(Calculation!V$104:V$248,Calculation!$D$104:$D$248,$D142,Calculation!$C$104:$C$248,$C142)+SUMIFS(Calculation!V$38:V$64,Calculation!$B$38:$B$64,$D142,Calculation!$A$38:$A$64,$C142)*10000</f>
        <v>42.171267252195733</v>
      </c>
      <c r="T142" s="117">
        <f>SUMIFS(Calculation!W$104:W$248,Calculation!$D$104:$D$248,$D142,Calculation!$C$104:$C$248,$C142)+SUMIFS(Calculation!W$38:W$64,Calculation!$B$38:$B$64,$D142,Calculation!$A$38:$A$64,$C142)*10000</f>
        <v>111.29928448063163</v>
      </c>
      <c r="U142" s="116">
        <f>SUMIFS(Calculation!X$104:X$248,Calculation!$D$104:$D$248,$D142,Calculation!$C$104:$C$248,$C142)+SUMIFS(Calculation!X$38:X$64,Calculation!$B$38:$B$64,$D142,Calculation!$A$38:$A$64,$C142)*10000</f>
        <v>169.8838154434616</v>
      </c>
      <c r="V142" s="159">
        <f>SUMIFS(Calculation!Y$104:Y$248,Calculation!$D$104:$D$248,$D142,Calculation!$C$104:$C$248,$C142)+SUMIFS(Calculation!Y$38:Y$64,Calculation!$B$38:$B$64,$D142,Calculation!$A$38:$A$64,$C142)*10000</f>
        <v>14.242320368474925</v>
      </c>
      <c r="W142" s="164">
        <f>SUMIFS(Calculation!Z$104:Z$248,Calculation!$D$104:$D$248,$D142,Calculation!$C$104:$C$248,$C142)+SUMIFS(Calculation!Z$38:Z$64,Calculation!$B$38:$B$64,$D142,Calculation!$A$38:$A$64,$C142)*10000</f>
        <v>0</v>
      </c>
      <c r="X142" s="119">
        <f>SUMIFS(Calculation!AA$104:AA$248,Calculation!$D$104:$D$248,$D142,Calculation!$C$104:$C$248,$C142)+SUMIFS(Calculation!AA$38:AA$64,Calculation!$B$38:$B$64,$D142,Calculation!$A$38:$A$64,$C142)*10000</f>
        <v>0</v>
      </c>
      <c r="Y142" s="118">
        <f>SUMIFS(Calculation!AB$104:AB$248,Calculation!$D$104:$D$248,$D142,Calculation!$C$104:$C$248,$C142)+SUMIFS(Calculation!AB$38:AB$64,Calculation!$B$38:$B$64,$D142,Calculation!$A$38:$A$64,$C142)*10000</f>
        <v>0</v>
      </c>
      <c r="Z142" s="119">
        <f>SUMIFS(Calculation!AC$104:AC$248,Calculation!$D$104:$D$248,$D142,Calculation!$C$104:$C$248,$C142)+SUMIFS(Calculation!AC$38:AC$64,Calculation!$B$38:$B$64,$D142,Calculation!$A$38:$A$64,$C142)*10000</f>
        <v>0</v>
      </c>
      <c r="AA142" s="118">
        <f>SUMIFS(Calculation!AD$104:AD$248,Calculation!$D$104:$D$248,$D142,Calculation!$C$104:$C$248,$C142)+SUMIFS(Calculation!AD$38:AD$64,Calculation!$B$38:$B$64,$D142,Calculation!$A$38:$A$64,$C142)*10000</f>
        <v>0</v>
      </c>
      <c r="AB142" s="165">
        <f>SUMIFS(Calculation!AE$104:AE$248,Calculation!$D$104:$D$248,$D142,Calculation!$C$104:$C$248,$C142)+SUMIFS(Calculation!AE$38:AE$64,Calculation!$B$38:$B$64,$D142,Calculation!$A$38:$A$64,$C142)*10000</f>
        <v>0</v>
      </c>
      <c r="AC142" s="170">
        <f>SUMIFS(Calculation!AF$104:AF$248,Calculation!$D$104:$D$248,$D142,Calculation!$C$104:$C$248,$C142)+SUMIFS(Calculation!AF$38:AF$64,Calculation!$B$38:$B$64,$D142,Calculation!$A$38:$A$64,$C142)*10000</f>
        <v>0.3865186963778513</v>
      </c>
      <c r="AD142" s="121">
        <f>SUMIFS(Calculation!AG$104:AG$248,Calculation!$D$104:$D$248,$D142,Calculation!$C$104:$C$248,$C142)+SUMIFS(Calculation!AG$38:AG$64,Calculation!$B$38:$B$64,$D142,Calculation!$A$38:$A$64,$C142)*10000</f>
        <v>0</v>
      </c>
      <c r="AE142" s="120">
        <f>SUMIFS(Calculation!AH$104:AH$248,Calculation!$D$104:$D$248,$D142,Calculation!$C$104:$C$248,$C142)+SUMIFS(Calculation!AH$38:AH$64,Calculation!$B$38:$B$64,$D142,Calculation!$A$38:$A$64,$C142)*10000</f>
        <v>25.650564617314931</v>
      </c>
      <c r="AF142" s="121">
        <f>SUMIFS(Calculation!AI$104:AI$248,Calculation!$D$104:$D$248,$D142,Calculation!$C$104:$C$248,$C142)+SUMIFS(Calculation!AI$38:AI$64,Calculation!$B$38:$B$64,$D142,Calculation!$A$38:$A$64,$C142)*10000</f>
        <v>82.749568221070817</v>
      </c>
      <c r="AG142" s="120">
        <f>SUMIFS(Calculation!AJ$104:AJ$248,Calculation!$D$104:$D$248,$D142,Calculation!$C$104:$C$248,$C142)+SUMIFS(Calculation!AJ$38:AJ$64,Calculation!$B$38:$B$64,$D142,Calculation!$A$38:$A$64,$C142)*10000</f>
        <v>154.47669136983026</v>
      </c>
      <c r="AH142" s="171">
        <f>SUMIFS(Calculation!AK$104:AK$248,Calculation!$D$104:$D$248,$D142,Calculation!$C$104:$C$248,$C142)+SUMIFS(Calculation!AK$38:AK$64,Calculation!$B$38:$B$64,$D142,Calculation!$A$38:$A$64,$C142)*10000</f>
        <v>10.876410440122825</v>
      </c>
      <c r="AI142" s="176">
        <f>SUMIFS(Calculation!AL$104:AL$248,Calculation!$D$104:$D$248,$D142,Calculation!$C$104:$C$248,$C142)+SUMIFS(Calculation!AL$38:AL$64,Calculation!$B$38:$B$64,$D142,Calculation!$A$38:$A$64,$C142)*10000</f>
        <v>8.084682732570056E-2</v>
      </c>
      <c r="AJ142" s="123">
        <f>SUMIFS(Calculation!AM$104:AM$248,Calculation!$D$104:$D$248,$D142,Calculation!$C$104:$C$248,$C142)+SUMIFS(Calculation!AM$38:AM$64,Calculation!$B$38:$B$64,$D142,Calculation!$A$38:$A$64,$C142)*10000</f>
        <v>0</v>
      </c>
      <c r="AK142" s="122">
        <f>SUMIFS(Calculation!AN$104:AN$248,Calculation!$D$104:$D$248,$D142,Calculation!$C$104:$C$248,$C142)+SUMIFS(Calculation!AN$38:AN$64,Calculation!$B$38:$B$64,$D142,Calculation!$A$38:$A$64,$C142)*10000</f>
        <v>6.9560853199498114</v>
      </c>
      <c r="AL142" s="123">
        <f>SUMIFS(Calculation!AO$104:AO$248,Calculation!$D$104:$D$248,$D142,Calculation!$C$104:$C$248,$C142)+SUMIFS(Calculation!AO$38:AO$64,Calculation!$B$38:$B$64,$D142,Calculation!$A$38:$A$64,$C142)*10000</f>
        <v>30.334073525783367</v>
      </c>
      <c r="AM142" s="122">
        <f>SUMIFS(Calculation!AP$104:AP$248,Calculation!$D$104:$D$248,$D142,Calculation!$C$104:$C$248,$C142)+SUMIFS(Calculation!AP$38:AP$64,Calculation!$B$38:$B$64,$D142,Calculation!$A$38:$A$64,$C142)*10000</f>
        <v>71.359311498924214</v>
      </c>
      <c r="AN142" s="177">
        <f>SUMIFS(Calculation!AQ$104:AQ$248,Calculation!$D$104:$D$248,$D142,Calculation!$C$104:$C$248,$C142)+SUMIFS(Calculation!AQ$38:AQ$64,Calculation!$B$38:$B$64,$D142,Calculation!$A$38:$A$64,$C142)*10000</f>
        <v>6.9918116683725691</v>
      </c>
    </row>
    <row r="143" spans="1:40" ht="16.5" thickBot="1">
      <c r="A143" s="140" t="s">
        <v>173</v>
      </c>
      <c r="B143" s="141" t="s">
        <v>173</v>
      </c>
      <c r="C143" s="144" t="s">
        <v>227</v>
      </c>
      <c r="D143" s="145" t="s">
        <v>147</v>
      </c>
      <c r="E143" s="148">
        <f>SUMIFS(Calculation!H$104:H$248,Calculation!$D$104:$D$248,$D143,Calculation!$C$104:$C$248,$C143)+SUMIFS(Calculation!H$38:H$64,Calculation!$B$38:$B$64,$D143,Calculation!$A$38:$A$64,$C143)*10000</f>
        <v>55552.398172820707</v>
      </c>
      <c r="F143" s="149">
        <f>SUMIFS(Calculation!I$104:I$248,Calculation!$D$104:$D$248,$D143,Calculation!$C$104:$C$248,$C143)+SUMIFS(Calculation!I$38:I$64,Calculation!$B$38:$B$64,$D143,Calculation!$A$38:$A$64,$C143)*10000</f>
        <v>49062.859697386521</v>
      </c>
      <c r="G143" s="150">
        <f>SUMIFS(Calculation!J$104:J$248,Calculation!$D$104:$D$248,$D143,Calculation!$C$104:$C$248,$C143)+SUMIFS(Calculation!J$38:J$64,Calculation!$B$38:$B$64,$D143,Calculation!$A$38:$A$64,$C143)*10000</f>
        <v>35887.355081555834</v>
      </c>
      <c r="H143" s="149">
        <f>SUMIFS(Calculation!K$104:K$248,Calculation!$D$104:$D$248,$D143,Calculation!$C$104:$C$248,$C143)+SUMIFS(Calculation!K$38:K$64,Calculation!$B$38:$B$64,$D143,Calculation!$A$38:$A$64,$C143)*10000</f>
        <v>29709.792746113988</v>
      </c>
      <c r="I143" s="150">
        <f>SUMIFS(Calculation!L$104:L$248,Calculation!$D$104:$D$248,$D143,Calculation!$C$104:$C$248,$C143)+SUMIFS(Calculation!L$38:L$64,Calculation!$B$38:$B$64,$D143,Calculation!$A$38:$A$64,$C143)*10000</f>
        <v>38910.069328233323</v>
      </c>
      <c r="J143" s="151">
        <f>SUMIFS(Calculation!M$104:M$248,Calculation!$D$104:$D$248,$D143,Calculation!$C$104:$C$248,$C143)+SUMIFS(Calculation!M$38:M$64,Calculation!$B$38:$B$64,$D143,Calculation!$A$38:$A$64,$C143)*10000</f>
        <v>132955.25383828045</v>
      </c>
      <c r="K143" s="154">
        <f>SUMIFS(Calculation!N$104:N$248,Calculation!$D$104:$D$248,$D143,Calculation!$C$104:$C$248,$C143)+SUMIFS(Calculation!N$38:N$64,Calculation!$B$38:$B$64,$D143,Calculation!$A$38:$A$64,$C143)*10000</f>
        <v>83441.051506544463</v>
      </c>
      <c r="L143" s="155">
        <f>SUMIFS(Calculation!O$104:O$248,Calculation!$D$104:$D$248,$D143,Calculation!$C$104:$C$248,$C143)+SUMIFS(Calculation!O$38:O$64,Calculation!$B$38:$B$64,$D143,Calculation!$A$38:$A$64,$C143)*10000</f>
        <v>78539.360385144435</v>
      </c>
      <c r="M143" s="156">
        <f>SUMIFS(Calculation!P$104:P$248,Calculation!$D$104:$D$248,$D143,Calculation!$C$104:$C$248,$C143)+SUMIFS(Calculation!P$38:P$64,Calculation!$B$38:$B$64,$D143,Calculation!$A$38:$A$64,$C143)*10000</f>
        <v>69550.287327478043</v>
      </c>
      <c r="N143" s="155">
        <f>SUMIFS(Calculation!Q$104:Q$248,Calculation!$D$104:$D$248,$D143,Calculation!$C$104:$C$248,$C143)+SUMIFS(Calculation!Q$38:Q$64,Calculation!$B$38:$B$64,$D143,Calculation!$A$38:$A$64,$C143)*10000</f>
        <v>57096.597582037997</v>
      </c>
      <c r="O143" s="156">
        <f>SUMIFS(Calculation!R$104:R$248,Calculation!$D$104:$D$248,$D143,Calculation!$C$104:$C$248,$C143)+SUMIFS(Calculation!R$38:R$64,Calculation!$B$38:$B$64,$D143,Calculation!$A$38:$A$64,$C143)*10000</f>
        <v>63419.258905092036</v>
      </c>
      <c r="P143" s="157">
        <f>SUMIFS(Calculation!S$104:S$248,Calculation!$D$104:$D$248,$D143,Calculation!$C$104:$C$248,$C143)+SUMIFS(Calculation!S$38:S$64,Calculation!$B$38:$B$64,$D143,Calculation!$A$38:$A$64,$C143)*10000</f>
        <v>267789.73387922213</v>
      </c>
      <c r="Q143" s="160">
        <f>SUMIFS(Calculation!T$104:T$248,Calculation!$D$104:$D$248,$D143,Calculation!$C$104:$C$248,$C143)+SUMIFS(Calculation!T$38:T$64,Calculation!$B$38:$B$64,$D143,Calculation!$A$38:$A$64,$C143)*10000</f>
        <v>8096.7058065649617</v>
      </c>
      <c r="R143" s="161">
        <f>SUMIFS(Calculation!U$104:U$248,Calculation!$D$104:$D$248,$D143,Calculation!$C$104:$C$248,$C143)+SUMIFS(Calculation!U$38:U$64,Calculation!$B$38:$B$64,$D143,Calculation!$A$38:$A$64,$C143)*10000</f>
        <v>6981.2764786795051</v>
      </c>
      <c r="S143" s="162">
        <f>SUMIFS(Calculation!V$104:V$248,Calculation!$D$104:$D$248,$D143,Calculation!$C$104:$C$248,$C143)+SUMIFS(Calculation!V$38:V$64,Calculation!$B$38:$B$64,$D143,Calculation!$A$38:$A$64,$C143)*10000</f>
        <v>7192.3005018820577</v>
      </c>
      <c r="T143" s="161">
        <f>SUMIFS(Calculation!W$104:W$248,Calculation!$D$104:$D$248,$D143,Calculation!$C$104:$C$248,$C143)+SUMIFS(Calculation!W$38:W$64,Calculation!$B$38:$B$64,$D143,Calculation!$A$38:$A$64,$C143)*10000</f>
        <v>6100.8998272884273</v>
      </c>
      <c r="U143" s="162">
        <f>SUMIFS(Calculation!X$104:X$248,Calculation!$D$104:$D$248,$D143,Calculation!$C$104:$C$248,$C143)+SUMIFS(Calculation!X$38:X$64,Calculation!$B$38:$B$64,$D143,Calculation!$A$38:$A$64,$C143)*10000</f>
        <v>5801.8928998326555</v>
      </c>
      <c r="V143" s="163">
        <f>SUMIFS(Calculation!Y$104:Y$248,Calculation!$D$104:$D$248,$D143,Calculation!$C$104:$C$248,$C143)+SUMIFS(Calculation!Y$38:Y$64,Calculation!$B$38:$B$64,$D143,Calculation!$A$38:$A$64,$C143)*10000</f>
        <v>25838.890480040944</v>
      </c>
      <c r="W143" s="166">
        <f>SUMIFS(Calculation!Z$104:Z$248,Calculation!$D$104:$D$248,$D143,Calculation!$C$104:$C$248,$C143)+SUMIFS(Calculation!Z$38:Z$64,Calculation!$B$38:$B$64,$D143,Calculation!$A$38:$A$64,$C143)*10000</f>
        <v>0</v>
      </c>
      <c r="X143" s="167">
        <f>SUMIFS(Calculation!AA$104:AA$248,Calculation!$D$104:$D$248,$D143,Calculation!$C$104:$C$248,$C143)+SUMIFS(Calculation!AA$38:AA$64,Calculation!$B$38:$B$64,$D143,Calculation!$A$38:$A$64,$C143)*10000</f>
        <v>0</v>
      </c>
      <c r="Y143" s="168">
        <f>SUMIFS(Calculation!AB$104:AB$248,Calculation!$D$104:$D$248,$D143,Calculation!$C$104:$C$248,$C143)+SUMIFS(Calculation!AB$38:AB$64,Calculation!$B$38:$B$64,$D143,Calculation!$A$38:$A$64,$C143)*10000</f>
        <v>0</v>
      </c>
      <c r="Z143" s="167">
        <f>SUMIFS(Calculation!AC$104:AC$248,Calculation!$D$104:$D$248,$D143,Calculation!$C$104:$C$248,$C143)+SUMIFS(Calculation!AC$38:AC$64,Calculation!$B$38:$B$64,$D143,Calculation!$A$38:$A$64,$C143)*10000</f>
        <v>0</v>
      </c>
      <c r="AA143" s="168">
        <f>SUMIFS(Calculation!AD$104:AD$248,Calculation!$D$104:$D$248,$D143,Calculation!$C$104:$C$248,$C143)+SUMIFS(Calculation!AD$38:AD$64,Calculation!$B$38:$B$64,$D143,Calculation!$A$38:$A$64,$C143)*10000</f>
        <v>0</v>
      </c>
      <c r="AB143" s="169">
        <f>SUMIFS(Calculation!AE$104:AE$248,Calculation!$D$104:$D$248,$D143,Calculation!$C$104:$C$248,$C143)+SUMIFS(Calculation!AE$38:AE$64,Calculation!$B$38:$B$64,$D143,Calculation!$A$38:$A$64,$C143)*10000</f>
        <v>0</v>
      </c>
      <c r="AC143" s="172">
        <f>SUMIFS(Calculation!AF$104:AF$248,Calculation!$D$104:$D$248,$D143,Calculation!$C$104:$C$248,$C143)+SUMIFS(Calculation!AF$38:AF$64,Calculation!$B$38:$B$64,$D143,Calculation!$A$38:$A$64,$C143)*10000</f>
        <v>5397.8038710433075</v>
      </c>
      <c r="AD143" s="173">
        <f>SUMIFS(Calculation!AG$104:AG$248,Calculation!$D$104:$D$248,$D143,Calculation!$C$104:$C$248,$C143)+SUMIFS(Calculation!AG$38:AG$64,Calculation!$B$38:$B$64,$D143,Calculation!$A$38:$A$64,$C143)*10000</f>
        <v>5042.0330123796421</v>
      </c>
      <c r="AE143" s="174">
        <f>SUMIFS(Calculation!AH$104:AH$248,Calculation!$D$104:$D$248,$D143,Calculation!$C$104:$C$248,$C143)+SUMIFS(Calculation!AH$38:AH$64,Calculation!$B$38:$B$64,$D143,Calculation!$A$38:$A$64,$C143)*10000</f>
        <v>4374.6982434127976</v>
      </c>
      <c r="AF143" s="173">
        <f>SUMIFS(Calculation!AI$104:AI$248,Calculation!$D$104:$D$248,$D143,Calculation!$C$104:$C$248,$C143)+SUMIFS(Calculation!AI$38:AI$64,Calculation!$B$38:$B$64,$D143,Calculation!$A$38:$A$64,$C143)*10000</f>
        <v>4535.9395509499136</v>
      </c>
      <c r="AG143" s="174">
        <f>SUMIFS(Calculation!AJ$104:AJ$248,Calculation!$D$104:$D$248,$D143,Calculation!$C$104:$C$248,$C143)+SUMIFS(Calculation!AJ$38:AJ$64,Calculation!$B$38:$B$64,$D143,Calculation!$A$38:$A$64,$C143)*10000</f>
        <v>5275.7069089170454</v>
      </c>
      <c r="AH143" s="175">
        <f>SUMIFS(Calculation!AK$104:AK$248,Calculation!$D$104:$D$248,$D143,Calculation!$C$104:$C$248,$C143)+SUMIFS(Calculation!AK$38:AK$64,Calculation!$B$38:$B$64,$D143,Calculation!$A$38:$A$64,$C143)*10000</f>
        <v>19732.344934493351</v>
      </c>
      <c r="AI143" s="178">
        <f>SUMIFS(Calculation!AL$104:AL$248,Calculation!$D$104:$D$248,$D143,Calculation!$C$104:$C$248,$C143)+SUMIFS(Calculation!AL$38:AL$64,Calculation!$B$38:$B$64,$D143,Calculation!$A$38:$A$64,$C143)*10000</f>
        <v>1129.0406430265584</v>
      </c>
      <c r="AJ143" s="179">
        <f>SUMIFS(Calculation!AM$104:AM$248,Calculation!$D$104:$D$248,$D143,Calculation!$C$104:$C$248,$C143)+SUMIFS(Calculation!AM$38:AM$64,Calculation!$B$38:$B$64,$D143,Calculation!$A$38:$A$64,$C143)*10000</f>
        <v>1357.4704264099037</v>
      </c>
      <c r="AK143" s="180">
        <f>SUMIFS(Calculation!AN$104:AN$248,Calculation!$D$104:$D$248,$D143,Calculation!$C$104:$C$248,$C143)+SUMIFS(Calculation!AN$38:AN$64,Calculation!$B$38:$B$64,$D143,Calculation!$A$38:$A$64,$C143)*10000</f>
        <v>1186.3588456712673</v>
      </c>
      <c r="AL143" s="179">
        <f>SUMIFS(Calculation!AO$104:AO$248,Calculation!$D$104:$D$248,$D143,Calculation!$C$104:$C$248,$C143)+SUMIFS(Calculation!AO$38:AO$64,Calculation!$B$38:$B$64,$D143,Calculation!$A$38:$A$64,$C143)*10000</f>
        <v>1662.7702936096716</v>
      </c>
      <c r="AM143" s="180">
        <f>SUMIFS(Calculation!AP$104:AP$248,Calculation!$D$104:$D$248,$D143,Calculation!$C$104:$C$248,$C143)+SUMIFS(Calculation!AP$38:AP$64,Calculation!$B$38:$B$64,$D143,Calculation!$A$38:$A$64,$C143)*10000</f>
        <v>2437.0719579249344</v>
      </c>
      <c r="AN143" s="181">
        <f>SUMIFS(Calculation!AQ$104:AQ$248,Calculation!$D$104:$D$248,$D143,Calculation!$C$104:$C$248,$C143)+SUMIFS(Calculation!AQ$38:AQ$64,Calculation!$B$38:$B$64,$D143,Calculation!$A$38:$A$64,$C143)*10000</f>
        <v>12684.776867963152</v>
      </c>
    </row>
  </sheetData>
  <autoFilter ref="A3:AN3" xr:uid="{5A09CDE8-C33E-432B-A80A-0B7D802CA25C}">
    <sortState xmlns:xlrd2="http://schemas.microsoft.com/office/spreadsheetml/2017/richdata2" ref="A4:AN143">
      <sortCondition ref="A3"/>
    </sortState>
  </autoFilter>
  <mergeCells count="9">
    <mergeCell ref="AC2:AH2"/>
    <mergeCell ref="AI2:AN2"/>
    <mergeCell ref="A1:AN1"/>
    <mergeCell ref="A2:B2"/>
    <mergeCell ref="C2:D2"/>
    <mergeCell ref="E2:J2"/>
    <mergeCell ref="K2:P2"/>
    <mergeCell ref="Q2:V2"/>
    <mergeCell ref="W2:AB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About</vt:lpstr>
      <vt:lpstr>跨省</vt:lpstr>
      <vt:lpstr>跨区</vt:lpstr>
      <vt:lpstr>跨省传输汇总</vt:lpstr>
      <vt:lpstr>电网区域划分</vt:lpstr>
      <vt:lpstr>电厂发电</vt:lpstr>
      <vt:lpstr>发电量</vt:lpstr>
      <vt:lpstr>Calculation</vt:lpstr>
      <vt:lpstr>Result</vt:lpstr>
      <vt:lpstr>Provincial Tally</vt:lpstr>
      <vt:lpstr>Flexibility Shares</vt:lpstr>
      <vt:lpstr>FoTCAMRBtPF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2022-08-24T06:31:11Z</dcterms:created>
  <dcterms:modified xsi:type="dcterms:W3CDTF">2023-08-17T10:19:39Z</dcterms:modified>
</cp:coreProperties>
</file>