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267e054ca37a11/Provincial Work/elec-sh/RM/"/>
    </mc:Choice>
  </mc:AlternateContent>
  <xr:revisionPtr revIDLastSave="150" documentId="13_ncr:1_{5DFC882A-F1A4-43B7-ABCA-7D78BDD6BBF5}" xr6:coauthVersionLast="47" xr6:coauthVersionMax="47" xr10:uidLastSave="{37ACC665-6B2C-4F60-B307-7C5DA597936C}"/>
  <bookViews>
    <workbookView xWindow="-28920" yWindow="-120" windowWidth="29040" windowHeight="15840" activeTab="6" xr2:uid="{830B40E3-B8E1-4AEB-8C47-6E3CD78719D5}"/>
  </bookViews>
  <sheets>
    <sheet name="About" sheetId="5" r:id="rId1"/>
    <sheet name="Province Selector" sheetId="8" r:id="rId2"/>
    <sheet name="Definition" sheetId="6" r:id="rId3"/>
    <sheet name="Input Data" sheetId="1" r:id="rId4"/>
    <sheet name="Calculation" sheetId="2" r:id="rId5"/>
    <sheet name="Subregion Capacity" sheetId="9" r:id="rId6"/>
    <sheet name="RM" sheetId="4" r:id="rId7"/>
  </sheets>
  <definedNames>
    <definedName name="_xlnm._FilterDatabase" localSheetId="0" hidden="1">'Province Selector'!$A$1:$B$1</definedName>
    <definedName name="_xlnm._FilterDatabase" localSheetId="4" hidden="1">Calculation!$A$1:$D$1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2" l="1"/>
  <c r="E5" i="2"/>
  <c r="E3" i="2"/>
  <c r="E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A33" i="2" l="1"/>
  <c r="G2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2" i="2"/>
  <c r="D8" i="2"/>
  <c r="D5" i="2"/>
  <c r="D3" i="2"/>
  <c r="D4" i="2"/>
  <c r="D6" i="2"/>
  <c r="D7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H2" i="2" l="1"/>
  <c r="X2" i="4" s="1"/>
  <c r="D32" i="2"/>
  <c r="D33" i="2" s="1"/>
  <c r="AP2" i="4" l="1"/>
  <c r="U2" i="4"/>
  <c r="AI2" i="4"/>
  <c r="M2" i="4"/>
  <c r="AM2" i="4"/>
  <c r="C2" i="4"/>
  <c r="AJ2" i="4"/>
  <c r="B2" i="4"/>
  <c r="AQ2" i="4"/>
  <c r="AH2" i="4"/>
  <c r="AL2" i="4"/>
  <c r="E2" i="4"/>
  <c r="T2" i="4"/>
  <c r="Y2" i="4"/>
  <c r="AC2" i="4"/>
  <c r="Z2" i="4"/>
  <c r="Q2" i="4"/>
  <c r="G2" i="4"/>
  <c r="K2" i="4"/>
  <c r="AB2" i="4"/>
  <c r="AE2" i="4"/>
  <c r="H2" i="4"/>
  <c r="O2" i="4"/>
  <c r="I2" i="4"/>
  <c r="L2" i="4"/>
  <c r="R2" i="4"/>
  <c r="AN2" i="4"/>
  <c r="AD2" i="4"/>
  <c r="AO2" i="4"/>
  <c r="AA2" i="4"/>
  <c r="N2" i="4"/>
  <c r="AK2" i="4"/>
  <c r="W2" i="4"/>
  <c r="S2" i="4"/>
  <c r="J2" i="4"/>
  <c r="V2" i="4"/>
  <c r="AF2" i="4"/>
  <c r="D2" i="4"/>
  <c r="AG2" i="4"/>
  <c r="P2" i="4"/>
  <c r="F2" i="4"/>
</calcChain>
</file>

<file path=xl/sharedStrings.xml><?xml version="1.0" encoding="utf-8"?>
<sst xmlns="http://schemas.openxmlformats.org/spreadsheetml/2006/main" count="607" uniqueCount="300">
  <si>
    <t>序号</t>
  </si>
  <si>
    <t>地区</t>
  </si>
  <si>
    <t>绿色区间</t>
  </si>
  <si>
    <t>橙色区间</t>
  </si>
  <si>
    <t>红色区间</t>
  </si>
  <si>
    <t>黑龙江</t>
  </si>
  <si>
    <t>17-19%</t>
  </si>
  <si>
    <t>&gt;19%</t>
  </si>
  <si>
    <t>15-18%</t>
  </si>
  <si>
    <t>15-17%</t>
  </si>
  <si>
    <t>内蒙古</t>
  </si>
  <si>
    <t>蒙东</t>
  </si>
  <si>
    <t>22-28%</t>
  </si>
  <si>
    <t>蒙西</t>
  </si>
  <si>
    <t>17-23%</t>
  </si>
  <si>
    <t>-</t>
  </si>
  <si>
    <t>19-23%</t>
  </si>
  <si>
    <t>16-19%</t>
  </si>
  <si>
    <t>14-18%</t>
  </si>
  <si>
    <t>15-19%</t>
  </si>
  <si>
    <t>15-20%</t>
  </si>
  <si>
    <t>17-22%</t>
  </si>
  <si>
    <t>15-21%</t>
  </si>
  <si>
    <t>16-23%</t>
  </si>
  <si>
    <t>18-23%</t>
  </si>
  <si>
    <t>13-19%</t>
  </si>
  <si>
    <t>13-17%</t>
  </si>
  <si>
    <t>14-19%</t>
  </si>
  <si>
    <t>15-22%</t>
  </si>
  <si>
    <t>26-32%</t>
  </si>
  <si>
    <t>15-16%</t>
  </si>
  <si>
    <t>&gt;16%</t>
  </si>
  <si>
    <t>吉林</t>
  </si>
  <si>
    <t>辽宁</t>
  </si>
  <si>
    <t>14-17%</t>
  </si>
  <si>
    <t>19-20%</t>
  </si>
  <si>
    <t>16-21%</t>
  </si>
  <si>
    <t>北京</t>
  </si>
  <si>
    <t>天津</t>
  </si>
  <si>
    <t>河北</t>
  </si>
  <si>
    <t>山东</t>
  </si>
  <si>
    <t>山西</t>
  </si>
  <si>
    <t>陕西</t>
  </si>
  <si>
    <t>甘肃</t>
  </si>
  <si>
    <t>青海</t>
  </si>
  <si>
    <t>16-18%</t>
  </si>
  <si>
    <t>宁夏</t>
  </si>
  <si>
    <t>18-20%</t>
  </si>
  <si>
    <t>新疆</t>
  </si>
  <si>
    <t>河南</t>
  </si>
  <si>
    <t>湖北</t>
  </si>
  <si>
    <t>16-20%</t>
  </si>
  <si>
    <t>湖南</t>
  </si>
  <si>
    <t>江西</t>
  </si>
  <si>
    <t>16-22%</t>
  </si>
  <si>
    <t>四川</t>
  </si>
  <si>
    <t>重庆</t>
  </si>
  <si>
    <t>17-21%</t>
  </si>
  <si>
    <t>西藏</t>
  </si>
  <si>
    <t>上海</t>
  </si>
  <si>
    <t>17-18%</t>
  </si>
  <si>
    <t>江苏</t>
  </si>
  <si>
    <t>浙江</t>
  </si>
  <si>
    <t>安徽</t>
  </si>
  <si>
    <t>福建</t>
  </si>
  <si>
    <t>广东</t>
  </si>
  <si>
    <t>广西</t>
  </si>
  <si>
    <t>云南</t>
  </si>
  <si>
    <t>14-20%</t>
  </si>
  <si>
    <t>贵州</t>
  </si>
  <si>
    <t>海南</t>
  </si>
  <si>
    <t>25-29%</t>
  </si>
  <si>
    <t>Heilongjiang</t>
    <phoneticPr fontId="3" type="noConversion"/>
  </si>
  <si>
    <t>Jilin</t>
    <phoneticPr fontId="3" type="noConversion"/>
  </si>
  <si>
    <t>Liaoning</t>
    <phoneticPr fontId="3" type="noConversion"/>
  </si>
  <si>
    <t>Inner Mongolia East</t>
    <phoneticPr fontId="3" type="noConversion"/>
  </si>
  <si>
    <t>Inner Mongolia West</t>
    <phoneticPr fontId="3" type="noConversion"/>
  </si>
  <si>
    <t>Beijing</t>
    <phoneticPr fontId="3" type="noConversion"/>
  </si>
  <si>
    <t>Tianjin</t>
    <phoneticPr fontId="3" type="noConversion"/>
  </si>
  <si>
    <t>Hebei</t>
    <phoneticPr fontId="3" type="noConversion"/>
  </si>
  <si>
    <t>Shandong</t>
    <phoneticPr fontId="3" type="noConversion"/>
  </si>
  <si>
    <t>Shanxi</t>
    <phoneticPr fontId="3" type="noConversion"/>
  </si>
  <si>
    <t>Shaanxi</t>
    <phoneticPr fontId="3" type="noConversion"/>
  </si>
  <si>
    <t>Gansu</t>
    <phoneticPr fontId="3" type="noConversion"/>
  </si>
  <si>
    <t>Qinghai</t>
    <phoneticPr fontId="3" type="noConversion"/>
  </si>
  <si>
    <t>Ningxia</t>
    <phoneticPr fontId="3" type="noConversion"/>
  </si>
  <si>
    <t>Xijiang</t>
    <phoneticPr fontId="3" type="noConversion"/>
  </si>
  <si>
    <t>Henan</t>
    <phoneticPr fontId="3" type="noConversion"/>
  </si>
  <si>
    <t>Hubei</t>
    <phoneticPr fontId="3" type="noConversion"/>
  </si>
  <si>
    <t>Hunan</t>
    <phoneticPr fontId="3" type="noConversion"/>
  </si>
  <si>
    <t>Jiangxi</t>
    <phoneticPr fontId="3" type="noConversion"/>
  </si>
  <si>
    <t>Sichuan</t>
    <phoneticPr fontId="3" type="noConversion"/>
  </si>
  <si>
    <t>Chongqing</t>
    <phoneticPr fontId="3" type="noConversion"/>
  </si>
  <si>
    <t>Shanghai</t>
    <phoneticPr fontId="3" type="noConversion"/>
  </si>
  <si>
    <t>Jiangsu</t>
    <phoneticPr fontId="3" type="noConversion"/>
  </si>
  <si>
    <t>Zhejiang</t>
    <phoneticPr fontId="3" type="noConversion"/>
  </si>
  <si>
    <t>Anhui</t>
    <phoneticPr fontId="3" type="noConversion"/>
  </si>
  <si>
    <t>Fujian</t>
    <phoneticPr fontId="3" type="noConversion"/>
  </si>
  <si>
    <t>Guangdong</t>
    <phoneticPr fontId="3" type="noConversion"/>
  </si>
  <si>
    <t>Guangxi</t>
    <phoneticPr fontId="3" type="noConversion"/>
  </si>
  <si>
    <t>Yunnan</t>
    <phoneticPr fontId="3" type="noConversion"/>
  </si>
  <si>
    <t>Guizhou</t>
    <phoneticPr fontId="3" type="noConversion"/>
  </si>
  <si>
    <t>Hainan</t>
    <phoneticPr fontId="3" type="noConversion"/>
  </si>
  <si>
    <t>合理备用率</t>
    <phoneticPr fontId="3" type="noConversion"/>
  </si>
  <si>
    <t>Region</t>
    <phoneticPr fontId="3" type="noConversion"/>
  </si>
  <si>
    <t>2017 Standard</t>
    <phoneticPr fontId="3" type="noConversion"/>
  </si>
  <si>
    <t>2020 Standard</t>
    <phoneticPr fontId="3" type="noConversion"/>
  </si>
  <si>
    <t>Index</t>
    <phoneticPr fontId="3" type="noConversion"/>
  </si>
  <si>
    <t>Reasonable RM</t>
    <phoneticPr fontId="3" type="noConversion"/>
  </si>
  <si>
    <t>Green Margin</t>
    <phoneticPr fontId="3" type="noConversion"/>
  </si>
  <si>
    <t>Orange Margin</t>
    <phoneticPr fontId="3" type="noConversion"/>
  </si>
  <si>
    <t>Red Margin</t>
    <phoneticPr fontId="3" type="noConversion"/>
  </si>
  <si>
    <t>Region (English)</t>
    <phoneticPr fontId="3" type="noConversion"/>
  </si>
  <si>
    <t>≤17%</t>
  </si>
  <si>
    <t>≤15%</t>
  </si>
  <si>
    <t>≥18%</t>
  </si>
  <si>
    <t>≥17%</t>
  </si>
  <si>
    <t>≤14%</t>
  </si>
  <si>
    <t>≤22%</t>
  </si>
  <si>
    <t>≥28%</t>
  </si>
  <si>
    <t>≤19%</t>
  </si>
  <si>
    <t>≥20%</t>
  </si>
  <si>
    <t>≥23%</t>
  </si>
  <si>
    <t>≤16%</t>
  </si>
  <si>
    <t>≥21%</t>
  </si>
  <si>
    <t>≥19%</t>
  </si>
  <si>
    <t>≤18%</t>
  </si>
  <si>
    <t>≥22%</t>
  </si>
  <si>
    <t>≤13%</t>
  </si>
  <si>
    <t>≤26%</t>
  </si>
  <si>
    <t>≥32%</t>
  </si>
  <si>
    <t>≤25%</t>
  </si>
  <si>
    <t>≥29%</t>
  </si>
  <si>
    <t>冀北</t>
    <phoneticPr fontId="3" type="noConversion"/>
  </si>
  <si>
    <t>冀南</t>
    <phoneticPr fontId="3" type="noConversion"/>
  </si>
  <si>
    <t/>
  </si>
  <si>
    <t>Red Alert 2017</t>
    <phoneticPr fontId="3" type="noConversion"/>
  </si>
  <si>
    <t>Orange Alert 2017</t>
    <phoneticPr fontId="3" type="noConversion"/>
  </si>
  <si>
    <t>Orange Alert 2020</t>
    <phoneticPr fontId="3" type="noConversion"/>
  </si>
  <si>
    <t>Red Alert 2020</t>
    <phoneticPr fontId="3" type="noConversion"/>
  </si>
  <si>
    <t>RM</t>
    <phoneticPr fontId="3" type="noConversion"/>
  </si>
  <si>
    <t>Tibet</t>
    <phoneticPr fontId="3" type="noConversion"/>
  </si>
  <si>
    <t>Hebei North</t>
    <phoneticPr fontId="3" type="noConversion"/>
  </si>
  <si>
    <t>Hebei South</t>
    <phoneticPr fontId="3" type="noConversion"/>
  </si>
  <si>
    <t>Inner Mongolia</t>
    <phoneticPr fontId="3" type="noConversion"/>
  </si>
  <si>
    <t>Region (EN)</t>
    <phoneticPr fontId="3" type="noConversion"/>
  </si>
  <si>
    <t>Reserve Margin</t>
  </si>
  <si>
    <t>Reserve Margin</t>
    <phoneticPr fontId="3" type="noConversion"/>
  </si>
  <si>
    <t>Indicator</t>
    <phoneticPr fontId="3" type="noConversion"/>
  </si>
  <si>
    <t>(dimensionless)</t>
  </si>
  <si>
    <t>Notes</t>
  </si>
  <si>
    <t>Source:</t>
  </si>
  <si>
    <t>RM Reserve Margin</t>
  </si>
  <si>
    <t>全国</t>
    <phoneticPr fontId="3" type="noConversion"/>
  </si>
  <si>
    <t>全国 National</t>
    <phoneticPr fontId="3" type="noConversion"/>
  </si>
  <si>
    <t>黑龙江省</t>
    <phoneticPr fontId="3" type="noConversion"/>
  </si>
  <si>
    <t>吉林省</t>
    <phoneticPr fontId="3" type="noConversion"/>
  </si>
  <si>
    <t>辽宁省</t>
    <phoneticPr fontId="3" type="noConversion"/>
  </si>
  <si>
    <t>内蒙古自治区</t>
    <phoneticPr fontId="3" type="noConversion"/>
  </si>
  <si>
    <t>北京市</t>
    <phoneticPr fontId="3" type="noConversion"/>
  </si>
  <si>
    <t>天津市</t>
    <phoneticPr fontId="3" type="noConversion"/>
  </si>
  <si>
    <t>河北省</t>
    <phoneticPr fontId="3" type="noConversion"/>
  </si>
  <si>
    <t>山东省</t>
    <phoneticPr fontId="3" type="noConversion"/>
  </si>
  <si>
    <t>山西省</t>
    <phoneticPr fontId="3" type="noConversion"/>
  </si>
  <si>
    <t>陕西省</t>
    <phoneticPr fontId="3" type="noConversion"/>
  </si>
  <si>
    <t>甘肃省</t>
    <phoneticPr fontId="3" type="noConversion"/>
  </si>
  <si>
    <t>青海省</t>
    <phoneticPr fontId="3" type="noConversion"/>
  </si>
  <si>
    <t>宁夏回族自治区</t>
    <phoneticPr fontId="3" type="noConversion"/>
  </si>
  <si>
    <t>新疆维吾尔自治区</t>
    <phoneticPr fontId="3" type="noConversion"/>
  </si>
  <si>
    <t>河南省</t>
    <phoneticPr fontId="3" type="noConversion"/>
  </si>
  <si>
    <t>湖北省</t>
    <phoneticPr fontId="3" type="noConversion"/>
  </si>
  <si>
    <t>湖南省</t>
    <phoneticPr fontId="3" type="noConversion"/>
  </si>
  <si>
    <t>江西省</t>
    <phoneticPr fontId="3" type="noConversion"/>
  </si>
  <si>
    <t>四川省</t>
    <phoneticPr fontId="3" type="noConversion"/>
  </si>
  <si>
    <t>重庆市</t>
    <phoneticPr fontId="3" type="noConversion"/>
  </si>
  <si>
    <t>上海市</t>
    <phoneticPr fontId="3" type="noConversion"/>
  </si>
  <si>
    <t>浙江省</t>
    <phoneticPr fontId="3" type="noConversion"/>
  </si>
  <si>
    <t>安徽省</t>
    <phoneticPr fontId="3" type="noConversion"/>
  </si>
  <si>
    <t>福建省</t>
    <phoneticPr fontId="3" type="noConversion"/>
  </si>
  <si>
    <t>广东省</t>
    <phoneticPr fontId="3" type="noConversion"/>
  </si>
  <si>
    <t>广西壮族自治区</t>
    <phoneticPr fontId="3" type="noConversion"/>
  </si>
  <si>
    <t>云南省</t>
    <phoneticPr fontId="3" type="noConversion"/>
  </si>
  <si>
    <t>贵州省</t>
    <phoneticPr fontId="3" type="noConversion"/>
  </si>
  <si>
    <t>海南省</t>
    <phoneticPr fontId="3" type="noConversion"/>
  </si>
  <si>
    <t>西藏自治区</t>
    <phoneticPr fontId="3" type="noConversion"/>
  </si>
  <si>
    <t>黑龙江省 Heilongjiang</t>
  </si>
  <si>
    <t>吉林省 Jilin</t>
  </si>
  <si>
    <t>辽宁省 Liaoning</t>
  </si>
  <si>
    <t>内蒙古自治区 Inner Mongolia</t>
  </si>
  <si>
    <t>北京市 Beijing</t>
  </si>
  <si>
    <t>天津市 Tianjin</t>
  </si>
  <si>
    <t>河北省 Hebei</t>
  </si>
  <si>
    <t>山东省 Shandong</t>
  </si>
  <si>
    <t>山西省 Shanxi</t>
  </si>
  <si>
    <t>陕西省 Shaanxi</t>
  </si>
  <si>
    <t>甘肃省 Gansu</t>
  </si>
  <si>
    <t>青海省 Qinghai</t>
  </si>
  <si>
    <t>宁夏回族自治区 Ningxia</t>
  </si>
  <si>
    <t>新疆维吾尔自治区 Xijiang</t>
  </si>
  <si>
    <t>河南省 Henan</t>
  </si>
  <si>
    <t>湖北省 Hubei</t>
  </si>
  <si>
    <t>湖南省 Hunan</t>
  </si>
  <si>
    <t>江西省 Jiangxi</t>
  </si>
  <si>
    <t>四川省 Sichuan</t>
  </si>
  <si>
    <t>重庆市 Chongqing</t>
  </si>
  <si>
    <t>上海市 Shanghai</t>
  </si>
  <si>
    <t>浙江省 Zhejiang</t>
  </si>
  <si>
    <t>安徽省 Anhui</t>
  </si>
  <si>
    <t>福建省 Fujian</t>
  </si>
  <si>
    <t>广东省 Guangdong</t>
  </si>
  <si>
    <t>广西壮族自治区 Guangxi</t>
  </si>
  <si>
    <t>云南省 Yunnan</t>
  </si>
  <si>
    <t>贵州省 Guizhou</t>
  </si>
  <si>
    <t>海南省 Hainan</t>
  </si>
  <si>
    <t>西藏自治区 Tibet</t>
  </si>
  <si>
    <t>江苏省</t>
    <phoneticPr fontId="3" type="noConversion"/>
  </si>
  <si>
    <t>江苏省 Jiangsu</t>
    <phoneticPr fontId="3" type="noConversion"/>
  </si>
  <si>
    <t>00</t>
    <phoneticPr fontId="3" type="noConversion"/>
  </si>
  <si>
    <t>Between 2017-2020, China's National Energy Bureau released annual alert for coal power plants</t>
    <phoneticPr fontId="3" type="noConversion"/>
  </si>
  <si>
    <t>construction planning. The alert is used as an indicator for warn local officials when there is too</t>
    <phoneticPr fontId="3" type="noConversion"/>
  </si>
  <si>
    <t>much coal projects in the pipeline. The indicator is determined by how much the total capacity exceeds</t>
    <phoneticPr fontId="3" type="noConversion"/>
  </si>
  <si>
    <t>above the recommended system reserve margin and is a tiered system. Although the breakpoints</t>
    <phoneticPr fontId="3" type="noConversion"/>
  </si>
  <si>
    <t>of the tiers has been changing, the recommended reserve margin for each province isn't. This is used</t>
    <phoneticPr fontId="3" type="noConversion"/>
  </si>
  <si>
    <t>for each corresponding province.</t>
    <phoneticPr fontId="3" type="noConversion"/>
  </si>
  <si>
    <t>DL/T 5608-2021 电源规划设计规程</t>
    <phoneticPr fontId="3" type="noConversion"/>
  </si>
  <si>
    <t>Code for design of generation planning</t>
    <phoneticPr fontId="3" type="noConversion"/>
  </si>
  <si>
    <t>Region Selector</t>
    <phoneticPr fontId="3" type="noConversion"/>
  </si>
  <si>
    <t>This excel file includes data required for all Chinese provinces (excluding Taiwan, Hong Kong, Macau,</t>
    <phoneticPr fontId="3" type="noConversion"/>
  </si>
  <si>
    <t xml:space="preserve">and sometimes Tibet). You can use the selector below to choose which province/region you would </t>
    <phoneticPr fontId="3" type="noConversion"/>
  </si>
  <si>
    <t>like to calculate for:</t>
    <phoneticPr fontId="3" type="noConversion"/>
  </si>
  <si>
    <t>Name</t>
    <phoneticPr fontId="3" type="noConversion"/>
  </si>
  <si>
    <t>Code</t>
    <phoneticPr fontId="3" type="noConversion"/>
  </si>
  <si>
    <t>Province Selector</t>
    <phoneticPr fontId="3" type="noConversion"/>
  </si>
  <si>
    <t>Selected Region</t>
    <phoneticPr fontId="3" type="noConversion"/>
  </si>
  <si>
    <t>Value</t>
    <phoneticPr fontId="3" type="noConversion"/>
  </si>
  <si>
    <t>National</t>
    <phoneticPr fontId="3" type="noConversion"/>
  </si>
  <si>
    <t>For China National, we use the weighted average of all province, the weight is assigned using provincial</t>
    <phoneticPr fontId="3" type="noConversion"/>
  </si>
  <si>
    <t>National Energy Agency</t>
    <phoneticPr fontId="3" type="noConversion"/>
  </si>
  <si>
    <t>煤电规划建设风险预警（备用率见附件）</t>
    <phoneticPr fontId="3" type="noConversion"/>
  </si>
  <si>
    <t>Provincial System Reserve Margin Reference</t>
    <phoneticPr fontId="3" type="noConversion"/>
  </si>
  <si>
    <t>Alert for coal power plants construction planning (see attachment for RM)</t>
    <phoneticPr fontId="3" type="noConversion"/>
  </si>
  <si>
    <t>http://zfxxgk.nea.gov.cn/auto84/201705/t20170510_2785.htm</t>
    <phoneticPr fontId="3" type="noConversion"/>
  </si>
  <si>
    <t>http://www.nea.gov.cn/2020-02/26/c_138820419.htm</t>
    <phoneticPr fontId="3" type="noConversion"/>
  </si>
  <si>
    <r>
      <t>2017</t>
    </r>
    <r>
      <rPr>
        <sz val="11"/>
        <rFont val="等线"/>
        <family val="3"/>
        <charset val="134"/>
        <scheme val="minor"/>
      </rPr>
      <t>、2020</t>
    </r>
    <phoneticPr fontId="3" type="noConversion"/>
  </si>
  <si>
    <t>地区</t>
    <phoneticPr fontId="3" type="noConversion"/>
  </si>
  <si>
    <t>Peak Demand</t>
    <phoneticPr fontId="3" type="noConversion"/>
  </si>
  <si>
    <t>最大负荷(万千瓦）</t>
    <phoneticPr fontId="3" type="noConversion"/>
  </si>
  <si>
    <t>发生时间</t>
  </si>
  <si>
    <t>备注</t>
  </si>
  <si>
    <t>全国</t>
  </si>
  <si>
    <t>2020年8月</t>
  </si>
  <si>
    <t>国网</t>
  </si>
  <si>
    <t>2021年1月7日</t>
  </si>
  <si>
    <t>日发电201.91亿加</t>
  </si>
  <si>
    <t>华东电网</t>
  </si>
  <si>
    <t>2020 年 8 月 14 日 13:56</t>
  </si>
  <si>
    <t>2021 年 1 月 7 日 19:15</t>
  </si>
  <si>
    <t>2020 年 8 月 25 日 13:34</t>
  </si>
  <si>
    <t>2021年1月7日晚</t>
  </si>
  <si>
    <t>2020年7月24日</t>
  </si>
  <si>
    <t>华北电网</t>
  </si>
  <si>
    <t>2021年1月6日</t>
  </si>
  <si>
    <t>2020 年 8 月 18 日 14:30</t>
  </si>
  <si>
    <t>2020 年 12 月 30 日 17:29</t>
  </si>
  <si>
    <t>2021 年 1 月 6 日 18:25</t>
  </si>
  <si>
    <t>2021年1月</t>
  </si>
  <si>
    <t>电网头条</t>
  </si>
  <si>
    <t>2021 年 1 月 7 日 20:24</t>
  </si>
  <si>
    <t>2021 年 1 月 7 日 17:49</t>
  </si>
  <si>
    <t>华中电网</t>
  </si>
  <si>
    <t>2020 年 8 月 5 日 13:38</t>
  </si>
  <si>
    <t>2020 年 8 月 4 日 21:17</t>
  </si>
  <si>
    <t>2020 年 12 月 14 日 11:21</t>
  </si>
  <si>
    <t>西北电网</t>
  </si>
  <si>
    <t>2020 年 11 月 23 日 18:19</t>
  </si>
  <si>
    <t>2020年冬</t>
  </si>
  <si>
    <t>西南电网</t>
  </si>
  <si>
    <t>2020 年 8 月 6 日 14:11</t>
  </si>
  <si>
    <t>2020 年 8 月 10 日 13:20</t>
  </si>
  <si>
    <t>2020 年 8 月 6 日 13:28</t>
  </si>
  <si>
    <t>截至2021年1月</t>
  </si>
  <si>
    <t>西藏日报</t>
  </si>
  <si>
    <t>东北电网</t>
  </si>
  <si>
    <t>2021年1月8日</t>
  </si>
  <si>
    <t>辽宁日报</t>
  </si>
  <si>
    <t>吉林日报</t>
  </si>
  <si>
    <t>南方电网</t>
  </si>
  <si>
    <t>2020年7月</t>
  </si>
  <si>
    <t>2020年7月5日</t>
  </si>
  <si>
    <t>2020年5月21日</t>
  </si>
  <si>
    <t>蒙西电网</t>
  </si>
  <si>
    <t>2021年1月10日18:43</t>
    <phoneticPr fontId="3" type="noConversion"/>
  </si>
  <si>
    <t>Provincial Peak Power Demand</t>
    <phoneticPr fontId="3" type="noConversion"/>
  </si>
  <si>
    <t>北极星电力网</t>
    <phoneticPr fontId="3" type="noConversion"/>
  </si>
  <si>
    <t>全国各省区最高电力负荷情况概览（截至2021年2月）</t>
    <phoneticPr fontId="3" type="noConversion"/>
  </si>
  <si>
    <t>https://news.bjx.com.cn/html/20210210/1135977.shtml</t>
  </si>
  <si>
    <t>Industrial Standards on Reserve Margin will Power Planning</t>
    <phoneticPr fontId="3" type="noConversion"/>
  </si>
  <si>
    <t>DL/T 5608-2021电源规划设计规程</t>
    <phoneticPr fontId="3" type="noConversion"/>
  </si>
  <si>
    <t>Page 6, article 4.2.1</t>
    <phoneticPr fontId="3" type="noConversion"/>
  </si>
  <si>
    <t>https://www.doc88.com/p-77747195651395.html?s=rel&amp;id=1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</si>
</sst>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2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0"/>
      <name val="Arial"/>
      <family val="2"/>
    </font>
    <font>
      <sz val="12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0" fillId="0" borderId="1" xfId="0" applyNumberFormat="1" applyBorder="1">
      <alignment vertical="center"/>
    </xf>
    <xf numFmtId="0" fontId="6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9" fontId="0" fillId="2" borderId="1" xfId="0" applyNumberForma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0" xfId="1"/>
    <xf numFmtId="0" fontId="8" fillId="0" borderId="0" xfId="1" applyFont="1"/>
    <xf numFmtId="0" fontId="2" fillId="0" borderId="0" xfId="1" applyAlignment="1">
      <alignment horizontal="center"/>
    </xf>
    <xf numFmtId="0" fontId="2" fillId="0" borderId="0" xfId="1" quotePrefix="1" applyAlignment="1">
      <alignment horizontal="center"/>
    </xf>
    <xf numFmtId="0" fontId="7" fillId="0" borderId="0" xfId="1" applyFont="1"/>
    <xf numFmtId="0" fontId="7" fillId="0" borderId="1" xfId="1" applyFont="1" applyBorder="1" applyAlignment="1">
      <alignment horizontal="center"/>
    </xf>
    <xf numFmtId="0" fontId="2" fillId="2" borderId="1" xfId="1" applyFill="1" applyBorder="1" applyAlignment="1">
      <alignment horizont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0" fontId="7" fillId="0" borderId="0" xfId="1" applyFont="1" applyAlignment="1">
      <alignment horizont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 applyAlignment="1"/>
    <xf numFmtId="0" fontId="11" fillId="0" borderId="1" xfId="2" applyFont="1" applyBorder="1" applyAlignment="1">
      <alignment horizontal="left" vertical="top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>
      <alignment vertical="center"/>
    </xf>
    <xf numFmtId="0" fontId="2" fillId="0" borderId="0" xfId="1" applyAlignment="1">
      <alignment horizontal="left"/>
    </xf>
    <xf numFmtId="0" fontId="7" fillId="3" borderId="0" xfId="1" applyFont="1" applyFill="1" applyAlignment="1">
      <alignment horizontal="left"/>
    </xf>
    <xf numFmtId="0" fontId="1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 wrapText="1"/>
    </xf>
    <xf numFmtId="0" fontId="11" fillId="0" borderId="2" xfId="2" applyFont="1" applyBorder="1" applyAlignment="1">
      <alignment horizontal="left" vertical="top"/>
    </xf>
    <xf numFmtId="0" fontId="11" fillId="0" borderId="5" xfId="2" applyFont="1" applyBorder="1" applyAlignment="1">
      <alignment horizontal="left" vertical="top"/>
    </xf>
    <xf numFmtId="0" fontId="11" fillId="0" borderId="3" xfId="2" applyFont="1" applyBorder="1" applyAlignment="1">
      <alignment horizontal="left" vertical="top"/>
    </xf>
    <xf numFmtId="0" fontId="11" fillId="0" borderId="4" xfId="2" applyFont="1" applyBorder="1" applyAlignment="1">
      <alignment horizontal="left"/>
    </xf>
    <xf numFmtId="0" fontId="11" fillId="0" borderId="7" xfId="2" applyFont="1" applyBorder="1" applyAlignment="1">
      <alignment horizontal="left"/>
    </xf>
    <xf numFmtId="0" fontId="11" fillId="0" borderId="6" xfId="2" applyFont="1" applyBorder="1" applyAlignment="1">
      <alignment horizontal="left"/>
    </xf>
    <xf numFmtId="0" fontId="11" fillId="0" borderId="8" xfId="2" applyFont="1" applyBorder="1" applyAlignment="1">
      <alignment horizontal="left" vertical="top"/>
    </xf>
    <xf numFmtId="0" fontId="11" fillId="0" borderId="9" xfId="2" applyFont="1" applyBorder="1" applyAlignment="1">
      <alignment horizontal="left" vertical="top"/>
    </xf>
    <xf numFmtId="0" fontId="11" fillId="0" borderId="10" xfId="2" applyFont="1" applyBorder="1" applyAlignment="1">
      <alignment horizontal="left" vertical="top"/>
    </xf>
    <xf numFmtId="0" fontId="11" fillId="0" borderId="11" xfId="2" applyFont="1" applyBorder="1" applyAlignment="1">
      <alignment horizontal="left" vertical="top"/>
    </xf>
    <xf numFmtId="0" fontId="11" fillId="0" borderId="12" xfId="2" applyFont="1" applyBorder="1" applyAlignment="1">
      <alignment horizontal="left" vertical="top"/>
    </xf>
    <xf numFmtId="0" fontId="11" fillId="0" borderId="13" xfId="2" applyFont="1" applyBorder="1" applyAlignment="1">
      <alignment horizontal="left" vertical="top"/>
    </xf>
  </cellXfs>
  <cellStyles count="3">
    <cellStyle name="常规" xfId="0" builtinId="0"/>
    <cellStyle name="常规 2" xfId="1" xr:uid="{10655BAB-04EA-48B3-B9A2-2DBA2F574EEA}"/>
    <cellStyle name="常规 3" xfId="2" xr:uid="{34AAAA25-0BC7-406D-8FD5-8B8EA1DF2A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229206</xdr:colOff>
      <xdr:row>17</xdr:row>
      <xdr:rowOff>9905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D0DFA9B-C279-4E6B-86F8-4B0C676DA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61950"/>
          <a:ext cx="4344006" cy="2724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F9CE-2843-4060-906A-FD5A08D44AC4}">
  <dimension ref="A1:J37"/>
  <sheetViews>
    <sheetView workbookViewId="0">
      <selection activeCell="B37" sqref="B37"/>
    </sheetView>
  </sheetViews>
  <sheetFormatPr defaultColWidth="9" defaultRowHeight="14.25"/>
  <cols>
    <col min="1" max="1" width="9" style="19" customWidth="1"/>
    <col min="2" max="2" width="52" style="19" customWidth="1"/>
    <col min="3" max="9" width="9" style="19" customWidth="1"/>
    <col min="10" max="10" width="9" style="21" customWidth="1"/>
    <col min="11" max="11" width="9" style="19" customWidth="1"/>
    <col min="12" max="16384" width="9" style="19"/>
  </cols>
  <sheetData>
    <row r="1" spans="1:2">
      <c r="A1" s="20" t="s">
        <v>152</v>
      </c>
    </row>
    <row r="3" spans="1:2">
      <c r="A3" s="20" t="s">
        <v>151</v>
      </c>
      <c r="B3" s="37" t="s">
        <v>239</v>
      </c>
    </row>
    <row r="4" spans="1:2">
      <c r="B4" s="36" t="s">
        <v>237</v>
      </c>
    </row>
    <row r="5" spans="1:2">
      <c r="B5" s="38" t="s">
        <v>238</v>
      </c>
    </row>
    <row r="6" spans="1:2">
      <c r="A6" s="20"/>
      <c r="B6" s="36" t="s">
        <v>240</v>
      </c>
    </row>
    <row r="7" spans="1:2">
      <c r="B7" s="39" t="s">
        <v>243</v>
      </c>
    </row>
    <row r="8" spans="1:2">
      <c r="B8" s="38" t="s">
        <v>241</v>
      </c>
    </row>
    <row r="9" spans="1:2">
      <c r="B9" s="36" t="s">
        <v>242</v>
      </c>
    </row>
    <row r="10" spans="1:2">
      <c r="B10" s="36"/>
    </row>
    <row r="11" spans="1:2">
      <c r="B11" s="37" t="s">
        <v>296</v>
      </c>
    </row>
    <row r="12" spans="1:2">
      <c r="B12" s="36" t="s">
        <v>237</v>
      </c>
    </row>
    <row r="13" spans="1:2">
      <c r="B13" s="38" t="s">
        <v>297</v>
      </c>
    </row>
    <row r="14" spans="1:2">
      <c r="B14" s="36">
        <v>2021</v>
      </c>
    </row>
    <row r="15" spans="1:2">
      <c r="B15" s="38" t="s">
        <v>298</v>
      </c>
    </row>
    <row r="16" spans="1:2">
      <c r="B16" s="38" t="s">
        <v>299</v>
      </c>
    </row>
    <row r="17" spans="1:2">
      <c r="B17" s="38"/>
    </row>
    <row r="18" spans="1:2">
      <c r="B18" s="37" t="s">
        <v>292</v>
      </c>
    </row>
    <row r="19" spans="1:2">
      <c r="B19" s="38" t="s">
        <v>293</v>
      </c>
    </row>
    <row r="20" spans="1:2">
      <c r="B20" s="38" t="s">
        <v>294</v>
      </c>
    </row>
    <row r="21" spans="1:2">
      <c r="B21" s="36">
        <v>2021</v>
      </c>
    </row>
    <row r="22" spans="1:2">
      <c r="B22" s="36" t="s">
        <v>295</v>
      </c>
    </row>
    <row r="23" spans="1:2">
      <c r="A23" s="20" t="s">
        <v>150</v>
      </c>
    </row>
    <row r="24" spans="1:2">
      <c r="A24" s="19" t="s">
        <v>218</v>
      </c>
    </row>
    <row r="25" spans="1:2">
      <c r="A25" s="19" t="s">
        <v>219</v>
      </c>
    </row>
    <row r="26" spans="1:2">
      <c r="A26" s="19" t="s">
        <v>220</v>
      </c>
    </row>
    <row r="27" spans="1:2">
      <c r="A27" s="19" t="s">
        <v>221</v>
      </c>
    </row>
    <row r="28" spans="1:2">
      <c r="A28" s="19" t="s">
        <v>222</v>
      </c>
    </row>
    <row r="29" spans="1:2">
      <c r="A29" s="19" t="s">
        <v>223</v>
      </c>
    </row>
    <row r="30" spans="1:2">
      <c r="A30" s="19" t="s">
        <v>236</v>
      </c>
    </row>
    <row r="32" spans="1:2">
      <c r="A32" s="23" t="s">
        <v>226</v>
      </c>
    </row>
    <row r="33" spans="1:2">
      <c r="A33" s="19" t="s">
        <v>227</v>
      </c>
    </row>
    <row r="34" spans="1:2">
      <c r="A34" s="19" t="s">
        <v>228</v>
      </c>
    </row>
    <row r="35" spans="1:2">
      <c r="A35" s="19" t="s">
        <v>229</v>
      </c>
    </row>
    <row r="36" spans="1:2">
      <c r="B36" s="24" t="s">
        <v>232</v>
      </c>
    </row>
    <row r="37" spans="1:2">
      <c r="B37" s="25" t="s">
        <v>205</v>
      </c>
    </row>
  </sheetData>
  <sortState xmlns:xlrd2="http://schemas.microsoft.com/office/spreadsheetml/2017/richdata2" ref="K36:K66">
    <sortCondition ref="K36:K66"/>
  </sortState>
  <phoneticPr fontId="3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28C890-82C0-432D-99FB-3ECC9ACB8AD6}">
          <x14:formula1>
            <xm:f>'Province Selector'!$B$2:$B$33</xm:f>
          </x14:formula1>
          <xm:sqref>B37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2FC8-1B7B-4E1A-88F8-A7F1558ED5C6}">
  <dimension ref="A1:B33"/>
  <sheetViews>
    <sheetView workbookViewId="0">
      <selection activeCell="B25" sqref="B25"/>
    </sheetView>
  </sheetViews>
  <sheetFormatPr defaultRowHeight="14.25"/>
  <cols>
    <col min="1" max="1" width="5.875" bestFit="1" customWidth="1"/>
    <col min="2" max="2" width="27.375" bestFit="1" customWidth="1"/>
  </cols>
  <sheetData>
    <row r="1" spans="1:2">
      <c r="A1" s="28" t="s">
        <v>231</v>
      </c>
      <c r="B1" s="28" t="s">
        <v>230</v>
      </c>
    </row>
    <row r="2" spans="1:2">
      <c r="A2" s="22" t="s">
        <v>217</v>
      </c>
      <c r="B2" s="19" t="s">
        <v>154</v>
      </c>
    </row>
    <row r="3" spans="1:2">
      <c r="A3" s="21">
        <v>11</v>
      </c>
      <c r="B3" s="19" t="s">
        <v>189</v>
      </c>
    </row>
    <row r="4" spans="1:2">
      <c r="A4" s="21">
        <v>12</v>
      </c>
      <c r="B4" s="19" t="s">
        <v>190</v>
      </c>
    </row>
    <row r="5" spans="1:2">
      <c r="A5" s="21">
        <v>13</v>
      </c>
      <c r="B5" s="19" t="s">
        <v>191</v>
      </c>
    </row>
    <row r="6" spans="1:2">
      <c r="A6" s="21">
        <v>14</v>
      </c>
      <c r="B6" s="19" t="s">
        <v>193</v>
      </c>
    </row>
    <row r="7" spans="1:2">
      <c r="A7" s="21">
        <v>15</v>
      </c>
      <c r="B7" s="19" t="s">
        <v>188</v>
      </c>
    </row>
    <row r="8" spans="1:2">
      <c r="A8" s="21">
        <v>21</v>
      </c>
      <c r="B8" s="19" t="s">
        <v>187</v>
      </c>
    </row>
    <row r="9" spans="1:2">
      <c r="A9" s="21">
        <v>22</v>
      </c>
      <c r="B9" s="19" t="s">
        <v>186</v>
      </c>
    </row>
    <row r="10" spans="1:2">
      <c r="A10" s="21">
        <v>23</v>
      </c>
      <c r="B10" s="19" t="s">
        <v>185</v>
      </c>
    </row>
    <row r="11" spans="1:2">
      <c r="A11" s="21">
        <v>31</v>
      </c>
      <c r="B11" s="19" t="s">
        <v>205</v>
      </c>
    </row>
    <row r="12" spans="1:2">
      <c r="A12" s="21">
        <v>32</v>
      </c>
      <c r="B12" s="19" t="s">
        <v>216</v>
      </c>
    </row>
    <row r="13" spans="1:2">
      <c r="A13" s="21">
        <v>33</v>
      </c>
      <c r="B13" s="19" t="s">
        <v>206</v>
      </c>
    </row>
    <row r="14" spans="1:2">
      <c r="A14" s="21">
        <v>34</v>
      </c>
      <c r="B14" s="19" t="s">
        <v>207</v>
      </c>
    </row>
    <row r="15" spans="1:2">
      <c r="A15" s="21">
        <v>35</v>
      </c>
      <c r="B15" s="19" t="s">
        <v>208</v>
      </c>
    </row>
    <row r="16" spans="1:2">
      <c r="A16" s="21">
        <v>36</v>
      </c>
      <c r="B16" s="19" t="s">
        <v>202</v>
      </c>
    </row>
    <row r="17" spans="1:2">
      <c r="A17" s="21">
        <v>37</v>
      </c>
      <c r="B17" s="19" t="s">
        <v>192</v>
      </c>
    </row>
    <row r="18" spans="1:2">
      <c r="A18" s="21">
        <v>41</v>
      </c>
      <c r="B18" s="19" t="s">
        <v>199</v>
      </c>
    </row>
    <row r="19" spans="1:2">
      <c r="A19" s="21">
        <v>42</v>
      </c>
      <c r="B19" s="19" t="s">
        <v>200</v>
      </c>
    </row>
    <row r="20" spans="1:2">
      <c r="A20" s="21">
        <v>43</v>
      </c>
      <c r="B20" s="19" t="s">
        <v>201</v>
      </c>
    </row>
    <row r="21" spans="1:2">
      <c r="A21" s="21">
        <v>44</v>
      </c>
      <c r="B21" s="19" t="s">
        <v>209</v>
      </c>
    </row>
    <row r="22" spans="1:2">
      <c r="A22" s="21">
        <v>45</v>
      </c>
      <c r="B22" s="19" t="s">
        <v>210</v>
      </c>
    </row>
    <row r="23" spans="1:2">
      <c r="A23" s="21">
        <v>46</v>
      </c>
      <c r="B23" s="19" t="s">
        <v>213</v>
      </c>
    </row>
    <row r="24" spans="1:2">
      <c r="A24" s="21">
        <v>50</v>
      </c>
      <c r="B24" s="19" t="s">
        <v>204</v>
      </c>
    </row>
    <row r="25" spans="1:2">
      <c r="A25" s="21">
        <v>51</v>
      </c>
      <c r="B25" s="19" t="s">
        <v>203</v>
      </c>
    </row>
    <row r="26" spans="1:2">
      <c r="A26" s="21">
        <v>52</v>
      </c>
      <c r="B26" s="19" t="s">
        <v>212</v>
      </c>
    </row>
    <row r="27" spans="1:2">
      <c r="A27" s="21">
        <v>53</v>
      </c>
      <c r="B27" s="19" t="s">
        <v>211</v>
      </c>
    </row>
    <row r="28" spans="1:2">
      <c r="A28" s="21">
        <v>54</v>
      </c>
      <c r="B28" s="19" t="s">
        <v>214</v>
      </c>
    </row>
    <row r="29" spans="1:2">
      <c r="A29" s="21">
        <v>61</v>
      </c>
      <c r="B29" s="19" t="s">
        <v>194</v>
      </c>
    </row>
    <row r="30" spans="1:2">
      <c r="A30" s="21">
        <v>62</v>
      </c>
      <c r="B30" s="19" t="s">
        <v>195</v>
      </c>
    </row>
    <row r="31" spans="1:2">
      <c r="A31" s="21">
        <v>63</v>
      </c>
      <c r="B31" s="19" t="s">
        <v>196</v>
      </c>
    </row>
    <row r="32" spans="1:2">
      <c r="A32" s="21">
        <v>64</v>
      </c>
      <c r="B32" s="19" t="s">
        <v>197</v>
      </c>
    </row>
    <row r="33" spans="1:2">
      <c r="A33" s="21">
        <v>65</v>
      </c>
      <c r="B33" s="19" t="s">
        <v>198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B2D1-3BCF-4707-8126-A34E057550D8}">
  <dimension ref="B1:B2"/>
  <sheetViews>
    <sheetView workbookViewId="0">
      <selection activeCell="B1" sqref="B1"/>
    </sheetView>
  </sheetViews>
  <sheetFormatPr defaultRowHeight="14.25"/>
  <sheetData>
    <row r="1" spans="2:2">
      <c r="B1" t="s">
        <v>224</v>
      </c>
    </row>
    <row r="2" spans="2:2">
      <c r="B2" t="s">
        <v>225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7761-D227-40F3-92AD-3EBFC706F9CF}">
  <dimension ref="A1:V37"/>
  <sheetViews>
    <sheetView workbookViewId="0">
      <selection activeCell="K12" sqref="K12"/>
    </sheetView>
  </sheetViews>
  <sheetFormatPr defaultRowHeight="13.5" customHeight="1"/>
  <cols>
    <col min="1" max="1" width="18.375" style="9" customWidth="1"/>
    <col min="2" max="16" width="8.375" customWidth="1"/>
    <col min="17" max="17" width="18.375" style="9" customWidth="1"/>
  </cols>
  <sheetData>
    <row r="1" spans="1:22" ht="13.5" customHeight="1">
      <c r="A1" s="8"/>
      <c r="B1" s="50" t="s">
        <v>105</v>
      </c>
      <c r="C1" s="50"/>
      <c r="D1" s="50"/>
      <c r="E1" s="50"/>
      <c r="F1" s="50"/>
      <c r="G1" s="50"/>
      <c r="H1" s="50"/>
      <c r="I1" s="50" t="s">
        <v>106</v>
      </c>
      <c r="J1" s="50"/>
      <c r="K1" s="50"/>
      <c r="L1" s="50"/>
      <c r="M1" s="50"/>
      <c r="N1" s="50"/>
      <c r="O1" s="50"/>
      <c r="P1" s="12"/>
      <c r="Q1" s="40" t="s">
        <v>112</v>
      </c>
      <c r="R1" s="43" t="s">
        <v>140</v>
      </c>
      <c r="S1" s="43" t="s">
        <v>137</v>
      </c>
      <c r="T1" s="43" t="s">
        <v>136</v>
      </c>
      <c r="U1" s="43" t="s">
        <v>138</v>
      </c>
      <c r="V1" s="43" t="s">
        <v>139</v>
      </c>
    </row>
    <row r="2" spans="1:22" s="2" customFormat="1" ht="28.5">
      <c r="A2" s="46" t="s">
        <v>112</v>
      </c>
      <c r="B2" s="3" t="s">
        <v>107</v>
      </c>
      <c r="C2" s="49" t="s">
        <v>104</v>
      </c>
      <c r="D2" s="49"/>
      <c r="E2" s="3" t="s">
        <v>108</v>
      </c>
      <c r="F2" s="3" t="s">
        <v>109</v>
      </c>
      <c r="G2" s="3" t="s">
        <v>110</v>
      </c>
      <c r="H2" s="3" t="s">
        <v>111</v>
      </c>
      <c r="I2" s="3" t="s">
        <v>107</v>
      </c>
      <c r="J2" s="49" t="s">
        <v>104</v>
      </c>
      <c r="K2" s="49"/>
      <c r="L2" s="3" t="s">
        <v>108</v>
      </c>
      <c r="M2" s="3" t="s">
        <v>109</v>
      </c>
      <c r="N2" s="3" t="s">
        <v>110</v>
      </c>
      <c r="O2" s="3" t="s">
        <v>111</v>
      </c>
      <c r="P2" s="13"/>
      <c r="Q2" s="41"/>
      <c r="R2" s="44"/>
      <c r="S2" s="44"/>
      <c r="T2" s="44"/>
      <c r="U2" s="44"/>
      <c r="V2" s="44"/>
    </row>
    <row r="3" spans="1:22" ht="13.5" customHeight="1">
      <c r="A3" s="46"/>
      <c r="B3" s="48" t="s">
        <v>0</v>
      </c>
      <c r="C3" s="48" t="s">
        <v>1</v>
      </c>
      <c r="D3" s="48"/>
      <c r="E3" s="48" t="s">
        <v>103</v>
      </c>
      <c r="F3" s="48" t="s">
        <v>2</v>
      </c>
      <c r="G3" s="48" t="s">
        <v>3</v>
      </c>
      <c r="H3" s="48" t="s">
        <v>4</v>
      </c>
      <c r="I3" s="48" t="s">
        <v>0</v>
      </c>
      <c r="J3" s="48" t="s">
        <v>1</v>
      </c>
      <c r="K3" s="48"/>
      <c r="L3" s="48" t="s">
        <v>103</v>
      </c>
      <c r="M3" s="48" t="s">
        <v>2</v>
      </c>
      <c r="N3" s="48" t="s">
        <v>3</v>
      </c>
      <c r="O3" s="48" t="s">
        <v>4</v>
      </c>
      <c r="P3" s="14"/>
      <c r="Q3" s="41"/>
      <c r="R3" s="44"/>
      <c r="S3" s="44"/>
      <c r="T3" s="44"/>
      <c r="U3" s="44"/>
      <c r="V3" s="44"/>
    </row>
    <row r="4" spans="1:22" ht="13.5" customHeight="1">
      <c r="A4" s="46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14"/>
      <c r="Q4" s="42"/>
      <c r="R4" s="45"/>
      <c r="S4" s="45"/>
      <c r="T4" s="45"/>
      <c r="U4" s="45"/>
      <c r="V4" s="45"/>
    </row>
    <row r="5" spans="1:22" ht="13.5" customHeight="1">
      <c r="A5" s="8" t="s">
        <v>72</v>
      </c>
      <c r="B5" s="4">
        <v>1</v>
      </c>
      <c r="C5" s="48" t="s">
        <v>5</v>
      </c>
      <c r="D5" s="48"/>
      <c r="E5" s="5">
        <v>0.13</v>
      </c>
      <c r="F5" s="4" t="s">
        <v>113</v>
      </c>
      <c r="G5" s="4" t="s">
        <v>6</v>
      </c>
      <c r="H5" s="4" t="s">
        <v>7</v>
      </c>
      <c r="I5" s="6">
        <v>1</v>
      </c>
      <c r="J5" s="47" t="s">
        <v>5</v>
      </c>
      <c r="K5" s="47"/>
      <c r="L5" s="7">
        <v>0.13</v>
      </c>
      <c r="M5" s="6" t="s">
        <v>114</v>
      </c>
      <c r="N5" s="6" t="s">
        <v>30</v>
      </c>
      <c r="O5" s="6" t="s">
        <v>31</v>
      </c>
      <c r="P5" s="15"/>
      <c r="Q5" s="8" t="s">
        <v>72</v>
      </c>
      <c r="R5" s="10">
        <v>0.13</v>
      </c>
      <c r="S5" s="10">
        <v>0.17</v>
      </c>
      <c r="T5" s="10">
        <v>0.19</v>
      </c>
      <c r="U5" s="10">
        <v>0.15</v>
      </c>
      <c r="V5" s="10">
        <v>0.16</v>
      </c>
    </row>
    <row r="6" spans="1:22" ht="13.5" customHeight="1">
      <c r="A6" s="8" t="s">
        <v>73</v>
      </c>
      <c r="B6" s="4">
        <v>2</v>
      </c>
      <c r="C6" s="48" t="s">
        <v>32</v>
      </c>
      <c r="D6" s="48"/>
      <c r="E6" s="5">
        <v>0.13</v>
      </c>
      <c r="F6" s="4" t="s">
        <v>114</v>
      </c>
      <c r="G6" s="4" t="s">
        <v>8</v>
      </c>
      <c r="H6" s="4" t="s">
        <v>115</v>
      </c>
      <c r="I6" s="6">
        <v>2</v>
      </c>
      <c r="J6" s="47" t="s">
        <v>32</v>
      </c>
      <c r="K6" s="47"/>
      <c r="L6" s="7">
        <v>0.13</v>
      </c>
      <c r="M6" s="6" t="s">
        <v>114</v>
      </c>
      <c r="N6" s="6" t="s">
        <v>9</v>
      </c>
      <c r="O6" s="6" t="s">
        <v>116</v>
      </c>
      <c r="P6" s="15"/>
      <c r="Q6" s="8" t="s">
        <v>73</v>
      </c>
      <c r="R6" s="10">
        <v>0.13</v>
      </c>
      <c r="S6" s="10">
        <v>0.15</v>
      </c>
      <c r="T6" s="10">
        <v>0.18</v>
      </c>
      <c r="U6" s="10">
        <v>0.15</v>
      </c>
      <c r="V6" s="10">
        <v>0.17</v>
      </c>
    </row>
    <row r="7" spans="1:22" ht="13.5" customHeight="1">
      <c r="A7" s="8" t="s">
        <v>74</v>
      </c>
      <c r="B7" s="4">
        <v>3</v>
      </c>
      <c r="C7" s="48" t="s">
        <v>33</v>
      </c>
      <c r="D7" s="48"/>
      <c r="E7" s="5">
        <v>0.13</v>
      </c>
      <c r="F7" s="4" t="s">
        <v>114</v>
      </c>
      <c r="G7" s="4" t="s">
        <v>9</v>
      </c>
      <c r="H7" s="4" t="s">
        <v>116</v>
      </c>
      <c r="I7" s="6">
        <v>3</v>
      </c>
      <c r="J7" s="47" t="s">
        <v>33</v>
      </c>
      <c r="K7" s="47"/>
      <c r="L7" s="7">
        <v>0.13</v>
      </c>
      <c r="M7" s="6" t="s">
        <v>117</v>
      </c>
      <c r="N7" s="6" t="s">
        <v>34</v>
      </c>
      <c r="O7" s="6" t="s">
        <v>116</v>
      </c>
      <c r="P7" s="15"/>
      <c r="Q7" s="8" t="s">
        <v>74</v>
      </c>
      <c r="R7" s="10">
        <v>0.13</v>
      </c>
      <c r="S7" s="10">
        <v>0.15</v>
      </c>
      <c r="T7" s="10">
        <v>0.17</v>
      </c>
      <c r="U7" s="10">
        <v>0.14000000000000001</v>
      </c>
      <c r="V7" s="10">
        <v>0.17</v>
      </c>
    </row>
    <row r="8" spans="1:22" ht="13.5" customHeight="1">
      <c r="A8" s="8" t="s">
        <v>75</v>
      </c>
      <c r="B8" s="4">
        <v>4</v>
      </c>
      <c r="C8" s="48" t="s">
        <v>10</v>
      </c>
      <c r="D8" s="4" t="s">
        <v>11</v>
      </c>
      <c r="E8" s="5">
        <v>0.15</v>
      </c>
      <c r="F8" s="4" t="s">
        <v>118</v>
      </c>
      <c r="G8" s="4" t="s">
        <v>12</v>
      </c>
      <c r="H8" s="4" t="s">
        <v>119</v>
      </c>
      <c r="I8" s="6">
        <v>4</v>
      </c>
      <c r="J8" s="47" t="s">
        <v>10</v>
      </c>
      <c r="K8" s="6" t="s">
        <v>11</v>
      </c>
      <c r="L8" s="7">
        <v>0.15</v>
      </c>
      <c r="M8" s="6" t="s">
        <v>120</v>
      </c>
      <c r="N8" s="6" t="s">
        <v>35</v>
      </c>
      <c r="O8" s="6" t="s">
        <v>121</v>
      </c>
      <c r="P8" s="15"/>
      <c r="Q8" s="8" t="s">
        <v>75</v>
      </c>
      <c r="R8" s="10">
        <v>0.15</v>
      </c>
      <c r="S8" s="10">
        <v>0.22</v>
      </c>
      <c r="T8" s="10">
        <v>0.28000000000000003</v>
      </c>
      <c r="U8" s="10">
        <v>0.19</v>
      </c>
      <c r="V8" s="10">
        <v>0.2</v>
      </c>
    </row>
    <row r="9" spans="1:22" ht="13.5" customHeight="1">
      <c r="A9" s="8" t="s">
        <v>76</v>
      </c>
      <c r="B9" s="4">
        <v>5</v>
      </c>
      <c r="C9" s="48"/>
      <c r="D9" s="4" t="s">
        <v>13</v>
      </c>
      <c r="E9" s="5">
        <v>0.15</v>
      </c>
      <c r="F9" s="4" t="s">
        <v>113</v>
      </c>
      <c r="G9" s="4" t="s">
        <v>14</v>
      </c>
      <c r="H9" s="4" t="s">
        <v>122</v>
      </c>
      <c r="I9" s="6">
        <v>5</v>
      </c>
      <c r="J9" s="47"/>
      <c r="K9" s="6" t="s">
        <v>13</v>
      </c>
      <c r="L9" s="7">
        <v>0.15</v>
      </c>
      <c r="M9" s="6" t="s">
        <v>123</v>
      </c>
      <c r="N9" s="6" t="s">
        <v>36</v>
      </c>
      <c r="O9" s="6" t="s">
        <v>124</v>
      </c>
      <c r="P9" s="15"/>
      <c r="Q9" s="8" t="s">
        <v>76</v>
      </c>
      <c r="R9" s="10">
        <v>0.15</v>
      </c>
      <c r="S9" s="10">
        <v>0.17</v>
      </c>
      <c r="T9" s="10">
        <v>0.23</v>
      </c>
      <c r="U9" s="10">
        <v>0.16</v>
      </c>
      <c r="V9" s="10">
        <v>0.21</v>
      </c>
    </row>
    <row r="10" spans="1:22" ht="13.5" customHeight="1">
      <c r="A10" s="8" t="s">
        <v>77</v>
      </c>
      <c r="B10" s="4">
        <v>6</v>
      </c>
      <c r="C10" s="48" t="s">
        <v>37</v>
      </c>
      <c r="D10" s="48"/>
      <c r="E10" s="5">
        <v>0.15</v>
      </c>
      <c r="F10" s="4" t="s">
        <v>15</v>
      </c>
      <c r="G10" s="4" t="s">
        <v>15</v>
      </c>
      <c r="H10" s="4" t="s">
        <v>15</v>
      </c>
      <c r="I10" s="6">
        <v>6</v>
      </c>
      <c r="J10" s="47" t="s">
        <v>37</v>
      </c>
      <c r="K10" s="47"/>
      <c r="L10" s="7">
        <v>0.15</v>
      </c>
      <c r="M10" s="6" t="s">
        <v>15</v>
      </c>
      <c r="N10" s="6" t="s">
        <v>15</v>
      </c>
      <c r="O10" s="6" t="s">
        <v>15</v>
      </c>
      <c r="P10" s="15"/>
      <c r="Q10" s="8" t="s">
        <v>77</v>
      </c>
      <c r="R10" s="10">
        <v>0.15</v>
      </c>
      <c r="S10" s="1" t="s">
        <v>135</v>
      </c>
      <c r="T10" s="1" t="s">
        <v>135</v>
      </c>
      <c r="U10" s="1" t="s">
        <v>135</v>
      </c>
      <c r="V10" s="1" t="s">
        <v>135</v>
      </c>
    </row>
    <row r="11" spans="1:22" ht="13.5" customHeight="1">
      <c r="A11" s="8" t="s">
        <v>78</v>
      </c>
      <c r="B11" s="4">
        <v>7</v>
      </c>
      <c r="C11" s="48" t="s">
        <v>38</v>
      </c>
      <c r="D11" s="48"/>
      <c r="E11" s="5">
        <v>0.15</v>
      </c>
      <c r="F11" s="4" t="s">
        <v>120</v>
      </c>
      <c r="G11" s="4" t="s">
        <v>16</v>
      </c>
      <c r="H11" s="4" t="s">
        <v>122</v>
      </c>
      <c r="I11" s="6">
        <v>7</v>
      </c>
      <c r="J11" s="47" t="s">
        <v>38</v>
      </c>
      <c r="K11" s="47"/>
      <c r="L11" s="7">
        <v>0.15</v>
      </c>
      <c r="M11" s="6" t="s">
        <v>120</v>
      </c>
      <c r="N11" s="6" t="s">
        <v>35</v>
      </c>
      <c r="O11" s="6" t="s">
        <v>121</v>
      </c>
      <c r="P11" s="15"/>
      <c r="Q11" s="8" t="s">
        <v>78</v>
      </c>
      <c r="R11" s="10">
        <v>0.15</v>
      </c>
      <c r="S11" s="10">
        <v>0.19</v>
      </c>
      <c r="T11" s="10">
        <v>0.23</v>
      </c>
      <c r="U11" s="10">
        <v>0.19</v>
      </c>
      <c r="V11" s="10">
        <v>0.2</v>
      </c>
    </row>
    <row r="12" spans="1:22" ht="13.5" customHeight="1">
      <c r="A12" s="8" t="s">
        <v>79</v>
      </c>
      <c r="B12" s="48">
        <v>8</v>
      </c>
      <c r="C12" s="48" t="s">
        <v>39</v>
      </c>
      <c r="D12" s="48"/>
      <c r="E12" s="51">
        <v>0.13</v>
      </c>
      <c r="F12" s="48" t="s">
        <v>123</v>
      </c>
      <c r="G12" s="48" t="s">
        <v>17</v>
      </c>
      <c r="H12" s="48" t="s">
        <v>125</v>
      </c>
      <c r="I12" s="6">
        <v>8</v>
      </c>
      <c r="J12" s="47" t="s">
        <v>39</v>
      </c>
      <c r="K12" s="6" t="s">
        <v>133</v>
      </c>
      <c r="L12" s="7">
        <v>0.13</v>
      </c>
      <c r="M12" s="6" t="s">
        <v>114</v>
      </c>
      <c r="N12" s="6" t="s">
        <v>9</v>
      </c>
      <c r="O12" s="6" t="s">
        <v>116</v>
      </c>
      <c r="P12" s="15"/>
      <c r="Q12" s="8" t="s">
        <v>142</v>
      </c>
      <c r="R12" s="10">
        <v>0.13</v>
      </c>
      <c r="S12" s="10">
        <v>0.16</v>
      </c>
      <c r="T12" s="10">
        <v>0.19</v>
      </c>
      <c r="U12" s="10">
        <v>0.15</v>
      </c>
      <c r="V12" s="10">
        <v>0.17</v>
      </c>
    </row>
    <row r="13" spans="1:22" ht="13.5" customHeight="1">
      <c r="A13" s="8"/>
      <c r="B13" s="48"/>
      <c r="C13" s="48"/>
      <c r="D13" s="48"/>
      <c r="E13" s="51"/>
      <c r="F13" s="48"/>
      <c r="G13" s="48"/>
      <c r="H13" s="48"/>
      <c r="I13" s="6">
        <v>9</v>
      </c>
      <c r="J13" s="47"/>
      <c r="K13" s="6" t="s">
        <v>134</v>
      </c>
      <c r="L13" s="7">
        <v>0.13</v>
      </c>
      <c r="M13" s="6" t="s">
        <v>117</v>
      </c>
      <c r="N13" s="6" t="s">
        <v>18</v>
      </c>
      <c r="O13" s="6" t="s">
        <v>115</v>
      </c>
      <c r="P13" s="15"/>
      <c r="Q13" s="8" t="s">
        <v>143</v>
      </c>
      <c r="R13" s="10">
        <v>0.13</v>
      </c>
      <c r="S13" s="10">
        <v>0.16</v>
      </c>
      <c r="T13" s="10">
        <v>0.19</v>
      </c>
      <c r="U13" s="10">
        <v>0.14000000000000001</v>
      </c>
      <c r="V13" s="10">
        <v>0.18</v>
      </c>
    </row>
    <row r="14" spans="1:22" ht="13.5" customHeight="1">
      <c r="A14" s="8" t="s">
        <v>80</v>
      </c>
      <c r="B14" s="4">
        <v>9</v>
      </c>
      <c r="C14" s="48" t="s">
        <v>40</v>
      </c>
      <c r="D14" s="48"/>
      <c r="E14" s="5">
        <v>0.13</v>
      </c>
      <c r="F14" s="4" t="s">
        <v>117</v>
      </c>
      <c r="G14" s="4" t="s">
        <v>18</v>
      </c>
      <c r="H14" s="4" t="s">
        <v>115</v>
      </c>
      <c r="I14" s="6">
        <v>10</v>
      </c>
      <c r="J14" s="47" t="s">
        <v>40</v>
      </c>
      <c r="K14" s="47"/>
      <c r="L14" s="7">
        <v>0.13</v>
      </c>
      <c r="M14" s="6" t="s">
        <v>117</v>
      </c>
      <c r="N14" s="6" t="s">
        <v>34</v>
      </c>
      <c r="O14" s="6" t="s">
        <v>116</v>
      </c>
      <c r="P14" s="15"/>
      <c r="Q14" s="8" t="s">
        <v>80</v>
      </c>
      <c r="R14" s="10">
        <v>0.13</v>
      </c>
      <c r="S14" s="10">
        <v>0.14000000000000001</v>
      </c>
      <c r="T14" s="10">
        <v>0.18</v>
      </c>
      <c r="U14" s="10">
        <v>0.14000000000000001</v>
      </c>
      <c r="V14" s="10">
        <v>0.17</v>
      </c>
    </row>
    <row r="15" spans="1:22" ht="13.5" customHeight="1">
      <c r="A15" s="8" t="s">
        <v>81</v>
      </c>
      <c r="B15" s="4">
        <v>10</v>
      </c>
      <c r="C15" s="48" t="s">
        <v>41</v>
      </c>
      <c r="D15" s="48"/>
      <c r="E15" s="5">
        <v>0.13</v>
      </c>
      <c r="F15" s="4" t="s">
        <v>114</v>
      </c>
      <c r="G15" s="4" t="s">
        <v>19</v>
      </c>
      <c r="H15" s="4" t="s">
        <v>125</v>
      </c>
      <c r="I15" s="6">
        <v>11</v>
      </c>
      <c r="J15" s="47" t="s">
        <v>41</v>
      </c>
      <c r="K15" s="47"/>
      <c r="L15" s="7">
        <v>0.13</v>
      </c>
      <c r="M15" s="6" t="s">
        <v>114</v>
      </c>
      <c r="N15" s="6" t="s">
        <v>19</v>
      </c>
      <c r="O15" s="6" t="s">
        <v>125</v>
      </c>
      <c r="P15" s="15"/>
      <c r="Q15" s="8" t="s">
        <v>81</v>
      </c>
      <c r="R15" s="10">
        <v>0.13</v>
      </c>
      <c r="S15" s="10">
        <v>0.15</v>
      </c>
      <c r="T15" s="10">
        <v>0.19</v>
      </c>
      <c r="U15" s="10">
        <v>0.15</v>
      </c>
      <c r="V15" s="10">
        <v>0.19</v>
      </c>
    </row>
    <row r="16" spans="1:22" ht="13.5" customHeight="1">
      <c r="A16" s="8" t="s">
        <v>82</v>
      </c>
      <c r="B16" s="6">
        <v>11</v>
      </c>
      <c r="C16" s="47" t="s">
        <v>42</v>
      </c>
      <c r="D16" s="47"/>
      <c r="E16" s="5">
        <v>0.13</v>
      </c>
      <c r="F16" s="4" t="s">
        <v>114</v>
      </c>
      <c r="G16" s="4" t="s">
        <v>20</v>
      </c>
      <c r="H16" s="4" t="s">
        <v>121</v>
      </c>
      <c r="I16" s="6">
        <v>12</v>
      </c>
      <c r="J16" s="47" t="s">
        <v>42</v>
      </c>
      <c r="K16" s="47"/>
      <c r="L16" s="7">
        <v>0.13</v>
      </c>
      <c r="M16" s="6" t="s">
        <v>114</v>
      </c>
      <c r="N16" s="6" t="s">
        <v>8</v>
      </c>
      <c r="O16" s="6" t="s">
        <v>115</v>
      </c>
      <c r="P16" s="15"/>
      <c r="Q16" s="8" t="s">
        <v>82</v>
      </c>
      <c r="R16" s="10">
        <v>0.13</v>
      </c>
      <c r="S16" s="10">
        <v>0.15</v>
      </c>
      <c r="T16" s="10">
        <v>0.2</v>
      </c>
      <c r="U16" s="10">
        <v>0.15</v>
      </c>
      <c r="V16" s="10">
        <v>0.18</v>
      </c>
    </row>
    <row r="17" spans="1:22" ht="13.5" customHeight="1">
      <c r="A17" s="8" t="s">
        <v>83</v>
      </c>
      <c r="B17" s="4">
        <v>12</v>
      </c>
      <c r="C17" s="48" t="s">
        <v>43</v>
      </c>
      <c r="D17" s="48"/>
      <c r="E17" s="5">
        <v>0.13</v>
      </c>
      <c r="F17" s="4" t="s">
        <v>123</v>
      </c>
      <c r="G17" s="4" t="s">
        <v>17</v>
      </c>
      <c r="H17" s="4" t="s">
        <v>125</v>
      </c>
      <c r="I17" s="6">
        <v>13</v>
      </c>
      <c r="J17" s="47" t="s">
        <v>43</v>
      </c>
      <c r="K17" s="47"/>
      <c r="L17" s="7">
        <v>0.13</v>
      </c>
      <c r="M17" s="6" t="s">
        <v>114</v>
      </c>
      <c r="N17" s="6" t="s">
        <v>8</v>
      </c>
      <c r="O17" s="6" t="s">
        <v>115</v>
      </c>
      <c r="P17" s="15"/>
      <c r="Q17" s="8" t="s">
        <v>83</v>
      </c>
      <c r="R17" s="10">
        <v>0.13</v>
      </c>
      <c r="S17" s="10">
        <v>0.16</v>
      </c>
      <c r="T17" s="10">
        <v>0.19</v>
      </c>
      <c r="U17" s="10">
        <v>0.15</v>
      </c>
      <c r="V17" s="10">
        <v>0.18</v>
      </c>
    </row>
    <row r="18" spans="1:22" ht="13.5" customHeight="1">
      <c r="A18" s="8" t="s">
        <v>84</v>
      </c>
      <c r="B18" s="4">
        <v>13</v>
      </c>
      <c r="C18" s="48" t="s">
        <v>44</v>
      </c>
      <c r="D18" s="48"/>
      <c r="E18" s="5">
        <v>0.13</v>
      </c>
      <c r="F18" s="4" t="s">
        <v>114</v>
      </c>
      <c r="G18" s="4" t="s">
        <v>20</v>
      </c>
      <c r="H18" s="4" t="s">
        <v>121</v>
      </c>
      <c r="I18" s="6">
        <v>14</v>
      </c>
      <c r="J18" s="47" t="s">
        <v>44</v>
      </c>
      <c r="K18" s="47"/>
      <c r="L18" s="7">
        <v>0.13</v>
      </c>
      <c r="M18" s="6" t="s">
        <v>123</v>
      </c>
      <c r="N18" s="6" t="s">
        <v>45</v>
      </c>
      <c r="O18" s="6" t="s">
        <v>115</v>
      </c>
      <c r="P18" s="15"/>
      <c r="Q18" s="8" t="s">
        <v>84</v>
      </c>
      <c r="R18" s="10">
        <v>0.13</v>
      </c>
      <c r="S18" s="10">
        <v>0.15</v>
      </c>
      <c r="T18" s="10">
        <v>0.2</v>
      </c>
      <c r="U18" s="10">
        <v>0.16</v>
      </c>
      <c r="V18" s="10">
        <v>0.18</v>
      </c>
    </row>
    <row r="19" spans="1:22" ht="13.5" customHeight="1">
      <c r="A19" s="8" t="s">
        <v>85</v>
      </c>
      <c r="B19" s="4">
        <v>14</v>
      </c>
      <c r="C19" s="48" t="s">
        <v>46</v>
      </c>
      <c r="D19" s="48"/>
      <c r="E19" s="5">
        <v>0.15</v>
      </c>
      <c r="F19" s="4" t="s">
        <v>120</v>
      </c>
      <c r="G19" s="4" t="s">
        <v>16</v>
      </c>
      <c r="H19" s="4" t="s">
        <v>122</v>
      </c>
      <c r="I19" s="6">
        <v>15</v>
      </c>
      <c r="J19" s="47" t="s">
        <v>46</v>
      </c>
      <c r="K19" s="47"/>
      <c r="L19" s="7">
        <v>0.15</v>
      </c>
      <c r="M19" s="6" t="s">
        <v>126</v>
      </c>
      <c r="N19" s="6" t="s">
        <v>47</v>
      </c>
      <c r="O19" s="6" t="s">
        <v>121</v>
      </c>
      <c r="P19" s="15"/>
      <c r="Q19" s="8" t="s">
        <v>85</v>
      </c>
      <c r="R19" s="10">
        <v>0.15</v>
      </c>
      <c r="S19" s="10">
        <v>0.19</v>
      </c>
      <c r="T19" s="10">
        <v>0.23</v>
      </c>
      <c r="U19" s="10">
        <v>0.18</v>
      </c>
      <c r="V19" s="10">
        <v>0.2</v>
      </c>
    </row>
    <row r="20" spans="1:22" ht="13.5" customHeight="1">
      <c r="A20" s="8" t="s">
        <v>86</v>
      </c>
      <c r="B20" s="4">
        <v>15</v>
      </c>
      <c r="C20" s="48" t="s">
        <v>48</v>
      </c>
      <c r="D20" s="48"/>
      <c r="E20" s="5">
        <v>0.15</v>
      </c>
      <c r="F20" s="4" t="s">
        <v>113</v>
      </c>
      <c r="G20" s="4" t="s">
        <v>21</v>
      </c>
      <c r="H20" s="4" t="s">
        <v>127</v>
      </c>
      <c r="I20" s="6">
        <v>16</v>
      </c>
      <c r="J20" s="47" t="s">
        <v>48</v>
      </c>
      <c r="K20" s="47"/>
      <c r="L20" s="7">
        <v>0.15</v>
      </c>
      <c r="M20" s="6" t="s">
        <v>113</v>
      </c>
      <c r="N20" s="6" t="s">
        <v>21</v>
      </c>
      <c r="O20" s="6" t="s">
        <v>127</v>
      </c>
      <c r="P20" s="15"/>
      <c r="Q20" s="8" t="s">
        <v>86</v>
      </c>
      <c r="R20" s="10">
        <v>0.15</v>
      </c>
      <c r="S20" s="10">
        <v>0.17</v>
      </c>
      <c r="T20" s="10">
        <v>0.22</v>
      </c>
      <c r="U20" s="10">
        <v>0.17</v>
      </c>
      <c r="V20" s="10">
        <v>0.22</v>
      </c>
    </row>
    <row r="21" spans="1:22" ht="13.5" customHeight="1">
      <c r="A21" s="8" t="s">
        <v>87</v>
      </c>
      <c r="B21" s="4">
        <v>16</v>
      </c>
      <c r="C21" s="48" t="s">
        <v>49</v>
      </c>
      <c r="D21" s="48"/>
      <c r="E21" s="5">
        <v>0.14000000000000001</v>
      </c>
      <c r="F21" s="4" t="s">
        <v>114</v>
      </c>
      <c r="G21" s="4" t="s">
        <v>22</v>
      </c>
      <c r="H21" s="4" t="s">
        <v>124</v>
      </c>
      <c r="I21" s="6">
        <v>17</v>
      </c>
      <c r="J21" s="47" t="s">
        <v>49</v>
      </c>
      <c r="K21" s="47"/>
      <c r="L21" s="7">
        <v>0.14000000000000001</v>
      </c>
      <c r="M21" s="6" t="s">
        <v>114</v>
      </c>
      <c r="N21" s="6" t="s">
        <v>19</v>
      </c>
      <c r="O21" s="6" t="s">
        <v>125</v>
      </c>
      <c r="P21" s="15"/>
      <c r="Q21" s="8" t="s">
        <v>87</v>
      </c>
      <c r="R21" s="10">
        <v>0.14000000000000001</v>
      </c>
      <c r="S21" s="10">
        <v>0.15</v>
      </c>
      <c r="T21" s="10">
        <v>0.21</v>
      </c>
      <c r="U21" s="10">
        <v>0.15</v>
      </c>
      <c r="V21" s="10">
        <v>0.19</v>
      </c>
    </row>
    <row r="22" spans="1:22" ht="13.5" customHeight="1">
      <c r="A22" s="8" t="s">
        <v>88</v>
      </c>
      <c r="B22" s="4">
        <v>17</v>
      </c>
      <c r="C22" s="48" t="s">
        <v>50</v>
      </c>
      <c r="D22" s="48"/>
      <c r="E22" s="5">
        <v>0.14000000000000001</v>
      </c>
      <c r="F22" s="4" t="s">
        <v>123</v>
      </c>
      <c r="G22" s="4" t="s">
        <v>23</v>
      </c>
      <c r="H22" s="4" t="s">
        <v>122</v>
      </c>
      <c r="I22" s="6">
        <v>18</v>
      </c>
      <c r="J22" s="47" t="s">
        <v>50</v>
      </c>
      <c r="K22" s="47"/>
      <c r="L22" s="7">
        <v>0.14000000000000001</v>
      </c>
      <c r="M22" s="6" t="s">
        <v>123</v>
      </c>
      <c r="N22" s="6" t="s">
        <v>51</v>
      </c>
      <c r="O22" s="6" t="s">
        <v>121</v>
      </c>
      <c r="P22" s="15"/>
      <c r="Q22" s="8" t="s">
        <v>88</v>
      </c>
      <c r="R22" s="10">
        <v>0.14000000000000001</v>
      </c>
      <c r="S22" s="10">
        <v>0.16</v>
      </c>
      <c r="T22" s="10">
        <v>0.23</v>
      </c>
      <c r="U22" s="10">
        <v>0.16</v>
      </c>
      <c r="V22" s="10">
        <v>0.2</v>
      </c>
    </row>
    <row r="23" spans="1:22" ht="13.5" customHeight="1">
      <c r="A23" s="8" t="s">
        <v>89</v>
      </c>
      <c r="B23" s="4">
        <v>18</v>
      </c>
      <c r="C23" s="48" t="s">
        <v>52</v>
      </c>
      <c r="D23" s="48"/>
      <c r="E23" s="5">
        <v>0.14000000000000001</v>
      </c>
      <c r="F23" s="4" t="s">
        <v>113</v>
      </c>
      <c r="G23" s="4" t="s">
        <v>21</v>
      </c>
      <c r="H23" s="4" t="s">
        <v>127</v>
      </c>
      <c r="I23" s="6">
        <v>19</v>
      </c>
      <c r="J23" s="47" t="s">
        <v>52</v>
      </c>
      <c r="K23" s="47"/>
      <c r="L23" s="7">
        <v>0.14000000000000001</v>
      </c>
      <c r="M23" s="6" t="s">
        <v>123</v>
      </c>
      <c r="N23" s="6" t="s">
        <v>51</v>
      </c>
      <c r="O23" s="6" t="s">
        <v>121</v>
      </c>
      <c r="P23" s="15"/>
      <c r="Q23" s="8" t="s">
        <v>89</v>
      </c>
      <c r="R23" s="10">
        <v>0.14000000000000001</v>
      </c>
      <c r="S23" s="10">
        <v>0.17</v>
      </c>
      <c r="T23" s="10">
        <v>0.22</v>
      </c>
      <c r="U23" s="10">
        <v>0.16</v>
      </c>
      <c r="V23" s="10">
        <v>0.2</v>
      </c>
    </row>
    <row r="24" spans="1:22" ht="13.5" customHeight="1">
      <c r="A24" s="8" t="s">
        <v>90</v>
      </c>
      <c r="B24" s="4">
        <v>19</v>
      </c>
      <c r="C24" s="48" t="s">
        <v>53</v>
      </c>
      <c r="D24" s="48"/>
      <c r="E24" s="5">
        <v>0.14000000000000001</v>
      </c>
      <c r="F24" s="4" t="s">
        <v>123</v>
      </c>
      <c r="G24" s="4" t="s">
        <v>23</v>
      </c>
      <c r="H24" s="4" t="s">
        <v>122</v>
      </c>
      <c r="I24" s="6">
        <v>20</v>
      </c>
      <c r="J24" s="47" t="s">
        <v>53</v>
      </c>
      <c r="K24" s="47"/>
      <c r="L24" s="7">
        <v>0.14000000000000001</v>
      </c>
      <c r="M24" s="6" t="s">
        <v>123</v>
      </c>
      <c r="N24" s="6" t="s">
        <v>54</v>
      </c>
      <c r="O24" s="6" t="s">
        <v>127</v>
      </c>
      <c r="P24" s="15"/>
      <c r="Q24" s="8" t="s">
        <v>90</v>
      </c>
      <c r="R24" s="10">
        <v>0.14000000000000001</v>
      </c>
      <c r="S24" s="10">
        <v>0.16</v>
      </c>
      <c r="T24" s="10">
        <v>0.23</v>
      </c>
      <c r="U24" s="10">
        <v>0.16</v>
      </c>
      <c r="V24" s="10">
        <v>0.22</v>
      </c>
    </row>
    <row r="25" spans="1:22" ht="13.5" customHeight="1">
      <c r="A25" s="8" t="s">
        <v>91</v>
      </c>
      <c r="B25" s="4">
        <v>20</v>
      </c>
      <c r="C25" s="48" t="s">
        <v>55</v>
      </c>
      <c r="D25" s="48"/>
      <c r="E25" s="5">
        <v>0.14000000000000001</v>
      </c>
      <c r="F25" s="4" t="s">
        <v>114</v>
      </c>
      <c r="G25" s="4" t="s">
        <v>19</v>
      </c>
      <c r="H25" s="4" t="s">
        <v>125</v>
      </c>
      <c r="I25" s="6">
        <v>21</v>
      </c>
      <c r="J25" s="47" t="s">
        <v>55</v>
      </c>
      <c r="K25" s="47"/>
      <c r="L25" s="7">
        <v>0.14000000000000001</v>
      </c>
      <c r="M25" s="6" t="s">
        <v>114</v>
      </c>
      <c r="N25" s="6" t="s">
        <v>19</v>
      </c>
      <c r="O25" s="6" t="s">
        <v>125</v>
      </c>
      <c r="P25" s="15"/>
      <c r="Q25" s="8" t="s">
        <v>91</v>
      </c>
      <c r="R25" s="10">
        <v>0.14000000000000001</v>
      </c>
      <c r="S25" s="10">
        <v>0.15</v>
      </c>
      <c r="T25" s="10">
        <v>0.19</v>
      </c>
      <c r="U25" s="10">
        <v>0.15</v>
      </c>
      <c r="V25" s="10">
        <v>0.19</v>
      </c>
    </row>
    <row r="26" spans="1:22" ht="13.5" customHeight="1">
      <c r="A26" s="8" t="s">
        <v>92</v>
      </c>
      <c r="B26" s="4">
        <v>21</v>
      </c>
      <c r="C26" s="48" t="s">
        <v>56</v>
      </c>
      <c r="D26" s="48"/>
      <c r="E26" s="5">
        <v>0.15</v>
      </c>
      <c r="F26" s="4" t="s">
        <v>126</v>
      </c>
      <c r="G26" s="4" t="s">
        <v>24</v>
      </c>
      <c r="H26" s="4" t="s">
        <v>122</v>
      </c>
      <c r="I26" s="6">
        <v>22</v>
      </c>
      <c r="J26" s="47" t="s">
        <v>56</v>
      </c>
      <c r="K26" s="47"/>
      <c r="L26" s="7">
        <v>0.15</v>
      </c>
      <c r="M26" s="6" t="s">
        <v>113</v>
      </c>
      <c r="N26" s="6" t="s">
        <v>57</v>
      </c>
      <c r="O26" s="6" t="s">
        <v>124</v>
      </c>
      <c r="P26" s="15"/>
      <c r="Q26" s="8" t="s">
        <v>92</v>
      </c>
      <c r="R26" s="10">
        <v>0.15</v>
      </c>
      <c r="S26" s="10">
        <v>0.18</v>
      </c>
      <c r="T26" s="10">
        <v>0.23</v>
      </c>
      <c r="U26" s="10">
        <v>0.17</v>
      </c>
      <c r="V26" s="10">
        <v>0.21</v>
      </c>
    </row>
    <row r="27" spans="1:22" ht="13.5" customHeight="1">
      <c r="A27" s="8" t="s">
        <v>141</v>
      </c>
      <c r="B27" s="4">
        <v>22</v>
      </c>
      <c r="C27" s="48" t="s">
        <v>58</v>
      </c>
      <c r="D27" s="48"/>
      <c r="E27" s="4" t="s">
        <v>15</v>
      </c>
      <c r="F27" s="4" t="s">
        <v>15</v>
      </c>
      <c r="G27" s="4" t="s">
        <v>15</v>
      </c>
      <c r="H27" s="4" t="s">
        <v>15</v>
      </c>
      <c r="I27" s="6">
        <v>23</v>
      </c>
      <c r="J27" s="47" t="s">
        <v>58</v>
      </c>
      <c r="K27" s="47"/>
      <c r="L27" s="6" t="s">
        <v>15</v>
      </c>
      <c r="M27" s="6" t="s">
        <v>15</v>
      </c>
      <c r="N27" s="6" t="s">
        <v>15</v>
      </c>
      <c r="O27" s="6" t="s">
        <v>15</v>
      </c>
      <c r="P27" s="15"/>
      <c r="Q27" s="8" t="s">
        <v>141</v>
      </c>
      <c r="R27" s="10" t="s">
        <v>15</v>
      </c>
      <c r="S27" s="1" t="s">
        <v>135</v>
      </c>
      <c r="T27" s="1" t="s">
        <v>135</v>
      </c>
      <c r="U27" s="1" t="s">
        <v>135</v>
      </c>
      <c r="V27" s="1" t="s">
        <v>135</v>
      </c>
    </row>
    <row r="28" spans="1:22" ht="13.5" customHeight="1">
      <c r="A28" s="8" t="s">
        <v>93</v>
      </c>
      <c r="B28" s="4">
        <v>23</v>
      </c>
      <c r="C28" s="48" t="s">
        <v>59</v>
      </c>
      <c r="D28" s="48"/>
      <c r="E28" s="5">
        <v>0.15</v>
      </c>
      <c r="F28" s="4" t="s">
        <v>113</v>
      </c>
      <c r="G28" s="4" t="s">
        <v>6</v>
      </c>
      <c r="H28" s="4" t="s">
        <v>125</v>
      </c>
      <c r="I28" s="6">
        <v>24</v>
      </c>
      <c r="J28" s="47" t="s">
        <v>59</v>
      </c>
      <c r="K28" s="47"/>
      <c r="L28" s="7">
        <v>0.15</v>
      </c>
      <c r="M28" s="6" t="s">
        <v>113</v>
      </c>
      <c r="N28" s="6" t="s">
        <v>60</v>
      </c>
      <c r="O28" s="6" t="s">
        <v>115</v>
      </c>
      <c r="P28" s="15"/>
      <c r="Q28" s="8" t="s">
        <v>93</v>
      </c>
      <c r="R28" s="10">
        <v>0.15</v>
      </c>
      <c r="S28" s="10">
        <v>0.17</v>
      </c>
      <c r="T28" s="10">
        <v>0.19</v>
      </c>
      <c r="U28" s="10">
        <v>0.17</v>
      </c>
      <c r="V28" s="10">
        <v>0.18</v>
      </c>
    </row>
    <row r="29" spans="1:22" ht="13.5" customHeight="1">
      <c r="A29" s="8" t="s">
        <v>94</v>
      </c>
      <c r="B29" s="4">
        <v>24</v>
      </c>
      <c r="C29" s="48" t="s">
        <v>61</v>
      </c>
      <c r="D29" s="48"/>
      <c r="E29" s="5">
        <v>0.12</v>
      </c>
      <c r="F29" s="4" t="s">
        <v>128</v>
      </c>
      <c r="G29" s="4" t="s">
        <v>25</v>
      </c>
      <c r="H29" s="4" t="s">
        <v>125</v>
      </c>
      <c r="I29" s="6">
        <v>25</v>
      </c>
      <c r="J29" s="47" t="s">
        <v>61</v>
      </c>
      <c r="K29" s="47"/>
      <c r="L29" s="7">
        <v>0.12</v>
      </c>
      <c r="M29" s="6" t="s">
        <v>128</v>
      </c>
      <c r="N29" s="6" t="s">
        <v>26</v>
      </c>
      <c r="O29" s="6" t="s">
        <v>116</v>
      </c>
      <c r="P29" s="15"/>
      <c r="Q29" s="8" t="s">
        <v>94</v>
      </c>
      <c r="R29" s="10">
        <v>0.12</v>
      </c>
      <c r="S29" s="10">
        <v>0.13</v>
      </c>
      <c r="T29" s="10">
        <v>0.19</v>
      </c>
      <c r="U29" s="10">
        <v>0.13</v>
      </c>
      <c r="V29" s="10">
        <v>0.17</v>
      </c>
    </row>
    <row r="30" spans="1:22" ht="13.5" customHeight="1">
      <c r="A30" s="8" t="s">
        <v>95</v>
      </c>
      <c r="B30" s="4">
        <v>25</v>
      </c>
      <c r="C30" s="48" t="s">
        <v>62</v>
      </c>
      <c r="D30" s="48"/>
      <c r="E30" s="5">
        <v>0.12</v>
      </c>
      <c r="F30" s="4" t="s">
        <v>128</v>
      </c>
      <c r="G30" s="4" t="s">
        <v>26</v>
      </c>
      <c r="H30" s="4" t="s">
        <v>116</v>
      </c>
      <c r="I30" s="6">
        <v>26</v>
      </c>
      <c r="J30" s="47" t="s">
        <v>62</v>
      </c>
      <c r="K30" s="47"/>
      <c r="L30" s="7">
        <v>0.12</v>
      </c>
      <c r="M30" s="6" t="s">
        <v>128</v>
      </c>
      <c r="N30" s="6" t="s">
        <v>26</v>
      </c>
      <c r="O30" s="6" t="s">
        <v>116</v>
      </c>
      <c r="P30" s="15"/>
      <c r="Q30" s="8" t="s">
        <v>95</v>
      </c>
      <c r="R30" s="10">
        <v>0.12</v>
      </c>
      <c r="S30" s="10">
        <v>0.13</v>
      </c>
      <c r="T30" s="10">
        <v>0.17</v>
      </c>
      <c r="U30" s="10">
        <v>0.13</v>
      </c>
      <c r="V30" s="10">
        <v>0.17</v>
      </c>
    </row>
    <row r="31" spans="1:22" ht="13.5" customHeight="1">
      <c r="A31" s="8" t="s">
        <v>96</v>
      </c>
      <c r="B31" s="4">
        <v>26</v>
      </c>
      <c r="C31" s="48" t="s">
        <v>63</v>
      </c>
      <c r="D31" s="48"/>
      <c r="E31" s="5">
        <v>0.12</v>
      </c>
      <c r="F31" s="4" t="s">
        <v>117</v>
      </c>
      <c r="G31" s="4" t="s">
        <v>27</v>
      </c>
      <c r="H31" s="4" t="s">
        <v>125</v>
      </c>
      <c r="I31" s="6">
        <v>27</v>
      </c>
      <c r="J31" s="47" t="s">
        <v>63</v>
      </c>
      <c r="K31" s="47"/>
      <c r="L31" s="7">
        <v>0.12</v>
      </c>
      <c r="M31" s="6" t="s">
        <v>117</v>
      </c>
      <c r="N31" s="6" t="s">
        <v>18</v>
      </c>
      <c r="O31" s="6" t="s">
        <v>115</v>
      </c>
      <c r="P31" s="15"/>
      <c r="Q31" s="8" t="s">
        <v>96</v>
      </c>
      <c r="R31" s="10">
        <v>0.12</v>
      </c>
      <c r="S31" s="10">
        <v>0.14000000000000001</v>
      </c>
      <c r="T31" s="10">
        <v>0.19</v>
      </c>
      <c r="U31" s="10">
        <v>0.14000000000000001</v>
      </c>
      <c r="V31" s="10">
        <v>0.18</v>
      </c>
    </row>
    <row r="32" spans="1:22" ht="13.5" customHeight="1">
      <c r="A32" s="8" t="s">
        <v>97</v>
      </c>
      <c r="B32" s="4">
        <v>27</v>
      </c>
      <c r="C32" s="48" t="s">
        <v>64</v>
      </c>
      <c r="D32" s="48"/>
      <c r="E32" s="5">
        <v>0.12</v>
      </c>
      <c r="F32" s="4" t="s">
        <v>117</v>
      </c>
      <c r="G32" s="4" t="s">
        <v>27</v>
      </c>
      <c r="H32" s="4" t="s">
        <v>125</v>
      </c>
      <c r="I32" s="6">
        <v>28</v>
      </c>
      <c r="J32" s="47" t="s">
        <v>64</v>
      </c>
      <c r="K32" s="47"/>
      <c r="L32" s="7">
        <v>0.12</v>
      </c>
      <c r="M32" s="6" t="s">
        <v>117</v>
      </c>
      <c r="N32" s="6" t="s">
        <v>18</v>
      </c>
      <c r="O32" s="6" t="s">
        <v>115</v>
      </c>
      <c r="P32" s="15"/>
      <c r="Q32" s="8" t="s">
        <v>97</v>
      </c>
      <c r="R32" s="10">
        <v>0.12</v>
      </c>
      <c r="S32" s="10">
        <v>0.14000000000000001</v>
      </c>
      <c r="T32" s="10">
        <v>0.19</v>
      </c>
      <c r="U32" s="10">
        <v>0.14000000000000001</v>
      </c>
      <c r="V32" s="10">
        <v>0.18</v>
      </c>
    </row>
    <row r="33" spans="1:22" ht="13.5" customHeight="1">
      <c r="A33" s="8" t="s">
        <v>98</v>
      </c>
      <c r="B33" s="4">
        <v>28</v>
      </c>
      <c r="C33" s="48" t="s">
        <v>65</v>
      </c>
      <c r="D33" s="48"/>
      <c r="E33" s="5">
        <v>0.13</v>
      </c>
      <c r="F33" s="4" t="s">
        <v>117</v>
      </c>
      <c r="G33" s="4" t="s">
        <v>18</v>
      </c>
      <c r="H33" s="4" t="s">
        <v>115</v>
      </c>
      <c r="I33" s="6">
        <v>29</v>
      </c>
      <c r="J33" s="47" t="s">
        <v>65</v>
      </c>
      <c r="K33" s="47"/>
      <c r="L33" s="7">
        <v>0.13</v>
      </c>
      <c r="M33" s="6" t="s">
        <v>117</v>
      </c>
      <c r="N33" s="6" t="s">
        <v>18</v>
      </c>
      <c r="O33" s="6" t="s">
        <v>115</v>
      </c>
      <c r="P33" s="15"/>
      <c r="Q33" s="8" t="s">
        <v>98</v>
      </c>
      <c r="R33" s="10">
        <v>0.13</v>
      </c>
      <c r="S33" s="10">
        <v>0.14000000000000001</v>
      </c>
      <c r="T33" s="10">
        <v>0.18</v>
      </c>
      <c r="U33" s="10">
        <v>0.14000000000000001</v>
      </c>
      <c r="V33" s="10">
        <v>0.18</v>
      </c>
    </row>
    <row r="34" spans="1:22" ht="13.5" customHeight="1">
      <c r="A34" s="8" t="s">
        <v>99</v>
      </c>
      <c r="B34" s="4">
        <v>29</v>
      </c>
      <c r="C34" s="48" t="s">
        <v>66</v>
      </c>
      <c r="D34" s="48"/>
      <c r="E34" s="5">
        <v>0.13</v>
      </c>
      <c r="F34" s="4" t="s">
        <v>114</v>
      </c>
      <c r="G34" s="4" t="s">
        <v>28</v>
      </c>
      <c r="H34" s="4" t="s">
        <v>127</v>
      </c>
      <c r="I34" s="6">
        <v>30</v>
      </c>
      <c r="J34" s="47" t="s">
        <v>66</v>
      </c>
      <c r="K34" s="47"/>
      <c r="L34" s="7">
        <v>0.13</v>
      </c>
      <c r="M34" s="6" t="s">
        <v>114</v>
      </c>
      <c r="N34" s="6" t="s">
        <v>9</v>
      </c>
      <c r="O34" s="6" t="s">
        <v>116</v>
      </c>
      <c r="P34" s="15"/>
      <c r="Q34" s="8" t="s">
        <v>99</v>
      </c>
      <c r="R34" s="10">
        <v>0.13</v>
      </c>
      <c r="S34" s="10">
        <v>0.15</v>
      </c>
      <c r="T34" s="10">
        <v>0.22</v>
      </c>
      <c r="U34" s="10">
        <v>0.15</v>
      </c>
      <c r="V34" s="10">
        <v>0.17</v>
      </c>
    </row>
    <row r="35" spans="1:22" ht="13.5" customHeight="1">
      <c r="A35" s="8" t="s">
        <v>100</v>
      </c>
      <c r="B35" s="4">
        <v>30</v>
      </c>
      <c r="C35" s="48" t="s">
        <v>67</v>
      </c>
      <c r="D35" s="48"/>
      <c r="E35" s="5">
        <v>0.13</v>
      </c>
      <c r="F35" s="4" t="s">
        <v>114</v>
      </c>
      <c r="G35" s="4" t="s">
        <v>9</v>
      </c>
      <c r="H35" s="4" t="s">
        <v>116</v>
      </c>
      <c r="I35" s="6">
        <v>31</v>
      </c>
      <c r="J35" s="47" t="s">
        <v>67</v>
      </c>
      <c r="K35" s="47"/>
      <c r="L35" s="7">
        <v>0.13</v>
      </c>
      <c r="M35" s="6" t="s">
        <v>117</v>
      </c>
      <c r="N35" s="6" t="s">
        <v>68</v>
      </c>
      <c r="O35" s="6" t="s">
        <v>121</v>
      </c>
      <c r="P35" s="15"/>
      <c r="Q35" s="8" t="s">
        <v>100</v>
      </c>
      <c r="R35" s="10">
        <v>0.13</v>
      </c>
      <c r="S35" s="10">
        <v>0.15</v>
      </c>
      <c r="T35" s="10">
        <v>0.17</v>
      </c>
      <c r="U35" s="10">
        <v>0.14000000000000001</v>
      </c>
      <c r="V35" s="10">
        <v>0.2</v>
      </c>
    </row>
    <row r="36" spans="1:22" ht="13.5" customHeight="1">
      <c r="A36" s="8" t="s">
        <v>101</v>
      </c>
      <c r="B36" s="4">
        <v>31</v>
      </c>
      <c r="C36" s="48" t="s">
        <v>69</v>
      </c>
      <c r="D36" s="48"/>
      <c r="E36" s="5">
        <v>0.13</v>
      </c>
      <c r="F36" s="4" t="s">
        <v>114</v>
      </c>
      <c r="G36" s="4" t="s">
        <v>9</v>
      </c>
      <c r="H36" s="4" t="s">
        <v>116</v>
      </c>
      <c r="I36" s="6">
        <v>32</v>
      </c>
      <c r="J36" s="47" t="s">
        <v>69</v>
      </c>
      <c r="K36" s="47"/>
      <c r="L36" s="7">
        <v>0.13</v>
      </c>
      <c r="M36" s="6" t="s">
        <v>114</v>
      </c>
      <c r="N36" s="6" t="s">
        <v>20</v>
      </c>
      <c r="O36" s="6" t="s">
        <v>121</v>
      </c>
      <c r="P36" s="15"/>
      <c r="Q36" s="8" t="s">
        <v>101</v>
      </c>
      <c r="R36" s="10">
        <v>0.13</v>
      </c>
      <c r="S36" s="10">
        <v>0.15</v>
      </c>
      <c r="T36" s="10">
        <v>0.17</v>
      </c>
      <c r="U36" s="10">
        <v>0.15</v>
      </c>
      <c r="V36" s="10">
        <v>0.2</v>
      </c>
    </row>
    <row r="37" spans="1:22" ht="13.5" customHeight="1">
      <c r="A37" s="8" t="s">
        <v>102</v>
      </c>
      <c r="B37" s="4">
        <v>32</v>
      </c>
      <c r="C37" s="48" t="s">
        <v>70</v>
      </c>
      <c r="D37" s="48"/>
      <c r="E37" s="5">
        <v>0.2</v>
      </c>
      <c r="F37" s="4" t="s">
        <v>129</v>
      </c>
      <c r="G37" s="4" t="s">
        <v>29</v>
      </c>
      <c r="H37" s="4" t="s">
        <v>130</v>
      </c>
      <c r="I37" s="6">
        <v>33</v>
      </c>
      <c r="J37" s="47" t="s">
        <v>70</v>
      </c>
      <c r="K37" s="47"/>
      <c r="L37" s="7">
        <v>0.2</v>
      </c>
      <c r="M37" s="6" t="s">
        <v>131</v>
      </c>
      <c r="N37" s="6" t="s">
        <v>71</v>
      </c>
      <c r="O37" s="11" t="s">
        <v>132</v>
      </c>
      <c r="P37" s="15"/>
      <c r="Q37" s="8" t="s">
        <v>102</v>
      </c>
      <c r="R37" s="10">
        <v>0.2</v>
      </c>
      <c r="S37" s="10">
        <v>0.26</v>
      </c>
      <c r="T37" s="10">
        <v>0.32</v>
      </c>
      <c r="U37" s="10">
        <v>0.25</v>
      </c>
      <c r="V37" s="10">
        <v>0.28999999999999998</v>
      </c>
    </row>
  </sheetData>
  <mergeCells count="90">
    <mergeCell ref="C14:D14"/>
    <mergeCell ref="C6:D6"/>
    <mergeCell ref="C7:D7"/>
    <mergeCell ref="C8:C9"/>
    <mergeCell ref="C10:D10"/>
    <mergeCell ref="C11:D11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37:K37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C36:D36"/>
    <mergeCell ref="C37:D37"/>
    <mergeCell ref="B12:B13"/>
    <mergeCell ref="C12:D13"/>
    <mergeCell ref="E12:E13"/>
    <mergeCell ref="C30:D30"/>
    <mergeCell ref="C31:D31"/>
    <mergeCell ref="C32:D32"/>
    <mergeCell ref="C33:D33"/>
    <mergeCell ref="C34:D34"/>
    <mergeCell ref="C35:D35"/>
    <mergeCell ref="C25:D25"/>
    <mergeCell ref="C26:D26"/>
    <mergeCell ref="C27:D27"/>
    <mergeCell ref="C28:D28"/>
    <mergeCell ref="C29:D29"/>
    <mergeCell ref="L3:L4"/>
    <mergeCell ref="C2:D2"/>
    <mergeCell ref="B1:H1"/>
    <mergeCell ref="I1:O1"/>
    <mergeCell ref="J2:K2"/>
    <mergeCell ref="J3:K4"/>
    <mergeCell ref="M3:M4"/>
    <mergeCell ref="N3:N4"/>
    <mergeCell ref="O3:O4"/>
    <mergeCell ref="I3:I4"/>
    <mergeCell ref="B3:B4"/>
    <mergeCell ref="C3:D4"/>
    <mergeCell ref="F3:F4"/>
    <mergeCell ref="G3:G4"/>
    <mergeCell ref="H3:H4"/>
    <mergeCell ref="A2:A4"/>
    <mergeCell ref="J8:J9"/>
    <mergeCell ref="G12:G13"/>
    <mergeCell ref="H12:H13"/>
    <mergeCell ref="E3:E4"/>
    <mergeCell ref="F12:F13"/>
    <mergeCell ref="J7:K7"/>
    <mergeCell ref="J10:K10"/>
    <mergeCell ref="J11:K11"/>
    <mergeCell ref="J12:J13"/>
    <mergeCell ref="J5:K5"/>
    <mergeCell ref="J6:K6"/>
    <mergeCell ref="C5:D5"/>
    <mergeCell ref="Q1:Q4"/>
    <mergeCell ref="S1:S4"/>
    <mergeCell ref="T1:T4"/>
    <mergeCell ref="U1:U4"/>
    <mergeCell ref="V1:V4"/>
    <mergeCell ref="R1:R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E342-780C-49E6-B5E4-F870AEDBA5F6}">
  <dimension ref="A1:Q33"/>
  <sheetViews>
    <sheetView topLeftCell="C26" workbookViewId="0">
      <selection activeCell="Q43" sqref="L1:Q43"/>
    </sheetView>
  </sheetViews>
  <sheetFormatPr defaultRowHeight="15.75"/>
  <cols>
    <col min="1" max="5" width="17.25" customWidth="1"/>
    <col min="7" max="7" width="27.375" bestFit="1" customWidth="1"/>
    <col min="12" max="13" width="9" style="35"/>
    <col min="14" max="14" width="19" style="35" customWidth="1"/>
    <col min="15" max="15" width="16.125" style="35" bestFit="1" customWidth="1"/>
    <col min="16" max="16" width="21.875" style="35" bestFit="1" customWidth="1"/>
    <col min="17" max="17" width="15.625" style="35" customWidth="1"/>
  </cols>
  <sheetData>
    <row r="1" spans="1:8">
      <c r="A1" s="17" t="s">
        <v>148</v>
      </c>
      <c r="B1" s="18" t="s">
        <v>104</v>
      </c>
      <c r="C1" s="18" t="s">
        <v>145</v>
      </c>
      <c r="D1" s="17" t="s">
        <v>147</v>
      </c>
      <c r="E1" s="17" t="s">
        <v>245</v>
      </c>
      <c r="G1" s="26" t="s">
        <v>233</v>
      </c>
      <c r="H1" s="26" t="s">
        <v>234</v>
      </c>
    </row>
    <row r="2" spans="1:8">
      <c r="A2" s="1" t="str">
        <f t="shared" ref="A2:A33" si="0">B2&amp;" "&amp;C2</f>
        <v>黑龙江省 Heilongjiang</v>
      </c>
      <c r="B2" s="6" t="s">
        <v>155</v>
      </c>
      <c r="C2" s="8" t="s">
        <v>72</v>
      </c>
      <c r="D2" s="10">
        <f>VLOOKUP(C2,'Input Data'!$Q$5:$R$37,2,FALSE)</f>
        <v>0.13</v>
      </c>
      <c r="E2" s="29">
        <f>VLOOKUP(B2,'Subregion Capacity'!C$4:D$42,2,FALSE)</f>
        <v>1600</v>
      </c>
      <c r="G2" t="str">
        <f>About!B37</f>
        <v>上海市 Shanghai</v>
      </c>
      <c r="H2" s="27">
        <f>VLOOKUP(G2,A2:D33,4,FALSE)</f>
        <v>0.15</v>
      </c>
    </row>
    <row r="3" spans="1:8">
      <c r="A3" s="1" t="str">
        <f t="shared" si="0"/>
        <v>吉林省 Jilin</v>
      </c>
      <c r="B3" s="6" t="s">
        <v>156</v>
      </c>
      <c r="C3" s="8" t="s">
        <v>73</v>
      </c>
      <c r="D3" s="10">
        <f>VLOOKUP(C3,'Input Data'!$Q$5:$R$37,2,FALSE)</f>
        <v>0.13</v>
      </c>
      <c r="E3" s="29">
        <f>VLOOKUP(B3,'Subregion Capacity'!C$4:D$42,2,FALSE)</f>
        <v>1358</v>
      </c>
    </row>
    <row r="4" spans="1:8">
      <c r="A4" s="1" t="str">
        <f t="shared" si="0"/>
        <v>辽宁省 Liaoning</v>
      </c>
      <c r="B4" s="6" t="s">
        <v>157</v>
      </c>
      <c r="C4" s="8" t="s">
        <v>74</v>
      </c>
      <c r="D4" s="10">
        <f>VLOOKUP(C4,'Input Data'!$Q$5:$R$37,2,FALSE)</f>
        <v>0.13</v>
      </c>
      <c r="E4" s="29">
        <f>VLOOKUP(B4,'Subregion Capacity'!C$4:D$42,2,FALSE)</f>
        <v>3692</v>
      </c>
    </row>
    <row r="5" spans="1:8">
      <c r="A5" s="1" t="str">
        <f t="shared" si="0"/>
        <v>内蒙古自治区 Inner Mongolia</v>
      </c>
      <c r="B5" s="6" t="s">
        <v>158</v>
      </c>
      <c r="C5" s="8" t="s">
        <v>144</v>
      </c>
      <c r="D5" s="16">
        <f>AVERAGE('Input Data'!R8:R9)</f>
        <v>0.15</v>
      </c>
      <c r="E5" s="30">
        <f>'Subregion Capacity'!D36+'Subregion Capacity'!D43</f>
        <v>3832.6</v>
      </c>
    </row>
    <row r="6" spans="1:8">
      <c r="A6" s="1" t="str">
        <f t="shared" si="0"/>
        <v>北京市 Beijing</v>
      </c>
      <c r="B6" s="6" t="s">
        <v>159</v>
      </c>
      <c r="C6" s="8" t="s">
        <v>77</v>
      </c>
      <c r="D6" s="10">
        <f>VLOOKUP(C6,'Input Data'!$Q$5:$R$37,2,FALSE)</f>
        <v>0.15</v>
      </c>
      <c r="E6" s="29">
        <f>VLOOKUP(B6,'Subregion Capacity'!C$4:D$42,2,FALSE)</f>
        <v>2457</v>
      </c>
    </row>
    <row r="7" spans="1:8">
      <c r="A7" s="1" t="str">
        <f t="shared" si="0"/>
        <v>天津市 Tianjin</v>
      </c>
      <c r="B7" s="6" t="s">
        <v>160</v>
      </c>
      <c r="C7" s="8" t="s">
        <v>78</v>
      </c>
      <c r="D7" s="10">
        <f>VLOOKUP(C7,'Input Data'!$Q$5:$R$37,2,FALSE)</f>
        <v>0.15</v>
      </c>
      <c r="E7" s="29">
        <f>VLOOKUP(B7,'Subregion Capacity'!C$4:D$42,2,FALSE)</f>
        <v>1616</v>
      </c>
    </row>
    <row r="8" spans="1:8">
      <c r="A8" s="1" t="str">
        <f t="shared" si="0"/>
        <v>河北省 Hebei</v>
      </c>
      <c r="B8" s="6" t="s">
        <v>161</v>
      </c>
      <c r="C8" s="8" t="s">
        <v>79</v>
      </c>
      <c r="D8" s="16">
        <f>AVERAGE('Input Data'!R12:R13)</f>
        <v>0.13</v>
      </c>
      <c r="E8" s="29">
        <f>VLOOKUP(B8,'Subregion Capacity'!C$4:D$42,2,FALSE)</f>
        <v>4032.6</v>
      </c>
    </row>
    <row r="9" spans="1:8">
      <c r="A9" s="1" t="str">
        <f t="shared" si="0"/>
        <v>山东省 Shandong</v>
      </c>
      <c r="B9" s="6" t="s">
        <v>162</v>
      </c>
      <c r="C9" s="8" t="s">
        <v>80</v>
      </c>
      <c r="D9" s="10">
        <f>VLOOKUP(C9,'Input Data'!$Q$5:$R$37,2,FALSE)</f>
        <v>0.13</v>
      </c>
      <c r="E9" s="29">
        <f>VLOOKUP(B9,'Subregion Capacity'!C$4:D$42,2,FALSE)</f>
        <v>9022.4</v>
      </c>
    </row>
    <row r="10" spans="1:8">
      <c r="A10" s="1" t="str">
        <f t="shared" si="0"/>
        <v>山西省 Shanxi</v>
      </c>
      <c r="B10" s="6" t="s">
        <v>163</v>
      </c>
      <c r="C10" s="8" t="s">
        <v>81</v>
      </c>
      <c r="D10" s="10">
        <f>VLOOKUP(C10,'Input Data'!$Q$5:$R$37,2,FALSE)</f>
        <v>0.13</v>
      </c>
      <c r="E10" s="29">
        <f>VLOOKUP(B10,'Subregion Capacity'!C$4:D$42,2,FALSE)</f>
        <v>3821</v>
      </c>
    </row>
    <row r="11" spans="1:8">
      <c r="A11" s="1" t="str">
        <f t="shared" si="0"/>
        <v>陕西省 Shaanxi</v>
      </c>
      <c r="B11" s="6" t="s">
        <v>164</v>
      </c>
      <c r="C11" s="8" t="s">
        <v>82</v>
      </c>
      <c r="D11" s="10">
        <f>VLOOKUP(C11,'Input Data'!$Q$5:$R$37,2,FALSE)</f>
        <v>0.13</v>
      </c>
      <c r="E11" s="29">
        <f>VLOOKUP(B11,'Subregion Capacity'!C$4:D$42,2,FALSE)</f>
        <v>2930</v>
      </c>
    </row>
    <row r="12" spans="1:8">
      <c r="A12" s="1" t="str">
        <f t="shared" si="0"/>
        <v>甘肃省 Gansu</v>
      </c>
      <c r="B12" s="6" t="s">
        <v>165</v>
      </c>
      <c r="C12" s="8" t="s">
        <v>83</v>
      </c>
      <c r="D12" s="10">
        <f>VLOOKUP(C12,'Input Data'!$Q$5:$R$37,2,FALSE)</f>
        <v>0.13</v>
      </c>
      <c r="E12" s="29">
        <f>VLOOKUP(B12,'Subregion Capacity'!C$4:D$42,2,FALSE)</f>
        <v>1714.8</v>
      </c>
    </row>
    <row r="13" spans="1:8">
      <c r="A13" s="1" t="str">
        <f t="shared" si="0"/>
        <v>青海省 Qinghai</v>
      </c>
      <c r="B13" s="6" t="s">
        <v>166</v>
      </c>
      <c r="C13" s="8" t="s">
        <v>84</v>
      </c>
      <c r="D13" s="10">
        <f>VLOOKUP(C13,'Input Data'!$Q$5:$R$37,2,FALSE)</f>
        <v>0.13</v>
      </c>
      <c r="E13" s="29">
        <f>VLOOKUP(B13,'Subregion Capacity'!C$4:D$42,2,FALSE)</f>
        <v>1044</v>
      </c>
    </row>
    <row r="14" spans="1:8">
      <c r="A14" s="1" t="str">
        <f t="shared" si="0"/>
        <v>宁夏回族自治区 Ningxia</v>
      </c>
      <c r="B14" s="6" t="s">
        <v>167</v>
      </c>
      <c r="C14" s="8" t="s">
        <v>85</v>
      </c>
      <c r="D14" s="10">
        <f>VLOOKUP(C14,'Input Data'!$Q$5:$R$37,2,FALSE)</f>
        <v>0.15</v>
      </c>
      <c r="E14" s="29">
        <f>VLOOKUP(B14,'Subregion Capacity'!C$4:D$42,2,FALSE)</f>
        <v>1415</v>
      </c>
    </row>
    <row r="15" spans="1:8">
      <c r="A15" s="1" t="str">
        <f t="shared" si="0"/>
        <v>新疆维吾尔自治区 Xijiang</v>
      </c>
      <c r="B15" s="6" t="s">
        <v>168</v>
      </c>
      <c r="C15" s="8" t="s">
        <v>86</v>
      </c>
      <c r="D15" s="10">
        <f>VLOOKUP(C15,'Input Data'!$Q$5:$R$37,2,FALSE)</f>
        <v>0.15</v>
      </c>
      <c r="E15" s="29">
        <f>VLOOKUP(B15,'Subregion Capacity'!C$4:D$42,2,FALSE)</f>
        <v>3737</v>
      </c>
    </row>
    <row r="16" spans="1:8">
      <c r="A16" s="1" t="str">
        <f t="shared" si="0"/>
        <v>河南省 Henan</v>
      </c>
      <c r="B16" s="6" t="s">
        <v>169</v>
      </c>
      <c r="C16" s="8" t="s">
        <v>87</v>
      </c>
      <c r="D16" s="10">
        <f>VLOOKUP(C16,'Input Data'!$Q$5:$R$37,2,FALSE)</f>
        <v>0.14000000000000001</v>
      </c>
      <c r="E16" s="29">
        <f>VLOOKUP(B16,'Subregion Capacity'!C$4:D$42,2,FALSE)</f>
        <v>6515</v>
      </c>
    </row>
    <row r="17" spans="1:5">
      <c r="A17" s="1" t="str">
        <f t="shared" si="0"/>
        <v>湖北省 Hubei</v>
      </c>
      <c r="B17" s="6" t="s">
        <v>170</v>
      </c>
      <c r="C17" s="8" t="s">
        <v>88</v>
      </c>
      <c r="D17" s="10">
        <f>VLOOKUP(C17,'Input Data'!$Q$5:$R$37,2,FALSE)</f>
        <v>0.14000000000000001</v>
      </c>
      <c r="E17" s="29">
        <f>VLOOKUP(B17,'Subregion Capacity'!C$4:D$42,2,FALSE)</f>
        <v>4065.4</v>
      </c>
    </row>
    <row r="18" spans="1:5">
      <c r="A18" s="1" t="str">
        <f t="shared" si="0"/>
        <v>湖南省 Hunan</v>
      </c>
      <c r="B18" s="6" t="s">
        <v>171</v>
      </c>
      <c r="C18" s="8" t="s">
        <v>89</v>
      </c>
      <c r="D18" s="10">
        <f>VLOOKUP(C18,'Input Data'!$Q$5:$R$37,2,FALSE)</f>
        <v>0.14000000000000001</v>
      </c>
      <c r="E18" s="29">
        <f>VLOOKUP(B18,'Subregion Capacity'!C$4:D$42,2,FALSE)</f>
        <v>3332</v>
      </c>
    </row>
    <row r="19" spans="1:5">
      <c r="A19" s="1" t="str">
        <f t="shared" si="0"/>
        <v>江西省 Jiangxi</v>
      </c>
      <c r="B19" s="6" t="s">
        <v>172</v>
      </c>
      <c r="C19" s="8" t="s">
        <v>90</v>
      </c>
      <c r="D19" s="10">
        <f>VLOOKUP(C19,'Input Data'!$Q$5:$R$37,2,FALSE)</f>
        <v>0.14000000000000001</v>
      </c>
      <c r="E19" s="29">
        <f>VLOOKUP(B19,'Subregion Capacity'!C$4:D$42,2,FALSE)</f>
        <v>2547.5</v>
      </c>
    </row>
    <row r="20" spans="1:5">
      <c r="A20" s="1" t="str">
        <f t="shared" si="0"/>
        <v>四川省 Sichuan</v>
      </c>
      <c r="B20" s="6" t="s">
        <v>173</v>
      </c>
      <c r="C20" s="8" t="s">
        <v>91</v>
      </c>
      <c r="D20" s="10">
        <f>VLOOKUP(C20,'Input Data'!$Q$5:$R$37,2,FALSE)</f>
        <v>0.14000000000000001</v>
      </c>
      <c r="E20" s="29">
        <f>VLOOKUP(B20,'Subregion Capacity'!C$4:D$42,2,FALSE)</f>
        <v>4701.2</v>
      </c>
    </row>
    <row r="21" spans="1:5">
      <c r="A21" s="1" t="str">
        <f t="shared" si="0"/>
        <v>重庆市 Chongqing</v>
      </c>
      <c r="B21" s="6" t="s">
        <v>174</v>
      </c>
      <c r="C21" s="8" t="s">
        <v>92</v>
      </c>
      <c r="D21" s="10">
        <f>VLOOKUP(C21,'Input Data'!$Q$5:$R$37,2,FALSE)</f>
        <v>0.15</v>
      </c>
      <c r="E21" s="29">
        <f>VLOOKUP(B21,'Subregion Capacity'!C$4:D$42,2,FALSE)</f>
        <v>2188</v>
      </c>
    </row>
    <row r="22" spans="1:5">
      <c r="A22" s="1" t="str">
        <f t="shared" si="0"/>
        <v>上海市 Shanghai</v>
      </c>
      <c r="B22" s="6" t="s">
        <v>175</v>
      </c>
      <c r="C22" s="8" t="s">
        <v>93</v>
      </c>
      <c r="D22" s="10">
        <f>VLOOKUP(C22,'Input Data'!$Q$5:$R$37,2,FALSE)</f>
        <v>0.15</v>
      </c>
      <c r="E22" s="29">
        <f>VLOOKUP(B22,'Subregion Capacity'!C$4:D$42,2,FALSE)</f>
        <v>3338.9</v>
      </c>
    </row>
    <row r="23" spans="1:5">
      <c r="A23" s="1" t="str">
        <f t="shared" si="0"/>
        <v>江苏省 Jiangsu</v>
      </c>
      <c r="B23" s="6" t="s">
        <v>215</v>
      </c>
      <c r="C23" s="8" t="s">
        <v>94</v>
      </c>
      <c r="D23" s="10">
        <f>VLOOKUP(C23,'Input Data'!$Q$5:$R$37,2,FALSE)</f>
        <v>0.12</v>
      </c>
      <c r="E23" s="29">
        <f>VLOOKUP(B23,'Subregion Capacity'!C$4:D$42,2,FALSE)</f>
        <v>11701.7</v>
      </c>
    </row>
    <row r="24" spans="1:5">
      <c r="A24" s="1" t="str">
        <f t="shared" si="0"/>
        <v>浙江省 Zhejiang</v>
      </c>
      <c r="B24" s="6" t="s">
        <v>176</v>
      </c>
      <c r="C24" s="8" t="s">
        <v>95</v>
      </c>
      <c r="D24" s="10">
        <f>VLOOKUP(C24,'Input Data'!$Q$5:$R$37,2,FALSE)</f>
        <v>0.12</v>
      </c>
      <c r="E24" s="29">
        <f>VLOOKUP(B24,'Subregion Capacity'!C$4:D$42,2,FALSE)</f>
        <v>9268</v>
      </c>
    </row>
    <row r="25" spans="1:5">
      <c r="A25" s="1" t="str">
        <f t="shared" si="0"/>
        <v>安徽省 Anhui</v>
      </c>
      <c r="B25" s="6" t="s">
        <v>177</v>
      </c>
      <c r="C25" s="8" t="s">
        <v>96</v>
      </c>
      <c r="D25" s="10">
        <f>VLOOKUP(C25,'Input Data'!$Q$5:$R$37,2,FALSE)</f>
        <v>0.12</v>
      </c>
      <c r="E25" s="29">
        <f>VLOOKUP(B25,'Subregion Capacity'!C$4:D$42,2,FALSE)</f>
        <v>4706.5</v>
      </c>
    </row>
    <row r="26" spans="1:5">
      <c r="A26" s="1" t="str">
        <f t="shared" si="0"/>
        <v>福建省 Fujian</v>
      </c>
      <c r="B26" s="6" t="s">
        <v>178</v>
      </c>
      <c r="C26" s="8" t="s">
        <v>97</v>
      </c>
      <c r="D26" s="10">
        <f>VLOOKUP(C26,'Input Data'!$Q$5:$R$37,2,FALSE)</f>
        <v>0.12</v>
      </c>
      <c r="E26" s="29">
        <f>VLOOKUP(B26,'Subregion Capacity'!C$4:D$42,2,FALSE)</f>
        <v>4223</v>
      </c>
    </row>
    <row r="27" spans="1:5">
      <c r="A27" s="1" t="str">
        <f t="shared" si="0"/>
        <v>广东省 Guangdong</v>
      </c>
      <c r="B27" s="6" t="s">
        <v>179</v>
      </c>
      <c r="C27" s="8" t="s">
        <v>98</v>
      </c>
      <c r="D27" s="10">
        <f>VLOOKUP(C27,'Input Data'!$Q$5:$R$37,2,FALSE)</f>
        <v>0.13</v>
      </c>
      <c r="E27" s="29">
        <f>VLOOKUP(B27,'Subregion Capacity'!C$4:D$42,2,FALSE)</f>
        <v>12690</v>
      </c>
    </row>
    <row r="28" spans="1:5">
      <c r="A28" s="1" t="str">
        <f t="shared" si="0"/>
        <v>广西壮族自治区 Guangxi</v>
      </c>
      <c r="B28" s="6" t="s">
        <v>180</v>
      </c>
      <c r="C28" s="8" t="s">
        <v>99</v>
      </c>
      <c r="D28" s="10">
        <f>VLOOKUP(C28,'Input Data'!$Q$5:$R$37,2,FALSE)</f>
        <v>0.13</v>
      </c>
      <c r="E28" s="29">
        <f>VLOOKUP(B28,'Subregion Capacity'!C$4:D$42,2,FALSE)</f>
        <v>3041.7</v>
      </c>
    </row>
    <row r="29" spans="1:5">
      <c r="A29" s="1" t="str">
        <f t="shared" si="0"/>
        <v>云南省 Yunnan</v>
      </c>
      <c r="B29" s="6" t="s">
        <v>181</v>
      </c>
      <c r="C29" s="8" t="s">
        <v>100</v>
      </c>
      <c r="D29" s="10">
        <f>VLOOKUP(C29,'Input Data'!$Q$5:$R$37,2,FALSE)</f>
        <v>0.13</v>
      </c>
      <c r="E29" s="29">
        <f>VLOOKUP(B29,'Subregion Capacity'!C$4:D$42,2,FALSE)</f>
        <v>3013.1</v>
      </c>
    </row>
    <row r="30" spans="1:5">
      <c r="A30" s="1" t="str">
        <f t="shared" si="0"/>
        <v>贵州省 Guizhou</v>
      </c>
      <c r="B30" s="6" t="s">
        <v>182</v>
      </c>
      <c r="C30" s="8" t="s">
        <v>101</v>
      </c>
      <c r="D30" s="10">
        <f>VLOOKUP(C30,'Input Data'!$Q$5:$R$37,2,FALSE)</f>
        <v>0.13</v>
      </c>
      <c r="E30" s="29">
        <f>VLOOKUP(B30,'Subregion Capacity'!C$4:D$42,2,FALSE)</f>
        <v>2832</v>
      </c>
    </row>
    <row r="31" spans="1:5">
      <c r="A31" s="1" t="str">
        <f t="shared" si="0"/>
        <v>海南省 Hainan</v>
      </c>
      <c r="B31" s="6" t="s">
        <v>183</v>
      </c>
      <c r="C31" s="8" t="s">
        <v>102</v>
      </c>
      <c r="D31" s="10">
        <f>VLOOKUP(C31,'Input Data'!$Q$5:$R$37,2,FALSE)</f>
        <v>0.2</v>
      </c>
      <c r="E31" s="29">
        <f>VLOOKUP(B31,'Subregion Capacity'!C$4:D$42,2,FALSE)</f>
        <v>558.20000000000005</v>
      </c>
    </row>
    <row r="32" spans="1:5">
      <c r="A32" s="1" t="str">
        <f t="shared" si="0"/>
        <v>西藏自治区 Tibet</v>
      </c>
      <c r="B32" s="6" t="s">
        <v>184</v>
      </c>
      <c r="C32" s="8" t="s">
        <v>141</v>
      </c>
      <c r="D32" s="16">
        <f>MODE(D2:D31)</f>
        <v>0.13</v>
      </c>
      <c r="E32" s="29">
        <f>VLOOKUP(B32,'Subregion Capacity'!C$4:D$42,2,FALSE)</f>
        <v>163</v>
      </c>
    </row>
    <row r="33" spans="1:5">
      <c r="A33" s="1" t="str">
        <f t="shared" si="0"/>
        <v>全国 National</v>
      </c>
      <c r="B33" s="6" t="s">
        <v>153</v>
      </c>
      <c r="C33" s="8" t="s">
        <v>235</v>
      </c>
      <c r="D33" s="16">
        <f>ROUND(SUMPRODUCT(D2:D32,E2:E32)/SUM(E2:E32),2)</f>
        <v>0.13</v>
      </c>
      <c r="E33" s="30">
        <f>'Subregion Capacity'!D2</f>
        <v>107600</v>
      </c>
    </row>
  </sheetData>
  <autoFilter ref="A1:D1" xr:uid="{5E3BE342-780C-49E6-B5E4-F870AEDBA5F6}"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8FFC2-2B14-41F4-A459-A24E4A4C63AE}">
  <dimension ref="A1:F43"/>
  <sheetViews>
    <sheetView workbookViewId="0">
      <selection activeCell="I15" sqref="I15"/>
    </sheetView>
  </sheetViews>
  <sheetFormatPr defaultRowHeight="14.25"/>
  <cols>
    <col min="3" max="3" width="9.5" bestFit="1" customWidth="1"/>
    <col min="4" max="4" width="19" bestFit="1" customWidth="1"/>
    <col min="5" max="5" width="24.375" bestFit="1" customWidth="1"/>
    <col min="6" max="6" width="17.75" bestFit="1" customWidth="1"/>
  </cols>
  <sheetData>
    <row r="1" spans="1:6" ht="15.75">
      <c r="A1" s="55" t="s">
        <v>244</v>
      </c>
      <c r="B1" s="57"/>
      <c r="C1" s="56"/>
      <c r="D1" s="31" t="s">
        <v>246</v>
      </c>
      <c r="E1" s="31" t="s">
        <v>247</v>
      </c>
      <c r="F1" s="31" t="s">
        <v>248</v>
      </c>
    </row>
    <row r="2" spans="1:6" ht="15.75">
      <c r="A2" s="55" t="s">
        <v>249</v>
      </c>
      <c r="B2" s="57"/>
      <c r="C2" s="56"/>
      <c r="D2" s="32">
        <v>107600</v>
      </c>
      <c r="E2" s="31" t="s">
        <v>250</v>
      </c>
      <c r="F2" s="33"/>
    </row>
    <row r="3" spans="1:6" ht="15.75">
      <c r="A3" s="55" t="s">
        <v>251</v>
      </c>
      <c r="B3" s="57"/>
      <c r="C3" s="56"/>
      <c r="D3" s="32">
        <v>96000</v>
      </c>
      <c r="E3" s="31" t="s">
        <v>252</v>
      </c>
      <c r="F3" s="31" t="s">
        <v>253</v>
      </c>
    </row>
    <row r="4" spans="1:6" ht="15.75">
      <c r="A4" s="52"/>
      <c r="B4" s="55" t="s">
        <v>254</v>
      </c>
      <c r="C4" s="56"/>
      <c r="D4" s="32">
        <v>31228.3</v>
      </c>
      <c r="E4" s="31" t="s">
        <v>255</v>
      </c>
      <c r="F4" s="33"/>
    </row>
    <row r="5" spans="1:6" ht="15.75">
      <c r="A5" s="53"/>
      <c r="B5" s="52"/>
      <c r="C5" s="34" t="s">
        <v>215</v>
      </c>
      <c r="D5" s="32">
        <v>11701.7</v>
      </c>
      <c r="E5" s="31" t="s">
        <v>256</v>
      </c>
      <c r="F5" s="33"/>
    </row>
    <row r="6" spans="1:6" ht="15.75">
      <c r="A6" s="53"/>
      <c r="B6" s="53"/>
      <c r="C6" s="34" t="s">
        <v>176</v>
      </c>
      <c r="D6" s="32">
        <v>9268</v>
      </c>
      <c r="E6" s="31" t="s">
        <v>257</v>
      </c>
      <c r="F6" s="33"/>
    </row>
    <row r="7" spans="1:6" ht="15.75">
      <c r="A7" s="53"/>
      <c r="B7" s="53"/>
      <c r="C7" s="34" t="s">
        <v>177</v>
      </c>
      <c r="D7" s="32">
        <v>4706.5</v>
      </c>
      <c r="E7" s="31" t="s">
        <v>258</v>
      </c>
      <c r="F7" s="33"/>
    </row>
    <row r="8" spans="1:6" ht="15.75">
      <c r="A8" s="53"/>
      <c r="B8" s="53"/>
      <c r="C8" s="34" t="s">
        <v>178</v>
      </c>
      <c r="D8" s="32">
        <v>4223</v>
      </c>
      <c r="E8" s="31" t="s">
        <v>259</v>
      </c>
      <c r="F8" s="33"/>
    </row>
    <row r="9" spans="1:6" ht="15.75">
      <c r="A9" s="53"/>
      <c r="B9" s="54"/>
      <c r="C9" s="34" t="s">
        <v>175</v>
      </c>
      <c r="D9" s="32">
        <v>3338.9</v>
      </c>
      <c r="E9" s="31" t="s">
        <v>252</v>
      </c>
      <c r="F9" s="33"/>
    </row>
    <row r="10" spans="1:6" ht="15.75">
      <c r="A10" s="53"/>
      <c r="B10" s="55" t="s">
        <v>260</v>
      </c>
      <c r="C10" s="56"/>
      <c r="D10" s="32">
        <v>27350</v>
      </c>
      <c r="E10" s="31" t="s">
        <v>261</v>
      </c>
      <c r="F10" s="33"/>
    </row>
    <row r="11" spans="1:6" ht="15.75">
      <c r="A11" s="53"/>
      <c r="B11" s="52"/>
      <c r="C11" s="34" t="s">
        <v>162</v>
      </c>
      <c r="D11" s="32">
        <v>9022.4</v>
      </c>
      <c r="E11" s="31" t="s">
        <v>262</v>
      </c>
      <c r="F11" s="33"/>
    </row>
    <row r="12" spans="1:6" ht="15.75">
      <c r="A12" s="53"/>
      <c r="B12" s="53"/>
      <c r="C12" s="34" t="s">
        <v>161</v>
      </c>
      <c r="D12" s="32">
        <v>4032.6</v>
      </c>
      <c r="E12" s="31" t="s">
        <v>263</v>
      </c>
      <c r="F12" s="33"/>
    </row>
    <row r="13" spans="1:6" ht="15.75">
      <c r="A13" s="53"/>
      <c r="B13" s="53"/>
      <c r="C13" s="34" t="s">
        <v>163</v>
      </c>
      <c r="D13" s="32">
        <v>3821</v>
      </c>
      <c r="E13" s="31" t="s">
        <v>264</v>
      </c>
      <c r="F13" s="33"/>
    </row>
    <row r="14" spans="1:6" ht="15.75">
      <c r="A14" s="53"/>
      <c r="B14" s="53"/>
      <c r="C14" s="34" t="s">
        <v>133</v>
      </c>
      <c r="D14" s="32">
        <v>3036</v>
      </c>
      <c r="E14" s="31" t="s">
        <v>265</v>
      </c>
      <c r="F14" s="31" t="s">
        <v>266</v>
      </c>
    </row>
    <row r="15" spans="1:6" ht="15.75">
      <c r="A15" s="53"/>
      <c r="B15" s="53"/>
      <c r="C15" s="34" t="s">
        <v>159</v>
      </c>
      <c r="D15" s="32">
        <v>2457</v>
      </c>
      <c r="E15" s="31" t="s">
        <v>267</v>
      </c>
      <c r="F15" s="33"/>
    </row>
    <row r="16" spans="1:6" ht="15.75">
      <c r="A16" s="53"/>
      <c r="B16" s="54"/>
      <c r="C16" s="34" t="s">
        <v>160</v>
      </c>
      <c r="D16" s="32">
        <v>1616</v>
      </c>
      <c r="E16" s="31" t="s">
        <v>268</v>
      </c>
      <c r="F16" s="33"/>
    </row>
    <row r="17" spans="1:6" ht="15.75">
      <c r="A17" s="53"/>
      <c r="B17" s="55" t="s">
        <v>269</v>
      </c>
      <c r="C17" s="56"/>
      <c r="D17" s="32">
        <v>16431</v>
      </c>
      <c r="E17" s="31" t="s">
        <v>265</v>
      </c>
      <c r="F17" s="33"/>
    </row>
    <row r="18" spans="1:6" ht="15.75">
      <c r="A18" s="53"/>
      <c r="B18" s="52"/>
      <c r="C18" s="34" t="s">
        <v>169</v>
      </c>
      <c r="D18" s="32">
        <v>6515</v>
      </c>
      <c r="E18" s="31" t="s">
        <v>252</v>
      </c>
      <c r="F18" s="33"/>
    </row>
    <row r="19" spans="1:6" ht="15.75">
      <c r="A19" s="53"/>
      <c r="B19" s="53"/>
      <c r="C19" s="34" t="s">
        <v>170</v>
      </c>
      <c r="D19" s="32">
        <v>4065.4</v>
      </c>
      <c r="E19" s="31" t="s">
        <v>270</v>
      </c>
      <c r="F19" s="33"/>
    </row>
    <row r="20" spans="1:6" ht="15.75">
      <c r="A20" s="53"/>
      <c r="B20" s="53"/>
      <c r="C20" s="34" t="s">
        <v>171</v>
      </c>
      <c r="D20" s="32">
        <v>3332</v>
      </c>
      <c r="E20" s="31" t="s">
        <v>271</v>
      </c>
      <c r="F20" s="33"/>
    </row>
    <row r="21" spans="1:6" ht="15.75">
      <c r="A21" s="53"/>
      <c r="B21" s="54"/>
      <c r="C21" s="34" t="s">
        <v>172</v>
      </c>
      <c r="D21" s="32">
        <v>2547.5</v>
      </c>
      <c r="E21" s="31" t="s">
        <v>272</v>
      </c>
      <c r="F21" s="33"/>
    </row>
    <row r="22" spans="1:6" ht="15.75">
      <c r="A22" s="53"/>
      <c r="B22" s="55" t="s">
        <v>273</v>
      </c>
      <c r="C22" s="56"/>
      <c r="D22" s="32">
        <v>10617</v>
      </c>
      <c r="E22" s="31" t="s">
        <v>265</v>
      </c>
      <c r="F22" s="33"/>
    </row>
    <row r="23" spans="1:6" ht="31.5">
      <c r="A23" s="53"/>
      <c r="B23" s="52"/>
      <c r="C23" s="34" t="s">
        <v>168</v>
      </c>
      <c r="D23" s="32">
        <v>3737</v>
      </c>
      <c r="E23" s="31" t="s">
        <v>252</v>
      </c>
      <c r="F23" s="33"/>
    </row>
    <row r="24" spans="1:6" ht="15.75">
      <c r="A24" s="53"/>
      <c r="B24" s="53"/>
      <c r="C24" s="34" t="s">
        <v>164</v>
      </c>
      <c r="D24" s="32">
        <v>2930</v>
      </c>
      <c r="E24" s="31" t="s">
        <v>252</v>
      </c>
      <c r="F24" s="33"/>
    </row>
    <row r="25" spans="1:6" ht="15.75">
      <c r="A25" s="53"/>
      <c r="B25" s="53"/>
      <c r="C25" s="34" t="s">
        <v>165</v>
      </c>
      <c r="D25" s="32">
        <v>1714.8</v>
      </c>
      <c r="E25" s="31" t="s">
        <v>274</v>
      </c>
      <c r="F25" s="33"/>
    </row>
    <row r="26" spans="1:6" ht="31.5">
      <c r="A26" s="53"/>
      <c r="B26" s="53"/>
      <c r="C26" s="34" t="s">
        <v>167</v>
      </c>
      <c r="D26" s="32">
        <v>1415</v>
      </c>
      <c r="E26" s="31" t="s">
        <v>265</v>
      </c>
      <c r="F26" s="33"/>
    </row>
    <row r="27" spans="1:6" ht="15.75">
      <c r="A27" s="53"/>
      <c r="B27" s="54"/>
      <c r="C27" s="34" t="s">
        <v>166</v>
      </c>
      <c r="D27" s="32">
        <v>1044</v>
      </c>
      <c r="E27" s="31" t="s">
        <v>275</v>
      </c>
      <c r="F27" s="33"/>
    </row>
    <row r="28" spans="1:6" ht="15.75">
      <c r="A28" s="53"/>
      <c r="B28" s="55" t="s">
        <v>276</v>
      </c>
      <c r="C28" s="56"/>
      <c r="D28" s="32">
        <v>7295.8</v>
      </c>
      <c r="E28" s="31" t="s">
        <v>277</v>
      </c>
      <c r="F28" s="33"/>
    </row>
    <row r="29" spans="1:6" ht="15.75">
      <c r="A29" s="53"/>
      <c r="B29" s="52"/>
      <c r="C29" s="34" t="s">
        <v>173</v>
      </c>
      <c r="D29" s="32">
        <v>4701.2</v>
      </c>
      <c r="E29" s="31" t="s">
        <v>278</v>
      </c>
      <c r="F29" s="33"/>
    </row>
    <row r="30" spans="1:6" ht="15.75">
      <c r="A30" s="53"/>
      <c r="B30" s="53"/>
      <c r="C30" s="34" t="s">
        <v>174</v>
      </c>
      <c r="D30" s="32">
        <v>2188</v>
      </c>
      <c r="E30" s="31" t="s">
        <v>279</v>
      </c>
      <c r="F30" s="33"/>
    </row>
    <row r="31" spans="1:6" ht="31.5">
      <c r="A31" s="53"/>
      <c r="B31" s="54"/>
      <c r="C31" s="34" t="s">
        <v>184</v>
      </c>
      <c r="D31" s="32">
        <v>163</v>
      </c>
      <c r="E31" s="31" t="s">
        <v>280</v>
      </c>
      <c r="F31" s="31" t="s">
        <v>281</v>
      </c>
    </row>
    <row r="32" spans="1:6" ht="15.75">
      <c r="A32" s="53"/>
      <c r="B32" s="55" t="s">
        <v>282</v>
      </c>
      <c r="C32" s="56"/>
      <c r="D32" s="32">
        <v>7284</v>
      </c>
      <c r="E32" s="31" t="s">
        <v>265</v>
      </c>
      <c r="F32" s="33"/>
    </row>
    <row r="33" spans="1:6" ht="15.75">
      <c r="A33" s="53"/>
      <c r="B33" s="52"/>
      <c r="C33" s="34" t="s">
        <v>157</v>
      </c>
      <c r="D33" s="32">
        <v>3692</v>
      </c>
      <c r="E33" s="31" t="s">
        <v>283</v>
      </c>
      <c r="F33" s="31" t="s">
        <v>284</v>
      </c>
    </row>
    <row r="34" spans="1:6" ht="15.75">
      <c r="A34" s="53"/>
      <c r="B34" s="53"/>
      <c r="C34" s="34" t="s">
        <v>155</v>
      </c>
      <c r="D34" s="32">
        <v>1600</v>
      </c>
      <c r="E34" s="31" t="s">
        <v>265</v>
      </c>
      <c r="F34" s="33"/>
    </row>
    <row r="35" spans="1:6" ht="15.75">
      <c r="A35" s="53"/>
      <c r="B35" s="53"/>
      <c r="C35" s="34" t="s">
        <v>156</v>
      </c>
      <c r="D35" s="32">
        <v>1358</v>
      </c>
      <c r="E35" s="31" t="s">
        <v>252</v>
      </c>
      <c r="F35" s="31" t="s">
        <v>285</v>
      </c>
    </row>
    <row r="36" spans="1:6" ht="15.75">
      <c r="A36" s="54"/>
      <c r="B36" s="54"/>
      <c r="C36" s="31" t="s">
        <v>11</v>
      </c>
      <c r="D36" s="32">
        <v>830</v>
      </c>
      <c r="E36" s="31" t="s">
        <v>265</v>
      </c>
      <c r="F36" s="33"/>
    </row>
    <row r="37" spans="1:6" ht="15.75">
      <c r="A37" s="55" t="s">
        <v>286</v>
      </c>
      <c r="B37" s="57"/>
      <c r="C37" s="56"/>
      <c r="D37" s="32">
        <v>19980</v>
      </c>
      <c r="E37" s="31" t="s">
        <v>287</v>
      </c>
      <c r="F37" s="33"/>
    </row>
    <row r="38" spans="1:6" ht="15.75">
      <c r="A38" s="58"/>
      <c r="B38" s="59"/>
      <c r="C38" s="34" t="s">
        <v>179</v>
      </c>
      <c r="D38" s="32">
        <v>12690</v>
      </c>
      <c r="E38" s="31" t="s">
        <v>288</v>
      </c>
      <c r="F38" s="33"/>
    </row>
    <row r="39" spans="1:6" ht="31.5">
      <c r="A39" s="60"/>
      <c r="B39" s="61"/>
      <c r="C39" s="34" t="s">
        <v>180</v>
      </c>
      <c r="D39" s="32">
        <v>3041.7</v>
      </c>
      <c r="E39" s="31" t="s">
        <v>283</v>
      </c>
      <c r="F39" s="33"/>
    </row>
    <row r="40" spans="1:6" ht="15.75">
      <c r="A40" s="60"/>
      <c r="B40" s="61"/>
      <c r="C40" s="34" t="s">
        <v>181</v>
      </c>
      <c r="D40" s="32">
        <v>3013.1</v>
      </c>
      <c r="E40" s="31" t="s">
        <v>283</v>
      </c>
      <c r="F40" s="33"/>
    </row>
    <row r="41" spans="1:6" ht="15.75">
      <c r="A41" s="60"/>
      <c r="B41" s="61"/>
      <c r="C41" s="34" t="s">
        <v>182</v>
      </c>
      <c r="D41" s="32">
        <v>2832</v>
      </c>
      <c r="E41" s="31" t="s">
        <v>283</v>
      </c>
      <c r="F41" s="33"/>
    </row>
    <row r="42" spans="1:6" ht="15.75">
      <c r="A42" s="62"/>
      <c r="B42" s="63"/>
      <c r="C42" s="34" t="s">
        <v>183</v>
      </c>
      <c r="D42" s="32">
        <v>558.20000000000005</v>
      </c>
      <c r="E42" s="31" t="s">
        <v>289</v>
      </c>
      <c r="F42" s="33"/>
    </row>
    <row r="43" spans="1:6" ht="15.75">
      <c r="A43" s="55" t="s">
        <v>290</v>
      </c>
      <c r="B43" s="57"/>
      <c r="C43" s="56"/>
      <c r="D43" s="32">
        <v>3002.6</v>
      </c>
      <c r="E43" s="32" t="s">
        <v>291</v>
      </c>
      <c r="F43" s="32"/>
    </row>
  </sheetData>
  <mergeCells count="19">
    <mergeCell ref="A1:C1"/>
    <mergeCell ref="A38:B42"/>
    <mergeCell ref="A43:C43"/>
    <mergeCell ref="A4:A36"/>
    <mergeCell ref="A3:C3"/>
    <mergeCell ref="A2:C2"/>
    <mergeCell ref="B28:C28"/>
    <mergeCell ref="B29:B31"/>
    <mergeCell ref="B32:C32"/>
    <mergeCell ref="B33:B36"/>
    <mergeCell ref="B5:B9"/>
    <mergeCell ref="B4:C4"/>
    <mergeCell ref="B10:C10"/>
    <mergeCell ref="A37:C37"/>
    <mergeCell ref="B11:B16"/>
    <mergeCell ref="B17:C17"/>
    <mergeCell ref="B18:B21"/>
    <mergeCell ref="B22:C22"/>
    <mergeCell ref="B23:B27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33AC-B415-486F-B6D4-B512E9E8534B}">
  <sheetPr>
    <tabColor theme="3"/>
  </sheetPr>
  <dimension ref="A1:AQ2"/>
  <sheetViews>
    <sheetView tabSelected="1" workbookViewId="0">
      <selection activeCell="J16" sqref="J16"/>
    </sheetView>
  </sheetViews>
  <sheetFormatPr defaultColWidth="9" defaultRowHeight="14.25"/>
  <cols>
    <col min="1" max="1" width="18" style="19" customWidth="1"/>
    <col min="2" max="16384" width="9" style="19"/>
  </cols>
  <sheetData>
    <row r="1" spans="1:43">
      <c r="A1" s="19" t="s">
        <v>149</v>
      </c>
      <c r="B1" s="19">
        <v>2019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  <c r="AH1" s="19">
        <v>2051</v>
      </c>
      <c r="AI1" s="19">
        <v>2052</v>
      </c>
      <c r="AJ1" s="19">
        <v>2053</v>
      </c>
      <c r="AK1" s="19">
        <v>2054</v>
      </c>
      <c r="AL1" s="19">
        <v>2055</v>
      </c>
      <c r="AM1" s="19">
        <v>2056</v>
      </c>
      <c r="AN1" s="19">
        <v>2057</v>
      </c>
      <c r="AO1" s="19">
        <v>2058</v>
      </c>
      <c r="AP1" s="19">
        <v>2059</v>
      </c>
      <c r="AQ1" s="19">
        <v>2060</v>
      </c>
    </row>
    <row r="2" spans="1:43">
      <c r="A2" s="19" t="s">
        <v>146</v>
      </c>
      <c r="B2" s="19">
        <f>Calculation!$H$2</f>
        <v>0.15</v>
      </c>
      <c r="C2" s="19">
        <f>Calculation!$H$2</f>
        <v>0.15</v>
      </c>
      <c r="D2" s="19">
        <f>Calculation!$H$2</f>
        <v>0.15</v>
      </c>
      <c r="E2" s="19">
        <f>Calculation!$H$2</f>
        <v>0.15</v>
      </c>
      <c r="F2" s="19">
        <f>Calculation!$H$2</f>
        <v>0.15</v>
      </c>
      <c r="G2" s="19">
        <f>Calculation!$H$2</f>
        <v>0.15</v>
      </c>
      <c r="H2" s="19">
        <f>Calculation!$H$2</f>
        <v>0.15</v>
      </c>
      <c r="I2" s="19">
        <f>Calculation!$H$2</f>
        <v>0.15</v>
      </c>
      <c r="J2" s="19">
        <f>Calculation!$H$2</f>
        <v>0.15</v>
      </c>
      <c r="K2" s="19">
        <f>Calculation!$H$2</f>
        <v>0.15</v>
      </c>
      <c r="L2" s="19">
        <f>Calculation!$H$2</f>
        <v>0.15</v>
      </c>
      <c r="M2" s="19">
        <f>Calculation!$H$2</f>
        <v>0.15</v>
      </c>
      <c r="N2" s="19">
        <f>Calculation!$H$2</f>
        <v>0.15</v>
      </c>
      <c r="O2" s="19">
        <f>Calculation!$H$2</f>
        <v>0.15</v>
      </c>
      <c r="P2" s="19">
        <f>Calculation!$H$2</f>
        <v>0.15</v>
      </c>
      <c r="Q2" s="19">
        <f>Calculation!$H$2</f>
        <v>0.15</v>
      </c>
      <c r="R2" s="19">
        <f>Calculation!$H$2</f>
        <v>0.15</v>
      </c>
      <c r="S2" s="19">
        <f>Calculation!$H$2</f>
        <v>0.15</v>
      </c>
      <c r="T2" s="19">
        <f>Calculation!$H$2</f>
        <v>0.15</v>
      </c>
      <c r="U2" s="19">
        <f>Calculation!$H$2</f>
        <v>0.15</v>
      </c>
      <c r="V2" s="19">
        <f>Calculation!$H$2</f>
        <v>0.15</v>
      </c>
      <c r="W2" s="19">
        <f>Calculation!$H$2</f>
        <v>0.15</v>
      </c>
      <c r="X2" s="19">
        <f>Calculation!$H$2</f>
        <v>0.15</v>
      </c>
      <c r="Y2" s="19">
        <f>Calculation!$H$2</f>
        <v>0.15</v>
      </c>
      <c r="Z2" s="19">
        <f>Calculation!$H$2</f>
        <v>0.15</v>
      </c>
      <c r="AA2" s="19">
        <f>Calculation!$H$2</f>
        <v>0.15</v>
      </c>
      <c r="AB2" s="19">
        <f>Calculation!$H$2</f>
        <v>0.15</v>
      </c>
      <c r="AC2" s="19">
        <f>Calculation!$H$2</f>
        <v>0.15</v>
      </c>
      <c r="AD2" s="19">
        <f>Calculation!$H$2</f>
        <v>0.15</v>
      </c>
      <c r="AE2" s="19">
        <f>Calculation!$H$2</f>
        <v>0.15</v>
      </c>
      <c r="AF2" s="19">
        <f>Calculation!$H$2</f>
        <v>0.15</v>
      </c>
      <c r="AG2" s="19">
        <f>Calculation!$H$2</f>
        <v>0.15</v>
      </c>
      <c r="AH2" s="19">
        <f>Calculation!$H$2</f>
        <v>0.15</v>
      </c>
      <c r="AI2" s="19">
        <f>Calculation!$H$2</f>
        <v>0.15</v>
      </c>
      <c r="AJ2" s="19">
        <f>Calculation!$H$2</f>
        <v>0.15</v>
      </c>
      <c r="AK2" s="19">
        <f>Calculation!$H$2</f>
        <v>0.15</v>
      </c>
      <c r="AL2" s="19">
        <f>Calculation!$H$2</f>
        <v>0.15</v>
      </c>
      <c r="AM2" s="19">
        <f>Calculation!$H$2</f>
        <v>0.15</v>
      </c>
      <c r="AN2" s="19">
        <f>Calculation!$H$2</f>
        <v>0.15</v>
      </c>
      <c r="AO2" s="19">
        <f>Calculation!$H$2</f>
        <v>0.15</v>
      </c>
      <c r="AP2" s="19">
        <f>Calculation!$H$2</f>
        <v>0.15</v>
      </c>
      <c r="AQ2" s="19">
        <f>Calculation!$H$2</f>
        <v>0.15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About</vt:lpstr>
      <vt:lpstr>Province Selector</vt:lpstr>
      <vt:lpstr>Definition</vt:lpstr>
      <vt:lpstr>Input Data</vt:lpstr>
      <vt:lpstr>Calculation</vt:lpstr>
      <vt:lpstr>Subregion Capacity</vt:lpstr>
      <vt:lpstr>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Wang</dc:creator>
  <cp:lastModifiedBy>Rui Wang</cp:lastModifiedBy>
  <dcterms:created xsi:type="dcterms:W3CDTF">2023-12-01T03:19:56Z</dcterms:created>
  <dcterms:modified xsi:type="dcterms:W3CDTF">2024-03-13T06:13:29Z</dcterms:modified>
</cp:coreProperties>
</file>