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zhlx\Desktop\EPS Package\eps\上海\io-model\BPEaCP\"/>
    </mc:Choice>
  </mc:AlternateContent>
  <xr:revisionPtr revIDLastSave="0" documentId="13_ncr:1_{AB193A31-EC1C-4DBA-80E1-35859A4D7ED1}" xr6:coauthVersionLast="47" xr6:coauthVersionMax="47" xr10:uidLastSave="{00000000-0000-0000-0000-000000000000}"/>
  <bookViews>
    <workbookView xWindow="-120" yWindow="-120" windowWidth="29040" windowHeight="15720" firstSheet="1" activeTab="4" xr2:uid="{00000000-000D-0000-FFFF-FFFF00000000}"/>
  </bookViews>
  <sheets>
    <sheet name="About" sheetId="6" r:id="rId1"/>
    <sheet name="Currency" sheetId="7" r:id="rId2"/>
    <sheet name="Employment Forecast" sheetId="1" r:id="rId3"/>
    <sheet name="wage extrapolation" sheetId="4" r:id="rId4"/>
    <sheet name="BPEaCP-population" sheetId="2" r:id="rId5"/>
    <sheet name="BPEaCP-employedpop" sheetId="3" r:id="rId6"/>
    <sheet name="BPEaCP-employeecomp" sheetId="5" r:id="rId7"/>
  </sheets>
  <externalReferences>
    <externalReference r:id="rId8"/>
  </externalReferences>
  <calcPr calcId="181029"/>
</workbook>
</file>

<file path=xl/calcChain.xml><?xml version="1.0" encoding="utf-8"?>
<calcChain xmlns="http://schemas.openxmlformats.org/spreadsheetml/2006/main">
  <c r="I5" i="4" l="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G2" i="4"/>
  <c r="E13" i="4" l="1"/>
  <c r="E14" i="4"/>
  <c r="E15" i="4"/>
  <c r="C13" i="4"/>
  <c r="C14" i="4"/>
  <c r="C15" i="4"/>
  <c r="B22" i="7" l="1"/>
  <c r="B23" i="7" s="1"/>
  <c r="B24" i="7" s="1"/>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55" i="7" s="1"/>
  <c r="B56" i="7" s="1"/>
  <c r="B57" i="7" s="1"/>
  <c r="B58" i="7" s="1"/>
  <c r="B59" i="7" s="1"/>
  <c r="B60" i="7" s="1"/>
  <c r="B61" i="7" s="1"/>
  <c r="B62" i="7" s="1"/>
  <c r="B21" i="7"/>
  <c r="B20" i="7"/>
  <c r="B19" i="7"/>
  <c r="B18" i="7"/>
  <c r="B17" i="7"/>
  <c r="B16" i="7"/>
  <c r="B15" i="7"/>
  <c r="B14" i="7"/>
  <c r="B13" i="7"/>
  <c r="B12" i="7"/>
  <c r="B11" i="7"/>
  <c r="B10" i="7"/>
  <c r="B9" i="7"/>
  <c r="B8" i="7"/>
  <c r="B7" i="7"/>
  <c r="B6" i="7"/>
  <c r="B5" i="7"/>
  <c r="B4" i="7"/>
  <c r="B3" i="7"/>
  <c r="B2" i="7"/>
  <c r="E12" i="4"/>
  <c r="C12" i="4"/>
  <c r="E11" i="4"/>
  <c r="C11" i="4"/>
  <c r="E10" i="4"/>
  <c r="C10" i="4"/>
  <c r="E9" i="4"/>
  <c r="C9" i="4"/>
  <c r="E8" i="4"/>
  <c r="C8" i="4"/>
  <c r="E7" i="4"/>
  <c r="C7" i="4"/>
  <c r="E6" i="4"/>
  <c r="C6" i="4"/>
  <c r="E5" i="4"/>
  <c r="C5" i="4"/>
  <c r="E4" i="4"/>
  <c r="C4" i="4"/>
  <c r="E3" i="4"/>
  <c r="C3" i="4"/>
  <c r="B73" i="1"/>
  <c r="D69" i="1"/>
  <c r="C69" i="1"/>
  <c r="B69" i="1"/>
  <c r="B68" i="1"/>
  <c r="C68" i="1" s="1"/>
  <c r="B67" i="1"/>
  <c r="C67" i="1" s="1"/>
  <c r="B66" i="1"/>
  <c r="D66" i="1" s="1"/>
  <c r="D65" i="1"/>
  <c r="C65" i="1"/>
  <c r="B65" i="1"/>
  <c r="B64" i="1"/>
  <c r="D64" i="1" s="1"/>
  <c r="B63" i="1"/>
  <c r="D63" i="1" s="1"/>
  <c r="B62" i="1"/>
  <c r="D62" i="1" s="1"/>
  <c r="D61" i="1"/>
  <c r="C61" i="1"/>
  <c r="B61" i="1"/>
  <c r="B60" i="1"/>
  <c r="C60" i="1" s="1"/>
  <c r="B59" i="1"/>
  <c r="C59" i="1" s="1"/>
  <c r="B58" i="1"/>
  <c r="C58" i="1" s="1"/>
  <c r="D57" i="1"/>
  <c r="C57" i="1"/>
  <c r="B57" i="1"/>
  <c r="B56" i="1"/>
  <c r="D56" i="1" s="1"/>
  <c r="B55" i="1"/>
  <c r="D55" i="1" s="1"/>
  <c r="B54" i="1"/>
  <c r="D54" i="1" s="1"/>
  <c r="D53" i="1"/>
  <c r="C53" i="1"/>
  <c r="B53" i="1"/>
  <c r="B52" i="1"/>
  <c r="C52" i="1" s="1"/>
  <c r="B51" i="1"/>
  <c r="C51" i="1" s="1"/>
  <c r="B50" i="1"/>
  <c r="D50" i="1" s="1"/>
  <c r="D49" i="1"/>
  <c r="C49" i="1"/>
  <c r="B49" i="1"/>
  <c r="B48" i="1"/>
  <c r="C48" i="1" s="1"/>
  <c r="B47" i="1"/>
  <c r="C47" i="1" s="1"/>
  <c r="B46" i="1"/>
  <c r="D46" i="1" s="1"/>
  <c r="D45" i="1"/>
  <c r="C45" i="1"/>
  <c r="B45" i="1"/>
  <c r="B44" i="1"/>
  <c r="D44" i="1" s="1"/>
  <c r="B43" i="1"/>
  <c r="D43" i="1" s="1"/>
  <c r="B42" i="1"/>
  <c r="C42" i="1" s="1"/>
  <c r="D41" i="1"/>
  <c r="C41" i="1"/>
  <c r="B41" i="1"/>
  <c r="B40" i="1"/>
  <c r="C40" i="1" s="1"/>
  <c r="B39" i="1"/>
  <c r="C39" i="1" s="1"/>
  <c r="B38" i="1"/>
  <c r="D38" i="1" s="1"/>
  <c r="D37" i="1"/>
  <c r="C37" i="1"/>
  <c r="B37" i="1"/>
  <c r="B36" i="1"/>
  <c r="C36" i="1" s="1"/>
  <c r="B35" i="1"/>
  <c r="D35" i="1" s="1"/>
  <c r="B34" i="1"/>
  <c r="D34" i="1" s="1"/>
  <c r="D33" i="1"/>
  <c r="C33" i="1"/>
  <c r="B33" i="1"/>
  <c r="B32" i="1"/>
  <c r="D32" i="1" s="1"/>
  <c r="B31" i="1"/>
  <c r="D31" i="1" s="1"/>
  <c r="B30" i="1"/>
  <c r="D30" i="1" s="1"/>
  <c r="D29" i="1"/>
  <c r="E29" i="1" s="1"/>
  <c r="L2" i="4" s="1"/>
  <c r="C29" i="1"/>
  <c r="B29" i="1"/>
  <c r="J26" i="1"/>
  <c r="I26" i="1"/>
  <c r="H26" i="1"/>
  <c r="G26" i="1"/>
  <c r="F26" i="1"/>
  <c r="E26" i="1"/>
  <c r="D26" i="1"/>
  <c r="C26" i="1"/>
  <c r="B26" i="1"/>
  <c r="J25" i="1"/>
  <c r="I25" i="1"/>
  <c r="H25" i="1"/>
  <c r="G25" i="1"/>
  <c r="F25" i="1"/>
  <c r="E25" i="1"/>
  <c r="D25" i="1"/>
  <c r="C25" i="1"/>
  <c r="B25" i="1"/>
  <c r="O2" i="4" l="1"/>
  <c r="L3" i="4"/>
  <c r="O3" i="4" s="1"/>
  <c r="C30" i="1"/>
  <c r="C38" i="1"/>
  <c r="C66" i="1"/>
  <c r="C34" i="1"/>
  <c r="C46" i="1"/>
  <c r="C50" i="1"/>
  <c r="C62" i="1"/>
  <c r="D42" i="1"/>
  <c r="D58" i="1"/>
  <c r="C43" i="1"/>
  <c r="D47" i="1"/>
  <c r="D67" i="1"/>
  <c r="C32" i="1"/>
  <c r="C44" i="1"/>
  <c r="C56" i="1"/>
  <c r="C64" i="1"/>
  <c r="D36" i="1"/>
  <c r="D40" i="1"/>
  <c r="D48" i="1"/>
  <c r="D52" i="1"/>
  <c r="D60" i="1"/>
  <c r="D68" i="1"/>
  <c r="C35" i="1"/>
  <c r="C55" i="1"/>
  <c r="C63" i="1"/>
  <c r="D39" i="1"/>
  <c r="D51" i="1"/>
  <c r="D59" i="1"/>
  <c r="C54" i="1"/>
  <c r="C31" i="1"/>
  <c r="B2" i="3" l="1" a="1"/>
  <c r="B2" i="3" s="1"/>
  <c r="B2" i="2" a="1"/>
  <c r="B2" i="2" s="1"/>
  <c r="L4" i="4"/>
  <c r="O4" i="4" s="1"/>
  <c r="D2" i="3" l="1"/>
  <c r="Z2" i="3"/>
  <c r="L2" i="3"/>
  <c r="T2" i="3"/>
  <c r="AP2" i="3"/>
  <c r="AC2" i="3"/>
  <c r="W2" i="3"/>
  <c r="AM2" i="3"/>
  <c r="O2" i="3"/>
  <c r="AB2" i="3"/>
  <c r="P2" i="3"/>
  <c r="AE2" i="3"/>
  <c r="M2" i="3"/>
  <c r="H2" i="3"/>
  <c r="AL2" i="3"/>
  <c r="Y2" i="3"/>
  <c r="S2" i="3"/>
  <c r="J2" i="3"/>
  <c r="X2" i="3"/>
  <c r="AK2" i="3"/>
  <c r="V2" i="3"/>
  <c r="AI2" i="3"/>
  <c r="U2" i="3"/>
  <c r="AA2" i="3"/>
  <c r="AN2" i="3"/>
  <c r="F2" i="3"/>
  <c r="K2" i="3"/>
  <c r="AH2" i="3"/>
  <c r="AD2" i="3"/>
  <c r="C2" i="3"/>
  <c r="I2" i="3"/>
  <c r="AO2" i="3"/>
  <c r="Q2" i="3"/>
  <c r="AJ2" i="3"/>
  <c r="E2" i="3"/>
  <c r="AG2" i="3"/>
  <c r="R2" i="3"/>
  <c r="AF2" i="3"/>
  <c r="N2" i="3"/>
  <c r="G2" i="3"/>
  <c r="G2" i="2"/>
  <c r="AE2" i="2"/>
  <c r="AI2" i="2"/>
  <c r="M2" i="2"/>
  <c r="N2" i="2"/>
  <c r="O2" i="2"/>
  <c r="R2" i="2"/>
  <c r="E2" i="2"/>
  <c r="D2" i="2"/>
  <c r="X2" i="2"/>
  <c r="Z2" i="2"/>
  <c r="K2" i="2"/>
  <c r="AJ2" i="2"/>
  <c r="AD2" i="2"/>
  <c r="F2" i="2"/>
  <c r="AF2" i="2"/>
  <c r="P2" i="2"/>
  <c r="Y2" i="2"/>
  <c r="V2" i="2"/>
  <c r="AN2" i="2"/>
  <c r="AB2" i="2"/>
  <c r="AH2" i="2"/>
  <c r="AO2" i="2"/>
  <c r="AP2" i="2"/>
  <c r="Q2" i="2"/>
  <c r="L2" i="2"/>
  <c r="AC2" i="2"/>
  <c r="AK2" i="2"/>
  <c r="W2" i="2"/>
  <c r="AM2" i="2"/>
  <c r="H2" i="2"/>
  <c r="AA2" i="2"/>
  <c r="AG2" i="2"/>
  <c r="I2" i="2"/>
  <c r="J2" i="2"/>
  <c r="T2" i="2"/>
  <c r="C2" i="2"/>
  <c r="U2" i="2"/>
  <c r="AL2" i="2"/>
  <c r="S2" i="2"/>
  <c r="L5" i="4"/>
  <c r="O5" i="4" s="1"/>
  <c r="I6" i="4"/>
  <c r="L6" i="4" l="1"/>
  <c r="O6" i="4" s="1"/>
  <c r="I7" i="4"/>
  <c r="L7" i="4" l="1"/>
  <c r="O7" i="4" s="1"/>
  <c r="I8" i="4"/>
  <c r="I9" i="4" l="1"/>
  <c r="L8" i="4"/>
  <c r="O8" i="4" s="1"/>
  <c r="L9" i="4" l="1"/>
  <c r="O9" i="4" s="1"/>
  <c r="I10" i="4"/>
  <c r="L10" i="4" l="1"/>
  <c r="O10" i="4" s="1"/>
  <c r="I11" i="4"/>
  <c r="I12" i="4" l="1"/>
  <c r="L11" i="4"/>
  <c r="O11" i="4" s="1"/>
  <c r="I13" i="4" l="1"/>
  <c r="L12" i="4"/>
  <c r="O12" i="4" s="1"/>
  <c r="L13" i="4" l="1"/>
  <c r="O13" i="4" s="1"/>
  <c r="I14" i="4"/>
  <c r="I15" i="4" l="1"/>
  <c r="L14" i="4"/>
  <c r="O14" i="4" s="1"/>
  <c r="I16" i="4" l="1"/>
  <c r="L15" i="4"/>
  <c r="O15" i="4" s="1"/>
  <c r="I17" i="4" l="1"/>
  <c r="L16" i="4"/>
  <c r="O16" i="4" s="1"/>
  <c r="I18" i="4" l="1"/>
  <c r="L17" i="4"/>
  <c r="O17" i="4" s="1"/>
  <c r="L18" i="4" l="1"/>
  <c r="O18" i="4" s="1"/>
  <c r="I19" i="4"/>
  <c r="I20" i="4" l="1"/>
  <c r="L19" i="4"/>
  <c r="O19" i="4" s="1"/>
  <c r="L20" i="4" l="1"/>
  <c r="O20" i="4" s="1"/>
  <c r="I21" i="4"/>
  <c r="I22" i="4" l="1"/>
  <c r="L21" i="4"/>
  <c r="O21" i="4" s="1"/>
  <c r="I23" i="4" l="1"/>
  <c r="L22" i="4"/>
  <c r="O22" i="4" s="1"/>
  <c r="I24" i="4" l="1"/>
  <c r="L23" i="4"/>
  <c r="O23" i="4" s="1"/>
  <c r="L24" i="4" l="1"/>
  <c r="O24" i="4" s="1"/>
  <c r="I25" i="4"/>
  <c r="L25" i="4" l="1"/>
  <c r="O25" i="4" s="1"/>
  <c r="I26" i="4"/>
  <c r="L26" i="4" l="1"/>
  <c r="O26" i="4" s="1"/>
  <c r="I27" i="4"/>
  <c r="I28" i="4" l="1"/>
  <c r="L27" i="4"/>
  <c r="O27" i="4" s="1"/>
  <c r="I29" i="4" l="1"/>
  <c r="L28" i="4"/>
  <c r="O28" i="4" s="1"/>
  <c r="I30" i="4" l="1"/>
  <c r="L29" i="4"/>
  <c r="O29" i="4" s="1"/>
  <c r="I31" i="4" l="1"/>
  <c r="L30" i="4"/>
  <c r="O30" i="4" s="1"/>
  <c r="I32" i="4" l="1"/>
  <c r="L31" i="4"/>
  <c r="O31" i="4" s="1"/>
  <c r="I33" i="4" l="1"/>
  <c r="L32" i="4"/>
  <c r="O32" i="4" s="1"/>
  <c r="I34" i="4" l="1"/>
  <c r="L33" i="4"/>
  <c r="O33" i="4" s="1"/>
  <c r="I35" i="4" l="1"/>
  <c r="L34" i="4"/>
  <c r="O34" i="4" s="1"/>
  <c r="I36" i="4" l="1"/>
  <c r="L35" i="4"/>
  <c r="O35" i="4" s="1"/>
  <c r="L36" i="4" l="1"/>
  <c r="O36" i="4" s="1"/>
  <c r="I37" i="4"/>
  <c r="I38" i="4" l="1"/>
  <c r="L37" i="4"/>
  <c r="O37" i="4" s="1"/>
  <c r="I39" i="4" l="1"/>
  <c r="L38" i="4"/>
  <c r="O38" i="4" s="1"/>
  <c r="L39" i="4" l="1"/>
  <c r="O39" i="4" s="1"/>
  <c r="I40" i="4"/>
  <c r="I41" i="4" l="1"/>
  <c r="L40" i="4"/>
  <c r="O40" i="4" s="1"/>
  <c r="L41" i="4" l="1"/>
  <c r="O41" i="4" s="1"/>
  <c r="I42" i="4"/>
  <c r="L42" i="4" s="1"/>
  <c r="O42" i="4" s="1"/>
  <c r="B2" i="5" s="1" a="1"/>
  <c r="B2" i="5" l="1"/>
  <c r="AG2" i="5"/>
  <c r="N2" i="5"/>
  <c r="U2" i="5"/>
  <c r="AI2" i="5"/>
  <c r="AN2" i="5"/>
  <c r="S2" i="5"/>
  <c r="X2" i="5"/>
  <c r="C2" i="5"/>
  <c r="H2" i="5"/>
  <c r="O2" i="5"/>
  <c r="AC2" i="5"/>
  <c r="AH2" i="5"/>
  <c r="K2" i="5"/>
  <c r="V2" i="5"/>
  <c r="I2" i="5"/>
  <c r="Q2" i="5"/>
  <c r="AB2" i="5"/>
  <c r="AL2" i="5"/>
  <c r="L2" i="5"/>
  <c r="AM2" i="5"/>
  <c r="M2" i="5"/>
  <c r="Z2" i="5"/>
  <c r="AF2" i="5"/>
  <c r="AD2" i="5"/>
  <c r="AA2" i="5"/>
  <c r="W2" i="5"/>
  <c r="T2" i="5"/>
  <c r="P2" i="5"/>
  <c r="AJ2" i="5"/>
  <c r="D2" i="5"/>
  <c r="AE2" i="5"/>
  <c r="R2" i="5"/>
  <c r="G2" i="5"/>
  <c r="E2" i="5"/>
  <c r="AO2" i="5"/>
  <c r="F2" i="5"/>
  <c r="AK2" i="5"/>
  <c r="AP2" i="5"/>
  <c r="Y2" i="5"/>
  <c r="J2" i="5"/>
</calcChain>
</file>

<file path=xl/sharedStrings.xml><?xml version="1.0" encoding="utf-8"?>
<sst xmlns="http://schemas.openxmlformats.org/spreadsheetml/2006/main" count="115" uniqueCount="110">
  <si>
    <t>BPEaCP BAU Population Employment and Compensation Projections</t>
  </si>
  <si>
    <t>Source:</t>
  </si>
  <si>
    <t>平均工资</t>
  </si>
  <si>
    <t>https://data.stats.gov.cn/easyquery.htm?cn=C01</t>
  </si>
  <si>
    <t>Notes</t>
  </si>
  <si>
    <t>2020年女</t>
  </si>
  <si>
    <t>2025女</t>
  </si>
  <si>
    <t>2030女</t>
  </si>
  <si>
    <t>2035女</t>
  </si>
  <si>
    <t>2040女</t>
  </si>
  <si>
    <t>2045女</t>
  </si>
  <si>
    <t>2050女</t>
  </si>
  <si>
    <t>2055女</t>
  </si>
  <si>
    <t>2060女</t>
  </si>
  <si>
    <t>2020男</t>
  </si>
  <si>
    <t>2025男</t>
  </si>
  <si>
    <t>2030男</t>
  </si>
  <si>
    <t>2035男</t>
  </si>
  <si>
    <t>2040男</t>
  </si>
  <si>
    <t>2045男</t>
  </si>
  <si>
    <t>2050男</t>
  </si>
  <si>
    <t>2055男</t>
  </si>
  <si>
    <t>2060男</t>
  </si>
  <si>
    <t>0-4岁</t>
  </si>
  <si>
    <t>5-9岁</t>
  </si>
  <si>
    <t>10-14岁</t>
  </si>
  <si>
    <t>15-19岁</t>
  </si>
  <si>
    <t>20-24岁</t>
  </si>
  <si>
    <t>25-29岁</t>
  </si>
  <si>
    <t>30-34岁</t>
  </si>
  <si>
    <t>35-39岁</t>
  </si>
  <si>
    <t>40-44岁</t>
  </si>
  <si>
    <t>45-49岁</t>
  </si>
  <si>
    <t>50-54岁</t>
  </si>
  <si>
    <t>55-59岁</t>
  </si>
  <si>
    <t>60-64岁</t>
  </si>
  <si>
    <t>65-69岁</t>
  </si>
  <si>
    <t>70-74岁</t>
  </si>
  <si>
    <t>75-79岁</t>
  </si>
  <si>
    <t>80-84岁</t>
  </si>
  <si>
    <t>85-89岁</t>
  </si>
  <si>
    <t>90-94岁</t>
  </si>
  <si>
    <t>95-99岁</t>
  </si>
  <si>
    <t>100岁及以上</t>
  </si>
  <si>
    <t>总人口</t>
  </si>
  <si>
    <t>15-65岁人口</t>
  </si>
  <si>
    <t>年份</t>
  </si>
  <si>
    <t>X</t>
  </si>
  <si>
    <t>就业人数</t>
  </si>
  <si>
    <t>2020年15-65岁人口数</t>
  </si>
  <si>
    <t>2020年就业人口数</t>
  </si>
  <si>
    <t>2020年就业比重</t>
  </si>
  <si>
    <t>平均GDP</t>
  </si>
  <si>
    <t>平均GDP增速</t>
  </si>
  <si>
    <t>平均工资增速</t>
  </si>
  <si>
    <t>人均报酬增长率</t>
  </si>
  <si>
    <t>employeecomp（元）</t>
  </si>
  <si>
    <t>employeecomp（美元）</t>
  </si>
  <si>
    <t>Unit: people</t>
  </si>
  <si>
    <t>Population</t>
  </si>
  <si>
    <t>Employed Population</t>
  </si>
  <si>
    <t>Unit: 2012 $</t>
  </si>
  <si>
    <t>Total EE Compensation</t>
  </si>
  <si>
    <t>人民币年份</t>
  </si>
  <si>
    <t>当年人民币相对2012美元</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</si>
  <si>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</si>
  <si>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</si>
  <si>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</si>
  <si>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</si>
  <si>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</si>
  <si>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</si>
  <si>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</si>
  <si>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</si>
  <si>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</si>
  <si>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</si>
  <si>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</si>
  <si>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</si>
  <si>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</si>
  <si>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</si>
  <si>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</si>
  <si>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</si>
  <si>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</si>
  <si>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</si>
  <si>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</si>
  <si>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</si>
  <si>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</si>
  <si>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Average wage</t>
    <phoneticPr fontId="8" type="noConversion"/>
  </si>
  <si>
    <r>
      <t>C</t>
    </r>
    <r>
      <rPr>
        <sz val="11"/>
        <color theme="1"/>
        <rFont val="等线"/>
        <family val="3"/>
        <charset val="134"/>
        <scheme val="minor"/>
      </rPr>
      <t>hina</t>
    </r>
    <r>
      <rPr>
        <sz val="11"/>
        <color theme="1"/>
        <rFont val="等线"/>
        <family val="3"/>
        <charset val="134"/>
        <scheme val="minor"/>
      </rPr>
      <t xml:space="preserve"> Statistical Yearbook </t>
    </r>
    <r>
      <rPr>
        <sz val="11"/>
        <color theme="1"/>
        <rFont val="等线"/>
        <family val="3"/>
        <charset val="134"/>
        <scheme val="minor"/>
      </rPr>
      <t>4-9</t>
    </r>
    <phoneticPr fontId="8" type="noConversion"/>
  </si>
  <si>
    <r>
      <t>N</t>
    </r>
    <r>
      <rPr>
        <sz val="11"/>
        <color theme="1"/>
        <rFont val="等线"/>
        <family val="3"/>
        <charset val="134"/>
        <scheme val="minor"/>
      </rPr>
      <t>BS</t>
    </r>
    <phoneticPr fontId="8" type="noConversion"/>
  </si>
  <si>
    <t>Population projection</t>
    <phoneticPr fontId="8" type="noConversion"/>
  </si>
  <si>
    <t>Working population in China</t>
    <phoneticPr fontId="8" type="noConversion"/>
  </si>
  <si>
    <r>
      <t>China</t>
    </r>
    <r>
      <rPr>
        <sz val="11"/>
        <color theme="1"/>
        <rFont val="等线"/>
        <family val="3"/>
        <charset val="134"/>
        <scheme val="minor"/>
      </rPr>
      <t xml:space="preserve"> Statistical Yearbook </t>
    </r>
    <r>
      <rPr>
        <sz val="11"/>
        <color theme="1"/>
        <rFont val="等线"/>
        <family val="3"/>
        <charset val="134"/>
        <scheme val="minor"/>
      </rPr>
      <t>4-2</t>
    </r>
    <phoneticPr fontId="8" type="noConversion"/>
  </si>
  <si>
    <t>Population projections are extrapolated from the Chinese population over the past ten years.</t>
    <phoneticPr fontId="9" type="noConversion"/>
  </si>
  <si>
    <t>Employment is calculated by multiplying the number of people aged 15-65 in each year by the ratio of the working population in 2020 to the total number of people aged 15-65 in 2020.</t>
    <phoneticPr fontId="8" type="noConversion"/>
  </si>
  <si>
    <r>
      <t>Emplyeecompensation is calculated as in the wage</t>
    </r>
    <r>
      <rPr>
        <sz val="11"/>
        <color theme="1"/>
        <rFont val="等线"/>
        <family val="3"/>
        <charset val="134"/>
        <scheme val="minor"/>
      </rPr>
      <t xml:space="preserve"> extrapolation table. The  growth rate </t>
    </r>
    <r>
      <rPr>
        <sz val="11"/>
        <color theme="1"/>
        <rFont val="等线"/>
        <family val="3"/>
        <charset val="134"/>
        <scheme val="minor"/>
      </rPr>
      <t xml:space="preserve">of per capita GDP </t>
    </r>
    <r>
      <rPr>
        <sz val="11"/>
        <color theme="1"/>
        <rFont val="等线"/>
        <family val="3"/>
        <charset val="134"/>
        <scheme val="minor"/>
      </rPr>
      <t>and</t>
    </r>
    <r>
      <rPr>
        <sz val="11"/>
        <color theme="1"/>
        <rFont val="等线"/>
        <family val="3"/>
        <charset val="134"/>
        <scheme val="minor"/>
      </rPr>
      <t xml:space="preserve"> growth rate</t>
    </r>
    <r>
      <rPr>
        <sz val="11"/>
        <color theme="1"/>
        <rFont val="等线"/>
        <family val="3"/>
        <charset val="134"/>
        <scheme val="minor"/>
      </rPr>
      <t xml:space="preserve"> </t>
    </r>
    <r>
      <rPr>
        <sz val="11"/>
        <color theme="1"/>
        <rFont val="等线"/>
        <family val="3"/>
        <charset val="134"/>
        <scheme val="minor"/>
      </rPr>
      <t xml:space="preserve">of </t>
    </r>
    <r>
      <rPr>
        <sz val="11"/>
        <color theme="1"/>
        <rFont val="等线"/>
        <family val="3"/>
        <charset val="134"/>
        <scheme val="minor"/>
      </rPr>
      <t>average wage  from 2010 to 2020 are multiplied by the ratio of per capita GDP in 2020 to per capita GDP in 2019 to obtain the per capita wage growth rate, and then the per capita compensation is obtained.</t>
    </r>
    <r>
      <rPr>
        <sz val="11"/>
        <color theme="1"/>
        <rFont val="等线"/>
        <family val="3"/>
        <charset val="134"/>
        <scheme val="minor"/>
      </rPr>
      <t xml:space="preserve"> Per capita income multiplied by the employed population is emplyeecompensation</t>
    </r>
    <r>
      <rPr>
        <sz val="11"/>
        <color theme="1"/>
        <rFont val="等线"/>
        <family val="3"/>
        <charset val="134"/>
        <scheme val="minor"/>
      </rPr>
      <t>. In 2012 dollars.</t>
    </r>
    <phoneticPr fontId="8" type="noConversion"/>
  </si>
  <si>
    <t>Currency Conversion</t>
  </si>
  <si>
    <t>We convert 2020 RMB to 2012 USD with the following conversion factor:</t>
  </si>
  <si>
    <r>
      <t>2</t>
    </r>
    <r>
      <rPr>
        <sz val="11"/>
        <color theme="1"/>
        <rFont val="等线"/>
        <family val="3"/>
        <charset val="134"/>
        <scheme val="minor"/>
      </rPr>
      <t>020</t>
    </r>
    <r>
      <rPr>
        <sz val="11"/>
        <color theme="1"/>
        <rFont val="等线"/>
        <family val="3"/>
        <charset val="134"/>
        <scheme val="minor"/>
      </rPr>
      <t xml:space="preserve"> RMB / 2012 USD</t>
    </r>
    <phoneticPr fontId="10" type="noConversion"/>
  </si>
  <si>
    <t>https://www.stats.gov.cn/sj/ndsj/2023/indexch.htm</t>
  </si>
  <si>
    <t>https://www.stats.gov.cn/sj/ndsj/2023/indexch.htm</t>
    <phoneticPr fontId="8" type="noConversion"/>
  </si>
  <si>
    <t>中华人民共和国2023年国民经济和社会发展统计公报 - 国家统计局 (stats.gov.cn)</t>
  </si>
  <si>
    <t>Statistical Communiqué of the People’s Republic of China on the 2023 National Economic and Social Development</t>
    <phoneticPr fontId="8" type="noConversion"/>
  </si>
  <si>
    <t>Household income and consumption expenditure in 2023</t>
  </si>
  <si>
    <t>2023年居民收入和消费支出情况 - 国家统计局 (stats.gov.cn)</t>
  </si>
  <si>
    <t>GDP per capita in China 2010-2023</t>
    <phoneticPr fontId="8" type="noConversion"/>
  </si>
  <si>
    <t>R² = 9.999919E-01</t>
  </si>
  <si>
    <t>R² = 9.999927E-01</t>
  </si>
  <si>
    <r>
      <t>y = -3.372361E-03x</t>
    </r>
    <r>
      <rPr>
        <vertAlign val="superscript"/>
        <sz val="9"/>
        <color rgb="FF595959"/>
        <rFont val="Calibri"/>
        <family val="2"/>
      </rPr>
      <t>6</t>
    </r>
    <r>
      <rPr>
        <sz val="9"/>
        <color rgb="FF595959"/>
        <rFont val="Calibri"/>
        <family val="2"/>
      </rPr>
      <t xml:space="preserve"> + 7.889298E-01x</t>
    </r>
    <r>
      <rPr>
        <vertAlign val="superscript"/>
        <sz val="9"/>
        <color rgb="FF595959"/>
        <rFont val="Calibri"/>
        <family val="2"/>
      </rPr>
      <t>5</t>
    </r>
    <r>
      <rPr>
        <sz val="9"/>
        <color rgb="FF595959"/>
        <rFont val="Calibri"/>
        <family val="2"/>
      </rPr>
      <t xml:space="preserve"> - 7.549039E+01x</t>
    </r>
    <r>
      <rPr>
        <vertAlign val="superscript"/>
        <sz val="9"/>
        <color rgb="FF595959"/>
        <rFont val="Calibri"/>
        <family val="2"/>
      </rPr>
      <t>4</t>
    </r>
    <r>
      <rPr>
        <sz val="9"/>
        <color rgb="FF595959"/>
        <rFont val="Calibri"/>
        <family val="2"/>
      </rPr>
      <t xml:space="preserve"> + 3.850261E+03x</t>
    </r>
    <r>
      <rPr>
        <vertAlign val="superscript"/>
        <sz val="9"/>
        <color rgb="FF595959"/>
        <rFont val="Calibri"/>
        <family val="2"/>
      </rPr>
      <t>3</t>
    </r>
    <r>
      <rPr>
        <sz val="9"/>
        <color rgb="FF595959"/>
        <rFont val="Calibri"/>
        <family val="2"/>
      </rPr>
      <t xml:space="preserve"> - 1.161595E+05x</t>
    </r>
    <r>
      <rPr>
        <vertAlign val="superscript"/>
        <sz val="9"/>
        <color rgb="FF595959"/>
        <rFont val="Calibri"/>
        <family val="2"/>
      </rPr>
      <t>2</t>
    </r>
    <r>
      <rPr>
        <sz val="9"/>
        <color rgb="FF595959"/>
        <rFont val="Calibri"/>
        <family val="2"/>
      </rPr>
      <t xml:space="preserve"> + 1.879950E+06x + 1.270411E+07</t>
    </r>
    <phoneticPr fontId="8" type="noConversion"/>
  </si>
  <si>
    <r>
      <t>y = 3.037151E-02x</t>
    </r>
    <r>
      <rPr>
        <vertAlign val="superscript"/>
        <sz val="9"/>
        <color rgb="FF595959"/>
        <rFont val="Calibri"/>
        <family val="2"/>
      </rPr>
      <t>6</t>
    </r>
    <r>
      <rPr>
        <sz val="9"/>
        <color rgb="FF595959"/>
        <rFont val="Calibri"/>
        <family val="2"/>
      </rPr>
      <t xml:space="preserve"> - 6.813054E+00x</t>
    </r>
    <r>
      <rPr>
        <vertAlign val="superscript"/>
        <sz val="9"/>
        <color rgb="FF595959"/>
        <rFont val="Calibri"/>
        <family val="2"/>
      </rPr>
      <t>5</t>
    </r>
    <r>
      <rPr>
        <sz val="9"/>
        <color rgb="FF595959"/>
        <rFont val="Calibri"/>
        <family val="2"/>
      </rPr>
      <t xml:space="preserve"> + 6.253272E+02x</t>
    </r>
    <r>
      <rPr>
        <vertAlign val="superscript"/>
        <sz val="9"/>
        <color rgb="FF595959"/>
        <rFont val="Calibri"/>
        <family val="2"/>
      </rPr>
      <t>4</t>
    </r>
    <r>
      <rPr>
        <sz val="9"/>
        <color rgb="FF595959"/>
        <rFont val="Calibri"/>
        <family val="2"/>
      </rPr>
      <t xml:space="preserve"> - 3.024728E+04x</t>
    </r>
    <r>
      <rPr>
        <vertAlign val="superscript"/>
        <sz val="9"/>
        <color rgb="FF595959"/>
        <rFont val="Calibri"/>
        <family val="2"/>
      </rPr>
      <t>3</t>
    </r>
    <r>
      <rPr>
        <sz val="9"/>
        <color rgb="FF595959"/>
        <rFont val="Calibri"/>
        <family val="2"/>
      </rPr>
      <t xml:space="preserve"> + 8.150591E+05x</t>
    </r>
    <r>
      <rPr>
        <vertAlign val="superscript"/>
        <sz val="9"/>
        <color rgb="FF595959"/>
        <rFont val="Calibri"/>
        <family val="2"/>
      </rPr>
      <t>2</t>
    </r>
    <r>
      <rPr>
        <sz val="9"/>
        <color rgb="FF595959"/>
        <rFont val="Calibri"/>
        <family val="2"/>
      </rPr>
      <t xml:space="preserve"> - 1.179135E+07x + 8.997222E+07</t>
    </r>
    <phoneticPr fontId="8" type="noConversion"/>
  </si>
  <si>
    <t>全国</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</si>
</sst>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00_ "/>
  </numFmts>
  <fonts count="13" x14ac:knownFonts="1">
    <font>
      <sz val="11"/>
      <color theme="1"/>
      <name val="等线"/>
      <charset val="134"/>
      <scheme val="minor"/>
    </font>
    <font>
      <i/>
      <sz val="11"/>
      <color theme="1"/>
      <name val="等线"/>
      <family val="3"/>
      <charset val="134"/>
      <scheme val="minor"/>
    </font>
    <font>
      <sz val="10"/>
      <name val="宋体"/>
      <family val="3"/>
      <charset val="134"/>
    </font>
    <font>
      <b/>
      <sz val="11"/>
      <color theme="1"/>
      <name val="等线"/>
      <family val="3"/>
      <charset val="134"/>
      <scheme val="minor"/>
    </font>
    <font>
      <sz val="11"/>
      <color theme="1"/>
      <name val="等线"/>
      <family val="3"/>
      <charset val="134"/>
      <scheme val="minor"/>
    </font>
    <font>
      <b/>
      <sz val="11"/>
      <color theme="1"/>
      <name val="等线"/>
      <family val="3"/>
      <charset val="134"/>
      <scheme val="minor"/>
    </font>
    <font>
      <u/>
      <sz val="11"/>
      <color rgb="FF0000FF"/>
      <name val="等线"/>
      <family val="3"/>
      <charset val="134"/>
      <scheme val="minor"/>
    </font>
    <font>
      <sz val="11"/>
      <color theme="1"/>
      <name val="等线"/>
      <family val="3"/>
      <charset val="134"/>
      <scheme val="minor"/>
    </font>
    <font>
      <sz val="9"/>
      <name val="等线"/>
      <family val="3"/>
      <charset val="134"/>
      <scheme val="minor"/>
    </font>
    <font>
      <sz val="9"/>
      <name val="等线"/>
      <family val="2"/>
      <charset val="134"/>
      <scheme val="minor"/>
    </font>
    <font>
      <sz val="9"/>
      <name val="等线"/>
      <family val="3"/>
      <charset val="134"/>
    </font>
    <font>
      <sz val="9"/>
      <color rgb="FF595959"/>
      <name val="Calibri"/>
      <family val="2"/>
    </font>
    <font>
      <vertAlign val="superscript"/>
      <sz val="9"/>
      <color rgb="FF595959"/>
      <name val="Calibri"/>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7" fillId="0" borderId="0"/>
  </cellStyleXfs>
  <cellXfs count="19">
    <xf numFmtId="0" fontId="0" fillId="0" borderId="0" xfId="0">
      <alignment vertical="center"/>
    </xf>
    <xf numFmtId="0" fontId="0" fillId="0" borderId="0" xfId="0" applyAlignment="1">
      <alignment vertical="center" wrapText="1"/>
    </xf>
    <xf numFmtId="177" fontId="0" fillId="0" borderId="0" xfId="0" applyNumberFormat="1" applyAlignment="1">
      <alignment wrapText="1"/>
    </xf>
    <xf numFmtId="0" fontId="0" fillId="0" borderId="0" xfId="0" applyAlignment="1">
      <alignment horizontal="left"/>
    </xf>
    <xf numFmtId="177" fontId="0" fillId="0" borderId="0" xfId="0" applyNumberFormat="1">
      <alignment vertical="center"/>
    </xf>
    <xf numFmtId="0" fontId="1" fillId="0" borderId="0" xfId="2" applyFont="1"/>
    <xf numFmtId="0" fontId="0" fillId="0" borderId="0" xfId="0" applyAlignment="1"/>
    <xf numFmtId="0" fontId="7" fillId="0" borderId="0" xfId="2"/>
    <xf numFmtId="176" fontId="7" fillId="0" borderId="0" xfId="2" applyNumberFormat="1"/>
    <xf numFmtId="0" fontId="2" fillId="0" borderId="0" xfId="0" applyFont="1" applyAlignment="1"/>
    <xf numFmtId="0" fontId="0" fillId="0" borderId="0" xfId="0" applyAlignment="1">
      <alignment horizontal="center" vertical="center"/>
    </xf>
    <xf numFmtId="11" fontId="0" fillId="0" borderId="0" xfId="0" applyNumberFormat="1">
      <alignment vertical="center"/>
    </xf>
    <xf numFmtId="0" fontId="3" fillId="0" borderId="0" xfId="0" applyFont="1" applyAlignment="1"/>
    <xf numFmtId="0" fontId="4" fillId="0" borderId="0" xfId="0" applyFont="1" applyAlignment="1"/>
    <xf numFmtId="0" fontId="5" fillId="0" borderId="0" xfId="0" applyFont="1" applyAlignment="1"/>
    <xf numFmtId="0" fontId="6" fillId="0" borderId="0" xfId="1">
      <alignment vertical="center"/>
    </xf>
    <xf numFmtId="0" fontId="4" fillId="0" borderId="0" xfId="0" applyFont="1">
      <alignment vertical="center"/>
    </xf>
    <xf numFmtId="177" fontId="0" fillId="0" borderId="0" xfId="0" applyNumberFormat="1" applyAlignment="1"/>
    <xf numFmtId="0" fontId="11" fillId="0" borderId="0" xfId="0" applyFont="1" applyAlignment="1">
      <alignment horizontal="center" vertical="center" readingOrder="1"/>
    </xf>
  </cellXfs>
  <cellStyles count="3">
    <cellStyle name="常规" xfId="0" builtinId="0"/>
    <cellStyle name="常规 2" xfId="2" xr:uid="{00000000-0005-0000-0000-00003100000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53937007874001"/>
          <c:y val="0.35168999708369802"/>
          <c:w val="0.80857174103237095"/>
          <c:h val="0.54091061533974905"/>
        </c:manualLayout>
      </c:layout>
      <c:scatterChart>
        <c:scatterStyle val="lineMarker"/>
        <c:varyColors val="0"/>
        <c:ser>
          <c:idx val="0"/>
          <c:order val="0"/>
          <c:tx>
            <c:strRef>
              <c:f>'Employment Forecast'!$A$25</c:f>
              <c:strCache>
                <c:ptCount val="1"/>
                <c:pt idx="0">
                  <c:v>总人口</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6"/>
            <c:dispRSqr val="1"/>
            <c:dispEq val="1"/>
            <c:trendlineLbl>
              <c:layout>
                <c:manualLayout>
                  <c:x val="0.13402384076990401"/>
                  <c:y val="-0.38435367454068198"/>
                </c:manualLayout>
              </c:layout>
              <c:numFmt formatCode="0.000000E+00" sourceLinked="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trendlineLbl>
          </c:trendline>
          <c:xVal>
            <c:numRef>
              <c:f>'Employment Forecast'!$B$24:$J$24</c:f>
              <c:numCache>
                <c:formatCode>General</c:formatCode>
                <c:ptCount val="9"/>
                <c:pt idx="0">
                  <c:v>20</c:v>
                </c:pt>
                <c:pt idx="1">
                  <c:v>25</c:v>
                </c:pt>
                <c:pt idx="2">
                  <c:v>30</c:v>
                </c:pt>
                <c:pt idx="3">
                  <c:v>35</c:v>
                </c:pt>
                <c:pt idx="4">
                  <c:v>40</c:v>
                </c:pt>
                <c:pt idx="5">
                  <c:v>45</c:v>
                </c:pt>
                <c:pt idx="6">
                  <c:v>50</c:v>
                </c:pt>
                <c:pt idx="7">
                  <c:v>55</c:v>
                </c:pt>
                <c:pt idx="8">
                  <c:v>60</c:v>
                </c:pt>
              </c:numCache>
            </c:numRef>
          </c:xVal>
          <c:yVal>
            <c:numRef>
              <c:f>'Employment Forecast'!$B$25:$J$25</c:f>
              <c:numCache>
                <c:formatCode>General</c:formatCode>
                <c:ptCount val="9"/>
                <c:pt idx="0">
                  <c:v>24870895</c:v>
                </c:pt>
                <c:pt idx="1">
                  <c:v>24661035</c:v>
                </c:pt>
                <c:pt idx="2">
                  <c:v>24068845</c:v>
                </c:pt>
                <c:pt idx="3">
                  <c:v>23256840</c:v>
                </c:pt>
                <c:pt idx="4">
                  <c:v>22173054</c:v>
                </c:pt>
                <c:pt idx="5">
                  <c:v>20950015</c:v>
                </c:pt>
                <c:pt idx="6">
                  <c:v>19623836</c:v>
                </c:pt>
                <c:pt idx="7">
                  <c:v>18225704</c:v>
                </c:pt>
                <c:pt idx="8">
                  <c:v>16759285</c:v>
                </c:pt>
              </c:numCache>
            </c:numRef>
          </c:yVal>
          <c:smooth val="0"/>
          <c:extLst>
            <c:ext xmlns:c16="http://schemas.microsoft.com/office/drawing/2014/chart" uri="{C3380CC4-5D6E-409C-BE32-E72D297353CC}">
              <c16:uniqueId val="{00000001-02D0-4255-8DC4-99D91386B946}"/>
            </c:ext>
          </c:extLst>
        </c:ser>
        <c:ser>
          <c:idx val="1"/>
          <c:order val="1"/>
          <c:tx>
            <c:strRef>
              <c:f>'Employment Forecast'!$A$26</c:f>
              <c:strCache>
                <c:ptCount val="1"/>
                <c:pt idx="0">
                  <c:v>15-65岁人口</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6"/>
            <c:dispRSqr val="1"/>
            <c:dispEq val="1"/>
            <c:trendlineLbl>
              <c:layout>
                <c:manualLayout>
                  <c:x val="0.1388156167979"/>
                  <c:y val="-0.42996682706328399"/>
                </c:manualLayout>
              </c:layout>
              <c:numFmt formatCode="0.000000E+00" sourceLinked="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trendlineLbl>
          </c:trendline>
          <c:xVal>
            <c:numRef>
              <c:f>'Employment Forecast'!$B$24:$J$24</c:f>
              <c:numCache>
                <c:formatCode>General</c:formatCode>
                <c:ptCount val="9"/>
                <c:pt idx="0">
                  <c:v>20</c:v>
                </c:pt>
                <c:pt idx="1">
                  <c:v>25</c:v>
                </c:pt>
                <c:pt idx="2">
                  <c:v>30</c:v>
                </c:pt>
                <c:pt idx="3">
                  <c:v>35</c:v>
                </c:pt>
                <c:pt idx="4">
                  <c:v>40</c:v>
                </c:pt>
                <c:pt idx="5">
                  <c:v>45</c:v>
                </c:pt>
                <c:pt idx="6">
                  <c:v>50</c:v>
                </c:pt>
                <c:pt idx="7">
                  <c:v>55</c:v>
                </c:pt>
                <c:pt idx="8">
                  <c:v>60</c:v>
                </c:pt>
              </c:numCache>
            </c:numRef>
          </c:xVal>
          <c:yVal>
            <c:numRef>
              <c:f>'Employment Forecast'!$B$26:$J$26</c:f>
              <c:numCache>
                <c:formatCode>General</c:formatCode>
                <c:ptCount val="9"/>
                <c:pt idx="0">
                  <c:v>18385587</c:v>
                </c:pt>
                <c:pt idx="1">
                  <c:v>17132485</c:v>
                </c:pt>
                <c:pt idx="2">
                  <c:v>16218565</c:v>
                </c:pt>
                <c:pt idx="3">
                  <c:v>15229993</c:v>
                </c:pt>
                <c:pt idx="4">
                  <c:v>14187655</c:v>
                </c:pt>
                <c:pt idx="5">
                  <c:v>12793301</c:v>
                </c:pt>
                <c:pt idx="6">
                  <c:v>10916412</c:v>
                </c:pt>
                <c:pt idx="7">
                  <c:v>8545086</c:v>
                </c:pt>
                <c:pt idx="8">
                  <c:v>6715466</c:v>
                </c:pt>
              </c:numCache>
            </c:numRef>
          </c:yVal>
          <c:smooth val="0"/>
          <c:extLst>
            <c:ext xmlns:c16="http://schemas.microsoft.com/office/drawing/2014/chart" uri="{C3380CC4-5D6E-409C-BE32-E72D297353CC}">
              <c16:uniqueId val="{00000003-02D0-4255-8DC4-99D91386B946}"/>
            </c:ext>
          </c:extLst>
        </c:ser>
        <c:dLbls>
          <c:showLegendKey val="0"/>
          <c:showVal val="0"/>
          <c:showCatName val="0"/>
          <c:showSerName val="0"/>
          <c:showPercent val="0"/>
          <c:showBubbleSize val="0"/>
        </c:dLbls>
        <c:axId val="1845271712"/>
        <c:axId val="1845272128"/>
      </c:scatterChart>
      <c:valAx>
        <c:axId val="184527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1845272128"/>
        <c:crosses val="autoZero"/>
        <c:crossBetween val="midCat"/>
      </c:valAx>
      <c:valAx>
        <c:axId val="184527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18452717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numFmt formatCode="General" sourceLinked="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trendlineLbl>
          </c:trendline>
          <c:xVal>
            <c:numRef>
              <c:f>'wage extrapolation'!$C$7:$C$14</c:f>
              <c:numCache>
                <c:formatCode>General</c:formatCode>
                <c:ptCount val="8"/>
                <c:pt idx="0">
                  <c:v>6.2256809338521402E-2</c:v>
                </c:pt>
                <c:pt idx="1">
                  <c:v>0.11172161172161177</c:v>
                </c:pt>
                <c:pt idx="2">
                  <c:v>9.9670510708401938E-2</c:v>
                </c:pt>
                <c:pt idx="3">
                  <c:v>9.1385767790262085E-2</c:v>
                </c:pt>
                <c:pt idx="4">
                  <c:v>5.2161976664378829E-2</c:v>
                </c:pt>
                <c:pt idx="5">
                  <c:v>2.2831050228310446E-2</c:v>
                </c:pt>
                <c:pt idx="6">
                  <c:v>0.11862244897959173</c:v>
                </c:pt>
                <c:pt idx="7">
                  <c:v>2.9281641961231397E-2</c:v>
                </c:pt>
              </c:numCache>
            </c:numRef>
          </c:xVal>
          <c:yVal>
            <c:numRef>
              <c:f>'wage extrapolation'!$E$7:$E$14</c:f>
              <c:numCache>
                <c:formatCode>General</c:formatCode>
                <c:ptCount val="8"/>
                <c:pt idx="0">
                  <c:v>8.9006593450439375E-2</c:v>
                </c:pt>
                <c:pt idx="1">
                  <c:v>9.8567424478355647E-2</c:v>
                </c:pt>
                <c:pt idx="2">
                  <c:v>8.2211197732104946E-2</c:v>
                </c:pt>
                <c:pt idx="3">
                  <c:v>8.1705766786085654E-2</c:v>
                </c:pt>
                <c:pt idx="4">
                  <c:v>6.3938746438746419E-2</c:v>
                </c:pt>
                <c:pt idx="5">
                  <c:v>0.15067245961560349</c:v>
                </c:pt>
                <c:pt idx="6">
                  <c:v>0.1161248283726235</c:v>
                </c:pt>
                <c:pt idx="7">
                  <c:v>0.10754571422614201</c:v>
                </c:pt>
              </c:numCache>
            </c:numRef>
          </c:yVal>
          <c:smooth val="0"/>
          <c:extLst>
            <c:ext xmlns:c16="http://schemas.microsoft.com/office/drawing/2014/chart" uri="{C3380CC4-5D6E-409C-BE32-E72D297353CC}">
              <c16:uniqueId val="{00000001-FE28-4005-8DA5-075D70FB5039}"/>
            </c:ext>
          </c:extLst>
        </c:ser>
        <c:dLbls>
          <c:showLegendKey val="0"/>
          <c:showVal val="0"/>
          <c:showCatName val="0"/>
          <c:showSerName val="0"/>
          <c:showPercent val="0"/>
          <c:showBubbleSize val="0"/>
        </c:dLbls>
        <c:axId val="305586085"/>
        <c:axId val="815059031"/>
      </c:scatterChart>
      <c:valAx>
        <c:axId val="30558608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15059031"/>
        <c:crosses val="autoZero"/>
        <c:crossBetween val="midCat"/>
      </c:valAx>
      <c:valAx>
        <c:axId val="815059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30558608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16</xdr:col>
      <xdr:colOff>166687</xdr:colOff>
      <xdr:row>29</xdr:row>
      <xdr:rowOff>0</xdr:rowOff>
    </xdr:from>
    <xdr:to>
      <xdr:col>23</xdr:col>
      <xdr:colOff>128587</xdr:colOff>
      <xdr:row>44</xdr:row>
      <xdr:rowOff>28575</xdr:rowOff>
    </xdr:to>
    <xdr:graphicFrame macro="">
      <xdr:nvGraphicFramePr>
        <xdr:cNvPr id="2" name="图表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206375</xdr:colOff>
      <xdr:row>18</xdr:row>
      <xdr:rowOff>136525</xdr:rowOff>
    </xdr:from>
    <xdr:to>
      <xdr:col>6</xdr:col>
      <xdr:colOff>111125</xdr:colOff>
      <xdr:row>33</xdr:row>
      <xdr:rowOff>165100</xdr:rowOff>
    </xdr:to>
    <xdr:graphicFrame macro="">
      <xdr:nvGraphicFramePr>
        <xdr:cNvPr id="3" name="图表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zhlx2/Desktop/&#20309;&#36920;&#32676;/&#20154;&#27665;&#24065;&#30456;&#23545;2012&#32654;&#20803;&#25442;&#316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汇率"/>
      <sheetName val="Calculation"/>
      <sheetName val="横向"/>
    </sheetNames>
    <sheetDataSet>
      <sheetData sheetId="0"/>
      <sheetData sheetId="1">
        <row r="45">
          <cell r="L45">
            <v>0.26402731839314603</v>
          </cell>
        </row>
        <row r="46">
          <cell r="L46">
            <v>0.25873096752649299</v>
          </cell>
        </row>
        <row r="47">
          <cell r="L47">
            <v>0.25718247422042501</v>
          </cell>
        </row>
        <row r="48">
          <cell r="L48">
            <v>0.25065741621071402</v>
          </cell>
        </row>
        <row r="49">
          <cell r="L49">
            <v>0.234364418959083</v>
          </cell>
        </row>
        <row r="50">
          <cell r="L50">
            <v>0.22555916594478401</v>
          </cell>
        </row>
        <row r="51">
          <cell r="L51">
            <v>0.217037097117422</v>
          </cell>
        </row>
        <row r="52">
          <cell r="L52">
            <v>0.20142712631579199</v>
          </cell>
        </row>
        <row r="53">
          <cell r="L53">
            <v>0.186860689001348</v>
          </cell>
        </row>
        <row r="54">
          <cell r="L54">
            <v>0.187253046603439</v>
          </cell>
        </row>
        <row r="55">
          <cell r="L55">
            <v>0.17519707002278201</v>
          </cell>
        </row>
        <row r="56">
          <cell r="L56">
            <v>0.16210590836123601</v>
          </cell>
        </row>
        <row r="57">
          <cell r="L57">
            <v>0.158412957650193</v>
          </cell>
        </row>
        <row r="58">
          <cell r="L58">
            <v>0.15505846920337699</v>
          </cell>
        </row>
        <row r="59">
          <cell r="L59">
            <v>0.15347603355213099</v>
          </cell>
        </row>
        <row r="60">
          <cell r="L60">
            <v>0.153480552163204</v>
          </cell>
        </row>
        <row r="61">
          <cell r="L61">
            <v>0.15135052654071199</v>
          </cell>
        </row>
        <row r="62">
          <cell r="L62">
            <v>0.14520448257929899</v>
          </cell>
        </row>
        <row r="63">
          <cell r="L63">
            <v>0.14029452814745599</v>
          </cell>
        </row>
        <row r="64">
          <cell r="L64">
            <v>0.138511262027254</v>
          </cell>
        </row>
        <row r="65">
          <cell r="L65">
            <v>0.13765067798823399</v>
          </cell>
        </row>
      </sheetData>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tats.gov.cn/sj/zxfb/202402/t20240228_1947915.html" TargetMode="External"/><Relationship Id="rId2" Type="http://schemas.openxmlformats.org/officeDocument/2006/relationships/hyperlink" Target="https://data.stats.gov.cn/easyquery.htm?cn=C01" TargetMode="External"/><Relationship Id="rId1" Type="http://schemas.openxmlformats.org/officeDocument/2006/relationships/hyperlink" Target="https://www.stats.gov.cn/sj/ndsj/2023/indexch.htm" TargetMode="External"/><Relationship Id="rId4" Type="http://schemas.openxmlformats.org/officeDocument/2006/relationships/hyperlink" Target="https://www.stats.gov.cn/sj/zxfb/202401/t20240116_1946622.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B23" sqref="B23"/>
    </sheetView>
  </sheetViews>
  <sheetFormatPr defaultColWidth="9" defaultRowHeight="14.25" x14ac:dyDescent="0.2"/>
  <sheetData>
    <row r="1" spans="1:2" x14ac:dyDescent="0.2">
      <c r="A1" s="12" t="s">
        <v>0</v>
      </c>
      <c r="B1" s="13"/>
    </row>
    <row r="2" spans="1:2" x14ac:dyDescent="0.2">
      <c r="A2" s="13"/>
      <c r="B2" s="13"/>
    </row>
    <row r="3" spans="1:2" x14ac:dyDescent="0.2">
      <c r="A3" s="14" t="s">
        <v>1</v>
      </c>
      <c r="B3" s="16" t="s">
        <v>89</v>
      </c>
    </row>
    <row r="5" spans="1:2" x14ac:dyDescent="0.2">
      <c r="B5" s="16" t="s">
        <v>90</v>
      </c>
    </row>
    <row r="6" spans="1:2" x14ac:dyDescent="0.2">
      <c r="B6" s="13" t="s">
        <v>91</v>
      </c>
    </row>
    <row r="7" spans="1:2" x14ac:dyDescent="0.2">
      <c r="B7">
        <v>2023</v>
      </c>
    </row>
    <row r="8" spans="1:2" x14ac:dyDescent="0.2">
      <c r="B8" s="15" t="s">
        <v>99</v>
      </c>
    </row>
    <row r="9" spans="1:2" x14ac:dyDescent="0.2">
      <c r="B9" s="15"/>
    </row>
    <row r="10" spans="1:2" x14ac:dyDescent="0.2">
      <c r="B10" s="16" t="s">
        <v>101</v>
      </c>
    </row>
    <row r="11" spans="1:2" x14ac:dyDescent="0.2">
      <c r="B11" s="15" t="s">
        <v>100</v>
      </c>
    </row>
    <row r="13" spans="1:2" x14ac:dyDescent="0.2">
      <c r="B13" s="6" t="s">
        <v>86</v>
      </c>
    </row>
    <row r="14" spans="1:2" x14ac:dyDescent="0.2">
      <c r="B14" s="13" t="s">
        <v>87</v>
      </c>
    </row>
    <row r="15" spans="1:2" x14ac:dyDescent="0.2">
      <c r="B15">
        <v>2023</v>
      </c>
    </row>
    <row r="16" spans="1:2" x14ac:dyDescent="0.2">
      <c r="B16" t="s">
        <v>98</v>
      </c>
    </row>
    <row r="18" spans="1:2" x14ac:dyDescent="0.2">
      <c r="B18" t="s">
        <v>102</v>
      </c>
    </row>
    <row r="19" spans="1:2" x14ac:dyDescent="0.2">
      <c r="B19" s="15" t="s">
        <v>103</v>
      </c>
    </row>
    <row r="20" spans="1:2" x14ac:dyDescent="0.2">
      <c r="B20" s="15"/>
    </row>
    <row r="21" spans="1:2" x14ac:dyDescent="0.2">
      <c r="B21" s="13" t="s">
        <v>104</v>
      </c>
    </row>
    <row r="22" spans="1:2" x14ac:dyDescent="0.2">
      <c r="B22" s="16" t="s">
        <v>88</v>
      </c>
    </row>
    <row r="23" spans="1:2" x14ac:dyDescent="0.2">
      <c r="B23" s="15" t="s">
        <v>3</v>
      </c>
    </row>
    <row r="25" spans="1:2" x14ac:dyDescent="0.2">
      <c r="B25" t="s">
        <v>92</v>
      </c>
    </row>
    <row r="26" spans="1:2" x14ac:dyDescent="0.2">
      <c r="A26" s="14" t="s">
        <v>4</v>
      </c>
      <c r="B26" s="16" t="s">
        <v>93</v>
      </c>
    </row>
    <row r="27" spans="1:2" x14ac:dyDescent="0.2">
      <c r="B27" s="16" t="s">
        <v>94</v>
      </c>
    </row>
    <row r="28" spans="1:2" x14ac:dyDescent="0.2">
      <c r="A28" s="16"/>
    </row>
    <row r="29" spans="1:2" x14ac:dyDescent="0.2">
      <c r="A29" s="16"/>
      <c r="B29" s="6"/>
    </row>
    <row r="30" spans="1:2" x14ac:dyDescent="0.2">
      <c r="A30" s="12" t="s">
        <v>95</v>
      </c>
      <c r="B30" s="6"/>
    </row>
    <row r="31" spans="1:2" x14ac:dyDescent="0.2">
      <c r="A31" s="6" t="s">
        <v>96</v>
      </c>
      <c r="B31" s="13" t="s">
        <v>97</v>
      </c>
    </row>
    <row r="32" spans="1:2" x14ac:dyDescent="0.2">
      <c r="A32" s="17">
        <v>0.13765067798823399</v>
      </c>
    </row>
  </sheetData>
  <phoneticPr fontId="8" type="noConversion"/>
  <hyperlinks>
    <hyperlink ref="B8" r:id="rId1" xr:uid="{00000000-0004-0000-0000-000000000000}"/>
    <hyperlink ref="B23" r:id="rId2" xr:uid="{00000000-0004-0000-0000-000002000000}"/>
    <hyperlink ref="B11" r:id="rId3" display="https://www.stats.gov.cn/sj/zxfb/202402/t20240228_1947915.html" xr:uid="{D5D67337-8FA9-4DDD-8F9B-FC8E927629C8}"/>
    <hyperlink ref="B19" r:id="rId4" display="https://www.stats.gov.cn/sj/zxfb/202401/t20240116_1946622.html" xr:uid="{DA59C3FA-C3CC-4B9E-B31B-2927AF40739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2"/>
  <sheetViews>
    <sheetView topLeftCell="A28" workbookViewId="0">
      <selection activeCell="F73" sqref="F73"/>
    </sheetView>
  </sheetViews>
  <sheetFormatPr defaultColWidth="9" defaultRowHeight="14.25" x14ac:dyDescent="0.2"/>
  <sheetData>
    <row r="1" spans="1:2" ht="42.75" x14ac:dyDescent="0.2">
      <c r="A1" s="1" t="s">
        <v>63</v>
      </c>
      <c r="B1" s="2" t="s">
        <v>64</v>
      </c>
    </row>
    <row r="2" spans="1:2" x14ac:dyDescent="0.2">
      <c r="A2" s="3" t="s">
        <v>65</v>
      </c>
      <c r="B2" s="4">
        <f>[1]Calculation!L45</f>
        <v>0.26402731839314603</v>
      </c>
    </row>
    <row r="3" spans="1:2" x14ac:dyDescent="0.2">
      <c r="A3" s="3" t="s">
        <v>66</v>
      </c>
      <c r="B3" s="4">
        <f>[1]Calculation!L46</f>
        <v>0.25873096752649299</v>
      </c>
    </row>
    <row r="4" spans="1:2" x14ac:dyDescent="0.2">
      <c r="A4" s="3" t="s">
        <v>67</v>
      </c>
      <c r="B4" s="4">
        <f>[1]Calculation!L47</f>
        <v>0.25718247422042501</v>
      </c>
    </row>
    <row r="5" spans="1:2" x14ac:dyDescent="0.2">
      <c r="A5" s="3" t="s">
        <v>68</v>
      </c>
      <c r="B5" s="4">
        <f>[1]Calculation!L48</f>
        <v>0.25065741621071402</v>
      </c>
    </row>
    <row r="6" spans="1:2" x14ac:dyDescent="0.2">
      <c r="A6" s="3" t="s">
        <v>69</v>
      </c>
      <c r="B6" s="4">
        <f>[1]Calculation!L49</f>
        <v>0.234364418959083</v>
      </c>
    </row>
    <row r="7" spans="1:2" x14ac:dyDescent="0.2">
      <c r="A7" s="3" t="s">
        <v>70</v>
      </c>
      <c r="B7" s="4">
        <f>[1]Calculation!L50</f>
        <v>0.22555916594478401</v>
      </c>
    </row>
    <row r="8" spans="1:2" x14ac:dyDescent="0.2">
      <c r="A8" s="3" t="s">
        <v>71</v>
      </c>
      <c r="B8" s="4">
        <f>[1]Calculation!L51</f>
        <v>0.217037097117422</v>
      </c>
    </row>
    <row r="9" spans="1:2" x14ac:dyDescent="0.2">
      <c r="A9" s="3" t="s">
        <v>72</v>
      </c>
      <c r="B9" s="4">
        <f>[1]Calculation!L52</f>
        <v>0.20142712631579199</v>
      </c>
    </row>
    <row r="10" spans="1:2" x14ac:dyDescent="0.2">
      <c r="A10" s="3" t="s">
        <v>73</v>
      </c>
      <c r="B10" s="4">
        <f>[1]Calculation!L53</f>
        <v>0.186860689001348</v>
      </c>
    </row>
    <row r="11" spans="1:2" x14ac:dyDescent="0.2">
      <c r="A11" s="3" t="s">
        <v>74</v>
      </c>
      <c r="B11" s="4">
        <f>[1]Calculation!L54</f>
        <v>0.187253046603439</v>
      </c>
    </row>
    <row r="12" spans="1:2" x14ac:dyDescent="0.2">
      <c r="A12" s="3" t="s">
        <v>75</v>
      </c>
      <c r="B12" s="4">
        <f>[1]Calculation!L55</f>
        <v>0.17519707002278201</v>
      </c>
    </row>
    <row r="13" spans="1:2" x14ac:dyDescent="0.2">
      <c r="A13" s="3" t="s">
        <v>76</v>
      </c>
      <c r="B13" s="4">
        <f>[1]Calculation!L56</f>
        <v>0.16210590836123601</v>
      </c>
    </row>
    <row r="14" spans="1:2" x14ac:dyDescent="0.2">
      <c r="A14" s="3" t="s">
        <v>77</v>
      </c>
      <c r="B14" s="4">
        <f>[1]Calculation!L57</f>
        <v>0.158412957650193</v>
      </c>
    </row>
    <row r="15" spans="1:2" x14ac:dyDescent="0.2">
      <c r="A15" s="3" t="s">
        <v>78</v>
      </c>
      <c r="B15" s="4">
        <f>[1]Calculation!L58</f>
        <v>0.15505846920337699</v>
      </c>
    </row>
    <row r="16" spans="1:2" x14ac:dyDescent="0.2">
      <c r="A16" s="3" t="s">
        <v>79</v>
      </c>
      <c r="B16" s="4">
        <f>[1]Calculation!L59</f>
        <v>0.15347603355213099</v>
      </c>
    </row>
    <row r="17" spans="1:2" x14ac:dyDescent="0.2">
      <c r="A17" s="3" t="s">
        <v>80</v>
      </c>
      <c r="B17" s="4">
        <f>[1]Calculation!L60</f>
        <v>0.153480552163204</v>
      </c>
    </row>
    <row r="18" spans="1:2" x14ac:dyDescent="0.2">
      <c r="A18" s="3" t="s">
        <v>81</v>
      </c>
      <c r="B18" s="4">
        <f>[1]Calculation!L61</f>
        <v>0.15135052654071199</v>
      </c>
    </row>
    <row r="19" spans="1:2" x14ac:dyDescent="0.2">
      <c r="A19" s="3" t="s">
        <v>82</v>
      </c>
      <c r="B19" s="4">
        <f>[1]Calculation!L62</f>
        <v>0.14520448257929899</v>
      </c>
    </row>
    <row r="20" spans="1:2" x14ac:dyDescent="0.2">
      <c r="A20" s="3" t="s">
        <v>83</v>
      </c>
      <c r="B20" s="4">
        <f>[1]Calculation!L63</f>
        <v>0.14029452814745599</v>
      </c>
    </row>
    <row r="21" spans="1:2" x14ac:dyDescent="0.2">
      <c r="A21" s="3" t="s">
        <v>84</v>
      </c>
      <c r="B21" s="4">
        <f>[1]Calculation!L64</f>
        <v>0.138511262027254</v>
      </c>
    </row>
    <row r="22" spans="1:2" x14ac:dyDescent="0.2">
      <c r="A22" s="3" t="s">
        <v>85</v>
      </c>
      <c r="B22" s="4">
        <f>[1]Calculation!L65</f>
        <v>0.13765067798823399</v>
      </c>
    </row>
    <row r="23" spans="1:2" x14ac:dyDescent="0.2">
      <c r="A23" s="3">
        <v>2021</v>
      </c>
      <c r="B23">
        <f t="shared" ref="B23:B62" si="0">B22/(1+0.022)</f>
        <v>0.13468755184758707</v>
      </c>
    </row>
    <row r="24" spans="1:2" x14ac:dyDescent="0.2">
      <c r="A24" s="3">
        <v>2022</v>
      </c>
      <c r="B24">
        <f t="shared" si="0"/>
        <v>0.13178821120116152</v>
      </c>
    </row>
    <row r="25" spans="1:2" x14ac:dyDescent="0.2">
      <c r="A25" s="3">
        <v>2023</v>
      </c>
      <c r="B25">
        <f t="shared" si="0"/>
        <v>0.12895128297569619</v>
      </c>
    </row>
    <row r="26" spans="1:2" x14ac:dyDescent="0.2">
      <c r="A26" s="3">
        <v>2024</v>
      </c>
      <c r="B26">
        <f t="shared" si="0"/>
        <v>0.12617542365528003</v>
      </c>
    </row>
    <row r="27" spans="1:2" x14ac:dyDescent="0.2">
      <c r="A27" s="3">
        <v>2025</v>
      </c>
      <c r="B27">
        <f t="shared" si="0"/>
        <v>0.12345931864508809</v>
      </c>
    </row>
    <row r="28" spans="1:2" x14ac:dyDescent="0.2">
      <c r="A28" s="3">
        <v>2026</v>
      </c>
      <c r="B28">
        <f t="shared" si="0"/>
        <v>0.12080168164881418</v>
      </c>
    </row>
    <row r="29" spans="1:2" x14ac:dyDescent="0.2">
      <c r="A29" s="3">
        <v>2027</v>
      </c>
      <c r="B29">
        <f t="shared" si="0"/>
        <v>0.11820125405950506</v>
      </c>
    </row>
    <row r="30" spans="1:2" x14ac:dyDescent="0.2">
      <c r="A30" s="3">
        <v>2028</v>
      </c>
      <c r="B30">
        <f t="shared" si="0"/>
        <v>0.11565680436350788</v>
      </c>
    </row>
    <row r="31" spans="1:2" x14ac:dyDescent="0.2">
      <c r="A31" s="3">
        <v>2029</v>
      </c>
      <c r="B31">
        <f t="shared" si="0"/>
        <v>0.11316712755724841</v>
      </c>
    </row>
    <row r="32" spans="1:2" x14ac:dyDescent="0.2">
      <c r="A32" s="3">
        <v>2030</v>
      </c>
      <c r="B32">
        <f t="shared" si="0"/>
        <v>0.11073104457656399</v>
      </c>
    </row>
    <row r="33" spans="1:2" x14ac:dyDescent="0.2">
      <c r="A33" s="3">
        <v>2031</v>
      </c>
      <c r="B33">
        <f t="shared" si="0"/>
        <v>0.10834740173832093</v>
      </c>
    </row>
    <row r="34" spans="1:2" x14ac:dyDescent="0.2">
      <c r="A34" s="3">
        <v>2032</v>
      </c>
      <c r="B34">
        <f t="shared" si="0"/>
        <v>0.10601507019405179</v>
      </c>
    </row>
    <row r="35" spans="1:2" x14ac:dyDescent="0.2">
      <c r="A35" s="3">
        <v>2033</v>
      </c>
      <c r="B35">
        <f t="shared" si="0"/>
        <v>0.10373294539535401</v>
      </c>
    </row>
    <row r="36" spans="1:2" x14ac:dyDescent="0.2">
      <c r="A36" s="3">
        <v>2034</v>
      </c>
      <c r="B36">
        <f t="shared" si="0"/>
        <v>0.10149994657079649</v>
      </c>
    </row>
    <row r="37" spans="1:2" x14ac:dyDescent="0.2">
      <c r="A37" s="3">
        <v>2035</v>
      </c>
      <c r="B37">
        <f t="shared" si="0"/>
        <v>9.9315016214086574E-2</v>
      </c>
    </row>
    <row r="38" spans="1:2" x14ac:dyDescent="0.2">
      <c r="A38" s="3">
        <v>2036</v>
      </c>
      <c r="B38">
        <f t="shared" si="0"/>
        <v>9.7177119583254964E-2</v>
      </c>
    </row>
    <row r="39" spans="1:2" x14ac:dyDescent="0.2">
      <c r="A39" s="3">
        <v>2037</v>
      </c>
      <c r="B39">
        <f t="shared" si="0"/>
        <v>9.5085244210621298E-2</v>
      </c>
    </row>
    <row r="40" spans="1:2" x14ac:dyDescent="0.2">
      <c r="A40" s="3">
        <v>2038</v>
      </c>
      <c r="B40">
        <f t="shared" si="0"/>
        <v>9.3038399423308507E-2</v>
      </c>
    </row>
    <row r="41" spans="1:2" x14ac:dyDescent="0.2">
      <c r="A41" s="3">
        <v>2039</v>
      </c>
      <c r="B41">
        <f t="shared" si="0"/>
        <v>9.1035615874078768E-2</v>
      </c>
    </row>
    <row r="42" spans="1:2" x14ac:dyDescent="0.2">
      <c r="A42" s="3">
        <v>2040</v>
      </c>
      <c r="B42">
        <f t="shared" si="0"/>
        <v>8.9075945082268848E-2</v>
      </c>
    </row>
    <row r="43" spans="1:2" x14ac:dyDescent="0.2">
      <c r="A43" s="3">
        <v>2041</v>
      </c>
      <c r="B43">
        <f t="shared" si="0"/>
        <v>8.7158458984607487E-2</v>
      </c>
    </row>
    <row r="44" spans="1:2" x14ac:dyDescent="0.2">
      <c r="A44" s="3">
        <v>2042</v>
      </c>
      <c r="B44">
        <f t="shared" si="0"/>
        <v>8.5282249495702039E-2</v>
      </c>
    </row>
    <row r="45" spans="1:2" x14ac:dyDescent="0.2">
      <c r="A45" s="3">
        <v>2043</v>
      </c>
      <c r="B45">
        <f t="shared" si="0"/>
        <v>8.3446428077986343E-2</v>
      </c>
    </row>
    <row r="46" spans="1:2" x14ac:dyDescent="0.2">
      <c r="A46" s="3">
        <v>2044</v>
      </c>
      <c r="B46">
        <f t="shared" si="0"/>
        <v>8.165012532092597E-2</v>
      </c>
    </row>
    <row r="47" spans="1:2" x14ac:dyDescent="0.2">
      <c r="A47" s="3">
        <v>2045</v>
      </c>
      <c r="B47">
        <f t="shared" si="0"/>
        <v>7.9892490529281768E-2</v>
      </c>
    </row>
    <row r="48" spans="1:2" x14ac:dyDescent="0.2">
      <c r="A48" s="3">
        <v>2046</v>
      </c>
      <c r="B48">
        <f t="shared" si="0"/>
        <v>7.8172691320236562E-2</v>
      </c>
    </row>
    <row r="49" spans="1:2" x14ac:dyDescent="0.2">
      <c r="A49" s="3">
        <v>2047</v>
      </c>
      <c r="B49">
        <f t="shared" si="0"/>
        <v>7.6489913229194281E-2</v>
      </c>
    </row>
    <row r="50" spans="1:2" x14ac:dyDescent="0.2">
      <c r="A50" s="3">
        <v>2048</v>
      </c>
      <c r="B50">
        <f t="shared" si="0"/>
        <v>7.4843359324064856E-2</v>
      </c>
    </row>
    <row r="51" spans="1:2" x14ac:dyDescent="0.2">
      <c r="A51" s="3">
        <v>2049</v>
      </c>
      <c r="B51">
        <f t="shared" si="0"/>
        <v>7.3232249827852106E-2</v>
      </c>
    </row>
    <row r="52" spans="1:2" x14ac:dyDescent="0.2">
      <c r="A52" s="3">
        <v>2050</v>
      </c>
      <c r="B52">
        <f t="shared" si="0"/>
        <v>7.165582174936605E-2</v>
      </c>
    </row>
    <row r="53" spans="1:2" x14ac:dyDescent="0.2">
      <c r="A53" s="3">
        <v>2051</v>
      </c>
      <c r="B53">
        <f t="shared" si="0"/>
        <v>7.0113328521884594E-2</v>
      </c>
    </row>
    <row r="54" spans="1:2" x14ac:dyDescent="0.2">
      <c r="A54" s="3">
        <v>2052</v>
      </c>
      <c r="B54">
        <f t="shared" si="0"/>
        <v>6.8604039649593537E-2</v>
      </c>
    </row>
    <row r="55" spans="1:2" x14ac:dyDescent="0.2">
      <c r="A55" s="3">
        <v>2053</v>
      </c>
      <c r="B55">
        <f t="shared" si="0"/>
        <v>6.7127240361637516E-2</v>
      </c>
    </row>
    <row r="56" spans="1:2" x14ac:dyDescent="0.2">
      <c r="A56" s="3">
        <v>2054</v>
      </c>
      <c r="B56">
        <f t="shared" si="0"/>
        <v>6.5682231273617928E-2</v>
      </c>
    </row>
    <row r="57" spans="1:2" x14ac:dyDescent="0.2">
      <c r="A57" s="3">
        <v>2055</v>
      </c>
      <c r="B57">
        <f t="shared" si="0"/>
        <v>6.4268328056377624E-2</v>
      </c>
    </row>
    <row r="58" spans="1:2" x14ac:dyDescent="0.2">
      <c r="A58" s="3">
        <v>2056</v>
      </c>
      <c r="B58">
        <f t="shared" si="0"/>
        <v>6.2884861111915477E-2</v>
      </c>
    </row>
    <row r="59" spans="1:2" x14ac:dyDescent="0.2">
      <c r="A59" s="3">
        <v>2057</v>
      </c>
      <c r="B59">
        <f t="shared" si="0"/>
        <v>6.1531175256277375E-2</v>
      </c>
    </row>
    <row r="60" spans="1:2" x14ac:dyDescent="0.2">
      <c r="A60" s="3">
        <v>2058</v>
      </c>
      <c r="B60">
        <f t="shared" si="0"/>
        <v>6.0206629409273363E-2</v>
      </c>
    </row>
    <row r="61" spans="1:2" x14ac:dyDescent="0.2">
      <c r="A61" s="3">
        <v>2059</v>
      </c>
      <c r="B61">
        <f t="shared" si="0"/>
        <v>5.8910596290874133E-2</v>
      </c>
    </row>
    <row r="62" spans="1:2" x14ac:dyDescent="0.2">
      <c r="A62" s="3">
        <v>2060</v>
      </c>
      <c r="B62">
        <f t="shared" si="0"/>
        <v>5.7642462124142986E-2</v>
      </c>
    </row>
  </sheetData>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4"/>
  <sheetViews>
    <sheetView topLeftCell="A22" workbookViewId="0">
      <selection activeCell="E29" sqref="E29:E69"/>
    </sheetView>
  </sheetViews>
  <sheetFormatPr defaultColWidth="9" defaultRowHeight="14.25" x14ac:dyDescent="0.2"/>
  <cols>
    <col min="1" max="1" width="12.25" customWidth="1"/>
    <col min="2" max="19" width="9.625" customWidth="1"/>
  </cols>
  <sheetData>
    <row r="1" spans="1:19" x14ac:dyDescent="0.2">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row>
    <row r="2" spans="1:19" x14ac:dyDescent="0.2">
      <c r="A2" t="s">
        <v>23</v>
      </c>
      <c r="B2">
        <v>411621</v>
      </c>
      <c r="C2">
        <v>378366</v>
      </c>
      <c r="D2">
        <v>237873</v>
      </c>
      <c r="E2">
        <v>193754</v>
      </c>
      <c r="F2">
        <v>139498</v>
      </c>
      <c r="G2">
        <v>145679</v>
      </c>
      <c r="H2">
        <v>147636</v>
      </c>
      <c r="I2">
        <v>136362</v>
      </c>
      <c r="J2">
        <v>109860</v>
      </c>
      <c r="K2">
        <v>445878</v>
      </c>
      <c r="L2">
        <v>397284</v>
      </c>
      <c r="M2">
        <v>249767</v>
      </c>
      <c r="N2">
        <v>203442</v>
      </c>
      <c r="O2">
        <v>146473</v>
      </c>
      <c r="P2">
        <v>152963</v>
      </c>
      <c r="Q2">
        <v>155018</v>
      </c>
      <c r="R2">
        <v>143180</v>
      </c>
      <c r="S2">
        <v>115353</v>
      </c>
    </row>
    <row r="3" spans="1:19" x14ac:dyDescent="0.2">
      <c r="A3" t="s">
        <v>24</v>
      </c>
      <c r="B3">
        <v>433843</v>
      </c>
      <c r="C3">
        <v>410427</v>
      </c>
      <c r="D3">
        <v>377307</v>
      </c>
      <c r="E3">
        <v>237207</v>
      </c>
      <c r="F3">
        <v>193231</v>
      </c>
      <c r="G3">
        <v>139122</v>
      </c>
      <c r="H3">
        <v>145300</v>
      </c>
      <c r="I3">
        <v>147252</v>
      </c>
      <c r="J3">
        <v>136021</v>
      </c>
      <c r="K3">
        <v>480179</v>
      </c>
      <c r="L3">
        <v>444317</v>
      </c>
      <c r="M3">
        <v>395934</v>
      </c>
      <c r="N3">
        <v>248943</v>
      </c>
      <c r="O3">
        <v>202770</v>
      </c>
      <c r="P3">
        <v>146004</v>
      </c>
      <c r="Q3">
        <v>152488</v>
      </c>
      <c r="R3">
        <v>154553</v>
      </c>
      <c r="S3">
        <v>142750</v>
      </c>
    </row>
    <row r="4" spans="1:19" x14ac:dyDescent="0.2">
      <c r="A4" t="s">
        <v>25</v>
      </c>
      <c r="B4">
        <v>316284</v>
      </c>
      <c r="C4">
        <v>433539</v>
      </c>
      <c r="D4">
        <v>410140</v>
      </c>
      <c r="E4">
        <v>377080</v>
      </c>
      <c r="F4">
        <v>237065</v>
      </c>
      <c r="G4">
        <v>193134</v>
      </c>
      <c r="H4">
        <v>139052</v>
      </c>
      <c r="I4">
        <v>145227</v>
      </c>
      <c r="J4">
        <v>147193</v>
      </c>
      <c r="K4">
        <v>348491</v>
      </c>
      <c r="L4">
        <v>479699</v>
      </c>
      <c r="M4">
        <v>443918</v>
      </c>
      <c r="N4">
        <v>395617</v>
      </c>
      <c r="O4">
        <v>248744</v>
      </c>
      <c r="P4">
        <v>202628</v>
      </c>
      <c r="Q4">
        <v>145917</v>
      </c>
      <c r="R4">
        <v>152397</v>
      </c>
      <c r="S4">
        <v>154475</v>
      </c>
    </row>
    <row r="5" spans="1:19" x14ac:dyDescent="0.2">
      <c r="A5" t="s">
        <v>26</v>
      </c>
      <c r="B5">
        <v>318381</v>
      </c>
      <c r="C5">
        <v>315968</v>
      </c>
      <c r="D5">
        <v>433149</v>
      </c>
      <c r="E5">
        <v>409812</v>
      </c>
      <c r="F5">
        <v>376816</v>
      </c>
      <c r="G5">
        <v>236923</v>
      </c>
      <c r="H5">
        <v>193018</v>
      </c>
      <c r="I5">
        <v>138982</v>
      </c>
      <c r="J5">
        <v>145169</v>
      </c>
      <c r="K5">
        <v>391803</v>
      </c>
      <c r="L5">
        <v>348038</v>
      </c>
      <c r="M5">
        <v>479123</v>
      </c>
      <c r="N5">
        <v>443474</v>
      </c>
      <c r="O5">
        <v>395261</v>
      </c>
      <c r="P5">
        <v>248545</v>
      </c>
      <c r="Q5">
        <v>202486</v>
      </c>
      <c r="R5">
        <v>145829</v>
      </c>
      <c r="S5">
        <v>152306</v>
      </c>
    </row>
    <row r="6" spans="1:19" x14ac:dyDescent="0.2">
      <c r="A6" t="s">
        <v>27</v>
      </c>
      <c r="B6">
        <v>689793</v>
      </c>
      <c r="C6">
        <v>317999</v>
      </c>
      <c r="D6">
        <v>315620</v>
      </c>
      <c r="E6">
        <v>432716</v>
      </c>
      <c r="F6">
        <v>409402</v>
      </c>
      <c r="G6">
        <v>376477</v>
      </c>
      <c r="H6">
        <v>236710</v>
      </c>
      <c r="I6">
        <v>192864</v>
      </c>
      <c r="J6">
        <v>138885</v>
      </c>
      <c r="K6">
        <v>824363</v>
      </c>
      <c r="L6">
        <v>390902</v>
      </c>
      <c r="M6">
        <v>347272</v>
      </c>
      <c r="N6">
        <v>478165</v>
      </c>
      <c r="O6">
        <v>442631</v>
      </c>
      <c r="P6">
        <v>394549</v>
      </c>
      <c r="Q6">
        <v>248122</v>
      </c>
      <c r="R6">
        <v>202162</v>
      </c>
      <c r="S6">
        <v>145610</v>
      </c>
    </row>
    <row r="7" spans="1:19" x14ac:dyDescent="0.2">
      <c r="A7" t="s">
        <v>28</v>
      </c>
      <c r="B7">
        <v>1025929</v>
      </c>
      <c r="C7">
        <v>688896</v>
      </c>
      <c r="D7">
        <v>317586</v>
      </c>
      <c r="E7">
        <v>315241</v>
      </c>
      <c r="F7">
        <v>432197</v>
      </c>
      <c r="G7">
        <v>408952</v>
      </c>
      <c r="H7">
        <v>376063</v>
      </c>
      <c r="I7">
        <v>236449</v>
      </c>
      <c r="J7">
        <v>192671</v>
      </c>
      <c r="K7">
        <v>1179905</v>
      </c>
      <c r="L7">
        <v>822137</v>
      </c>
      <c r="M7">
        <v>389846</v>
      </c>
      <c r="N7">
        <v>346369</v>
      </c>
      <c r="O7">
        <v>476922</v>
      </c>
      <c r="P7">
        <v>441480</v>
      </c>
      <c r="Q7">
        <v>393523</v>
      </c>
      <c r="R7">
        <v>247502</v>
      </c>
      <c r="S7">
        <v>201657</v>
      </c>
    </row>
    <row r="8" spans="1:19" x14ac:dyDescent="0.2">
      <c r="A8" t="s">
        <v>29</v>
      </c>
      <c r="B8">
        <v>1278489</v>
      </c>
      <c r="C8">
        <v>1024493</v>
      </c>
      <c r="D8">
        <v>687932</v>
      </c>
      <c r="E8">
        <v>317141</v>
      </c>
      <c r="F8">
        <v>314800</v>
      </c>
      <c r="G8">
        <v>431635</v>
      </c>
      <c r="H8">
        <v>408420</v>
      </c>
      <c r="I8">
        <v>375574</v>
      </c>
      <c r="J8">
        <v>236142</v>
      </c>
      <c r="K8">
        <v>1462804</v>
      </c>
      <c r="L8">
        <v>1176011</v>
      </c>
      <c r="M8">
        <v>819506</v>
      </c>
      <c r="N8">
        <v>388599</v>
      </c>
      <c r="O8">
        <v>345296</v>
      </c>
      <c r="P8">
        <v>475491</v>
      </c>
      <c r="Q8">
        <v>440156</v>
      </c>
      <c r="R8">
        <v>392382</v>
      </c>
      <c r="S8">
        <v>246784</v>
      </c>
    </row>
    <row r="9" spans="1:19" x14ac:dyDescent="0.2">
      <c r="A9" t="s">
        <v>30</v>
      </c>
      <c r="B9">
        <v>1088686</v>
      </c>
      <c r="C9">
        <v>1276060</v>
      </c>
      <c r="D9">
        <v>1022546</v>
      </c>
      <c r="E9">
        <v>686694</v>
      </c>
      <c r="F9">
        <v>316570</v>
      </c>
      <c r="G9">
        <v>314233</v>
      </c>
      <c r="H9">
        <v>430858</v>
      </c>
      <c r="I9">
        <v>407726</v>
      </c>
      <c r="J9">
        <v>374936</v>
      </c>
      <c r="K9">
        <v>1207124</v>
      </c>
      <c r="L9">
        <v>1456368</v>
      </c>
      <c r="M9">
        <v>1171072</v>
      </c>
      <c r="N9">
        <v>816146</v>
      </c>
      <c r="O9">
        <v>387083</v>
      </c>
      <c r="P9">
        <v>343984</v>
      </c>
      <c r="Q9">
        <v>473779</v>
      </c>
      <c r="R9">
        <v>438615</v>
      </c>
      <c r="S9">
        <v>391087</v>
      </c>
    </row>
    <row r="10" spans="1:19" x14ac:dyDescent="0.2">
      <c r="A10" t="s">
        <v>31</v>
      </c>
      <c r="B10">
        <v>880403</v>
      </c>
      <c r="C10">
        <v>1085747</v>
      </c>
      <c r="D10">
        <v>1272615</v>
      </c>
      <c r="E10">
        <v>1019888</v>
      </c>
      <c r="F10">
        <v>684908</v>
      </c>
      <c r="G10">
        <v>315779</v>
      </c>
      <c r="H10">
        <v>313448</v>
      </c>
      <c r="I10">
        <v>429781</v>
      </c>
      <c r="J10">
        <v>406747</v>
      </c>
      <c r="K10">
        <v>977109</v>
      </c>
      <c r="L10">
        <v>1198795</v>
      </c>
      <c r="M10">
        <v>1446901</v>
      </c>
      <c r="N10">
        <v>1163929</v>
      </c>
      <c r="O10">
        <v>811494</v>
      </c>
      <c r="P10">
        <v>385032</v>
      </c>
      <c r="Q10">
        <v>342264</v>
      </c>
      <c r="R10">
        <v>471552</v>
      </c>
      <c r="S10">
        <v>436685</v>
      </c>
    </row>
    <row r="11" spans="1:19" x14ac:dyDescent="0.2">
      <c r="A11" t="s">
        <v>32</v>
      </c>
      <c r="B11">
        <v>844508</v>
      </c>
      <c r="C11">
        <v>876617</v>
      </c>
      <c r="D11">
        <v>1081186</v>
      </c>
      <c r="E11">
        <v>1267397</v>
      </c>
      <c r="F11">
        <v>1015706</v>
      </c>
      <c r="G11">
        <v>682169</v>
      </c>
      <c r="H11">
        <v>314547</v>
      </c>
      <c r="I11">
        <v>312257</v>
      </c>
      <c r="J11">
        <v>428148</v>
      </c>
      <c r="K11">
        <v>931765</v>
      </c>
      <c r="L11">
        <v>966361</v>
      </c>
      <c r="M11">
        <v>1186447</v>
      </c>
      <c r="N11">
        <v>1433011</v>
      </c>
      <c r="O11">
        <v>1153570</v>
      </c>
      <c r="P11">
        <v>804759</v>
      </c>
      <c r="Q11">
        <v>382029</v>
      </c>
      <c r="R11">
        <v>339799</v>
      </c>
      <c r="S11">
        <v>468346</v>
      </c>
    </row>
    <row r="12" spans="1:19" x14ac:dyDescent="0.2">
      <c r="A12" t="s">
        <v>33</v>
      </c>
      <c r="B12">
        <v>845689</v>
      </c>
      <c r="C12">
        <v>838596</v>
      </c>
      <c r="D12">
        <v>870656</v>
      </c>
      <c r="E12">
        <v>1074051</v>
      </c>
      <c r="F12">
        <v>1259159</v>
      </c>
      <c r="G12">
        <v>1009307</v>
      </c>
      <c r="H12">
        <v>677939</v>
      </c>
      <c r="I12">
        <v>312660</v>
      </c>
      <c r="J12">
        <v>310446</v>
      </c>
      <c r="K12">
        <v>940004</v>
      </c>
      <c r="L12">
        <v>916111</v>
      </c>
      <c r="M12">
        <v>951189</v>
      </c>
      <c r="N12">
        <v>1169006</v>
      </c>
      <c r="O12">
        <v>1413235</v>
      </c>
      <c r="P12">
        <v>1138689</v>
      </c>
      <c r="Q12">
        <v>795021</v>
      </c>
      <c r="R12">
        <v>377712</v>
      </c>
      <c r="S12">
        <v>336197</v>
      </c>
    </row>
    <row r="13" spans="1:19" x14ac:dyDescent="0.2">
      <c r="A13" t="s">
        <v>34</v>
      </c>
      <c r="B13">
        <v>841572</v>
      </c>
      <c r="C13">
        <v>835964</v>
      </c>
      <c r="D13">
        <v>829288</v>
      </c>
      <c r="E13">
        <v>861340</v>
      </c>
      <c r="F13">
        <v>1062880</v>
      </c>
      <c r="G13">
        <v>1246567</v>
      </c>
      <c r="H13">
        <v>999517</v>
      </c>
      <c r="I13">
        <v>671634</v>
      </c>
      <c r="J13">
        <v>309846</v>
      </c>
      <c r="K13">
        <v>890810</v>
      </c>
      <c r="L13">
        <v>915752</v>
      </c>
      <c r="M13">
        <v>893850</v>
      </c>
      <c r="N13">
        <v>929407</v>
      </c>
      <c r="O13">
        <v>1143756</v>
      </c>
      <c r="P13">
        <v>1384547</v>
      </c>
      <c r="Q13">
        <v>1116940</v>
      </c>
      <c r="R13">
        <v>780711</v>
      </c>
      <c r="S13">
        <v>371291</v>
      </c>
    </row>
    <row r="14" spans="1:19" x14ac:dyDescent="0.2">
      <c r="A14" t="s">
        <v>35</v>
      </c>
      <c r="B14">
        <v>890142</v>
      </c>
      <c r="C14">
        <v>826760</v>
      </c>
      <c r="D14">
        <v>821919</v>
      </c>
      <c r="E14">
        <v>815936</v>
      </c>
      <c r="F14">
        <v>848162</v>
      </c>
      <c r="G14">
        <v>1047256</v>
      </c>
      <c r="H14">
        <v>1229115</v>
      </c>
      <c r="I14">
        <v>986123</v>
      </c>
      <c r="J14">
        <v>663037</v>
      </c>
      <c r="K14">
        <v>876308</v>
      </c>
      <c r="L14">
        <v>854910</v>
      </c>
      <c r="M14">
        <v>880862</v>
      </c>
      <c r="N14">
        <v>861671</v>
      </c>
      <c r="O14">
        <v>897807</v>
      </c>
      <c r="P14">
        <v>1106927</v>
      </c>
      <c r="Q14">
        <v>1342457</v>
      </c>
      <c r="R14">
        <v>1084772</v>
      </c>
      <c r="S14">
        <v>759476</v>
      </c>
    </row>
    <row r="15" spans="1:19" x14ac:dyDescent="0.2">
      <c r="A15" t="s">
        <v>36</v>
      </c>
      <c r="B15">
        <v>837318</v>
      </c>
      <c r="C15">
        <v>864595</v>
      </c>
      <c r="D15">
        <v>804272</v>
      </c>
      <c r="E15">
        <v>800796</v>
      </c>
      <c r="F15">
        <v>796109</v>
      </c>
      <c r="G15">
        <v>828654</v>
      </c>
      <c r="H15">
        <v>1024426</v>
      </c>
      <c r="I15">
        <v>1203795</v>
      </c>
      <c r="J15">
        <v>966894</v>
      </c>
      <c r="K15">
        <v>810242</v>
      </c>
      <c r="L15">
        <v>821977</v>
      </c>
      <c r="M15">
        <v>804385</v>
      </c>
      <c r="N15">
        <v>831181</v>
      </c>
      <c r="O15">
        <v>815313</v>
      </c>
      <c r="P15">
        <v>851749</v>
      </c>
      <c r="Q15">
        <v>1052688</v>
      </c>
      <c r="R15">
        <v>1279764</v>
      </c>
      <c r="S15">
        <v>1036391</v>
      </c>
    </row>
    <row r="16" spans="1:19" x14ac:dyDescent="0.2">
      <c r="A16" t="s">
        <v>37</v>
      </c>
      <c r="B16">
        <v>509268</v>
      </c>
      <c r="C16">
        <v>795368</v>
      </c>
      <c r="D16">
        <v>824564</v>
      </c>
      <c r="E16">
        <v>769930</v>
      </c>
      <c r="F16">
        <v>769165</v>
      </c>
      <c r="G16">
        <v>767131</v>
      </c>
      <c r="H16">
        <v>800811</v>
      </c>
      <c r="I16">
        <v>992566</v>
      </c>
      <c r="J16">
        <v>1169246</v>
      </c>
      <c r="K16">
        <v>504706</v>
      </c>
      <c r="L16">
        <v>732945</v>
      </c>
      <c r="M16">
        <v>747424</v>
      </c>
      <c r="N16">
        <v>735047</v>
      </c>
      <c r="O16">
        <v>763024</v>
      </c>
      <c r="P16">
        <v>751719</v>
      </c>
      <c r="Q16">
        <v>788635</v>
      </c>
      <c r="R16">
        <v>978473</v>
      </c>
      <c r="S16">
        <v>1194020</v>
      </c>
    </row>
    <row r="17" spans="1:19" x14ac:dyDescent="0.2">
      <c r="A17" t="s">
        <v>38</v>
      </c>
      <c r="B17">
        <v>286039</v>
      </c>
      <c r="C17">
        <v>462212</v>
      </c>
      <c r="D17">
        <v>728319</v>
      </c>
      <c r="E17">
        <v>761155</v>
      </c>
      <c r="F17">
        <v>715958</v>
      </c>
      <c r="G17">
        <v>719938</v>
      </c>
      <c r="H17">
        <v>722330</v>
      </c>
      <c r="I17">
        <v>758208</v>
      </c>
      <c r="J17">
        <v>944328</v>
      </c>
      <c r="K17">
        <v>265538</v>
      </c>
      <c r="L17">
        <v>426729</v>
      </c>
      <c r="M17">
        <v>625422</v>
      </c>
      <c r="N17">
        <v>643307</v>
      </c>
      <c r="O17">
        <v>637800</v>
      </c>
      <c r="P17">
        <v>667188</v>
      </c>
      <c r="Q17">
        <v>662039</v>
      </c>
      <c r="R17">
        <v>699361</v>
      </c>
      <c r="S17">
        <v>873287</v>
      </c>
    </row>
    <row r="18" spans="1:19" x14ac:dyDescent="0.2">
      <c r="A18" t="s">
        <v>39</v>
      </c>
      <c r="B18">
        <v>210751</v>
      </c>
      <c r="C18">
        <v>237956</v>
      </c>
      <c r="D18">
        <v>391678</v>
      </c>
      <c r="E18">
        <v>627374</v>
      </c>
      <c r="F18">
        <v>665326</v>
      </c>
      <c r="G18">
        <v>634124</v>
      </c>
      <c r="H18">
        <v>645209</v>
      </c>
      <c r="I18">
        <v>654287</v>
      </c>
      <c r="J18">
        <v>693305</v>
      </c>
      <c r="K18">
        <v>167022</v>
      </c>
      <c r="L18">
        <v>199499</v>
      </c>
      <c r="M18">
        <v>326192</v>
      </c>
      <c r="N18">
        <v>485828</v>
      </c>
      <c r="O18">
        <v>507312</v>
      </c>
      <c r="P18">
        <v>510113</v>
      </c>
      <c r="Q18">
        <v>540623</v>
      </c>
      <c r="R18">
        <v>543070</v>
      </c>
      <c r="S18">
        <v>580330</v>
      </c>
    </row>
    <row r="19" spans="1:19" x14ac:dyDescent="0.2">
      <c r="A19" t="s">
        <v>40</v>
      </c>
      <c r="B19">
        <v>187521</v>
      </c>
      <c r="C19">
        <v>147863</v>
      </c>
      <c r="D19">
        <v>172827</v>
      </c>
      <c r="E19">
        <v>293367</v>
      </c>
      <c r="F19">
        <v>482890</v>
      </c>
      <c r="G19">
        <v>524809</v>
      </c>
      <c r="H19">
        <v>511294</v>
      </c>
      <c r="I19">
        <v>530555</v>
      </c>
      <c r="J19">
        <v>547638</v>
      </c>
      <c r="K19">
        <v>120809</v>
      </c>
      <c r="L19">
        <v>101416</v>
      </c>
      <c r="M19">
        <v>124447</v>
      </c>
      <c r="N19">
        <v>208665</v>
      </c>
      <c r="O19">
        <v>318217</v>
      </c>
      <c r="P19">
        <v>339646</v>
      </c>
      <c r="Q19">
        <v>348662</v>
      </c>
      <c r="R19">
        <v>376760</v>
      </c>
      <c r="S19">
        <v>385417</v>
      </c>
    </row>
    <row r="20" spans="1:19" x14ac:dyDescent="0.2">
      <c r="A20" t="s">
        <v>41</v>
      </c>
      <c r="B20">
        <v>77601</v>
      </c>
      <c r="C20">
        <v>98392</v>
      </c>
      <c r="D20">
        <v>81931</v>
      </c>
      <c r="E20">
        <v>100516</v>
      </c>
      <c r="F20">
        <v>178191</v>
      </c>
      <c r="G20">
        <v>305041</v>
      </c>
      <c r="H20">
        <v>343435</v>
      </c>
      <c r="I20">
        <v>345533</v>
      </c>
      <c r="J20">
        <v>369160</v>
      </c>
      <c r="K20">
        <v>41416</v>
      </c>
      <c r="L20">
        <v>53265</v>
      </c>
      <c r="M20">
        <v>46195</v>
      </c>
      <c r="N20">
        <v>58465</v>
      </c>
      <c r="O20">
        <v>100931</v>
      </c>
      <c r="P20">
        <v>158218</v>
      </c>
      <c r="Q20">
        <v>173321</v>
      </c>
      <c r="R20">
        <v>182420</v>
      </c>
      <c r="S20">
        <v>201793</v>
      </c>
    </row>
    <row r="21" spans="1:19" x14ac:dyDescent="0.2">
      <c r="A21" t="s">
        <v>42</v>
      </c>
      <c r="B21">
        <v>19488</v>
      </c>
      <c r="C21">
        <v>24988</v>
      </c>
      <c r="D21">
        <v>34172</v>
      </c>
      <c r="E21">
        <v>30454</v>
      </c>
      <c r="F21">
        <v>39714</v>
      </c>
      <c r="G21">
        <v>74430</v>
      </c>
      <c r="H21">
        <v>134035</v>
      </c>
      <c r="I21">
        <v>158117</v>
      </c>
      <c r="J21">
        <v>166028</v>
      </c>
      <c r="K21">
        <v>8047</v>
      </c>
      <c r="L21">
        <v>11671</v>
      </c>
      <c r="M21">
        <v>15436</v>
      </c>
      <c r="N21">
        <v>13752</v>
      </c>
      <c r="O21">
        <v>17867</v>
      </c>
      <c r="P21">
        <v>31622</v>
      </c>
      <c r="Q21">
        <v>50788</v>
      </c>
      <c r="R21">
        <v>56953</v>
      </c>
      <c r="S21">
        <v>61311</v>
      </c>
    </row>
    <row r="22" spans="1:19" x14ac:dyDescent="0.2">
      <c r="A22" t="s">
        <v>43</v>
      </c>
      <c r="B22">
        <v>2358</v>
      </c>
      <c r="C22">
        <v>4219</v>
      </c>
      <c r="D22">
        <v>5537</v>
      </c>
      <c r="E22">
        <v>7747</v>
      </c>
      <c r="F22">
        <v>7059</v>
      </c>
      <c r="G22">
        <v>9404</v>
      </c>
      <c r="H22">
        <v>17997</v>
      </c>
      <c r="I22">
        <v>33080</v>
      </c>
      <c r="J22">
        <v>39798</v>
      </c>
      <c r="K22">
        <v>888</v>
      </c>
      <c r="L22">
        <v>1823</v>
      </c>
      <c r="M22">
        <v>2540</v>
      </c>
      <c r="N22">
        <v>3220</v>
      </c>
      <c r="O22">
        <v>2742</v>
      </c>
      <c r="P22">
        <v>3398</v>
      </c>
      <c r="Q22">
        <v>5720</v>
      </c>
      <c r="R22">
        <v>8705</v>
      </c>
      <c r="S22">
        <v>9221</v>
      </c>
    </row>
    <row r="24" spans="1:19" x14ac:dyDescent="0.2">
      <c r="B24">
        <v>20</v>
      </c>
      <c r="C24">
        <v>25</v>
      </c>
      <c r="D24">
        <v>30</v>
      </c>
      <c r="E24">
        <v>35</v>
      </c>
      <c r="F24">
        <v>40</v>
      </c>
      <c r="G24">
        <v>45</v>
      </c>
      <c r="H24">
        <v>50</v>
      </c>
      <c r="I24">
        <v>55</v>
      </c>
      <c r="J24">
        <v>60</v>
      </c>
      <c r="L24">
        <v>6</v>
      </c>
      <c r="M24">
        <v>5</v>
      </c>
      <c r="N24">
        <v>4</v>
      </c>
      <c r="O24">
        <v>3</v>
      </c>
      <c r="P24">
        <v>2</v>
      </c>
      <c r="Q24">
        <v>1</v>
      </c>
      <c r="R24">
        <v>0</v>
      </c>
    </row>
    <row r="25" spans="1:19" x14ac:dyDescent="0.2">
      <c r="A25" t="s">
        <v>44</v>
      </c>
      <c r="B25">
        <f>SUM(B2:B22)+SUM(K2:K22)</f>
        <v>24870895</v>
      </c>
      <c r="C25">
        <f t="shared" ref="C25:J25" si="0">SUM(C2:C22)+SUM(L2:L22)</f>
        <v>24661035</v>
      </c>
      <c r="D25">
        <f t="shared" si="0"/>
        <v>24068845</v>
      </c>
      <c r="E25">
        <f t="shared" si="0"/>
        <v>23256840</v>
      </c>
      <c r="F25">
        <f t="shared" si="0"/>
        <v>22173054</v>
      </c>
      <c r="G25">
        <f t="shared" si="0"/>
        <v>20950015</v>
      </c>
      <c r="H25">
        <f t="shared" si="0"/>
        <v>19623836</v>
      </c>
      <c r="I25">
        <f t="shared" si="0"/>
        <v>18225704</v>
      </c>
      <c r="J25">
        <f t="shared" si="0"/>
        <v>16759285</v>
      </c>
      <c r="L25" s="11">
        <v>-3.3723609999999999E-3</v>
      </c>
      <c r="M25" s="11">
        <v>0.78892980000000001</v>
      </c>
      <c r="N25" s="11">
        <v>-75.490390000000005</v>
      </c>
      <c r="O25" s="11">
        <v>3850.261</v>
      </c>
      <c r="P25" s="11">
        <v>-116159.5</v>
      </c>
      <c r="Q25" s="11">
        <v>1879950</v>
      </c>
      <c r="R25" s="11">
        <v>12704110</v>
      </c>
    </row>
    <row r="26" spans="1:19" x14ac:dyDescent="0.2">
      <c r="A26" t="s">
        <v>45</v>
      </c>
      <c r="B26">
        <f>SUM(B5:B14)+SUM(K5:K14)</f>
        <v>18385587</v>
      </c>
      <c r="C26">
        <f t="shared" ref="C26:J26" si="1">SUM(C5:C14)+SUM(L5:L14)</f>
        <v>17132485</v>
      </c>
      <c r="D26">
        <f t="shared" si="1"/>
        <v>16218565</v>
      </c>
      <c r="E26">
        <f t="shared" si="1"/>
        <v>15229993</v>
      </c>
      <c r="F26">
        <f t="shared" si="1"/>
        <v>14187655</v>
      </c>
      <c r="G26">
        <f t="shared" si="1"/>
        <v>12793301</v>
      </c>
      <c r="H26">
        <f t="shared" si="1"/>
        <v>10916412</v>
      </c>
      <c r="I26">
        <f t="shared" si="1"/>
        <v>8545086</v>
      </c>
      <c r="J26">
        <f t="shared" si="1"/>
        <v>6715466</v>
      </c>
      <c r="L26" s="11">
        <v>3.0371510000000001E-2</v>
      </c>
      <c r="M26" s="11">
        <v>-6.8130540000000002</v>
      </c>
      <c r="N26" s="11">
        <v>625.32719999999995</v>
      </c>
      <c r="O26" s="11">
        <v>-30247.279999999999</v>
      </c>
      <c r="P26" s="11">
        <v>815059.1</v>
      </c>
      <c r="Q26" s="11">
        <v>-11791350</v>
      </c>
      <c r="R26" s="11">
        <v>89972220</v>
      </c>
    </row>
    <row r="28" spans="1:19" x14ac:dyDescent="0.2">
      <c r="A28" s="10" t="s">
        <v>46</v>
      </c>
      <c r="B28" s="10" t="s">
        <v>47</v>
      </c>
      <c r="C28" s="10" t="s">
        <v>44</v>
      </c>
      <c r="D28" s="10" t="s">
        <v>45</v>
      </c>
      <c r="E28" t="s">
        <v>48</v>
      </c>
    </row>
    <row r="29" spans="1:19" x14ac:dyDescent="0.2">
      <c r="A29">
        <v>2020</v>
      </c>
      <c r="B29">
        <f>A29-2000</f>
        <v>20</v>
      </c>
      <c r="C29" s="11">
        <f>$L$25*B29^6+$M$25*B29^5+$N$25*B29^4+$O$25*B29^3+$P$25*B29^2+$Q$25*B29+$R$25</f>
        <v>24871679.855999999</v>
      </c>
      <c r="D29" s="11">
        <f>$L$26*B29^6+$M$26*B29^5+$N$26*B29^4+$O$26*B29^3+$P$26*B29^2+$Q$26*B29+$R$26</f>
        <v>18384975.839999974</v>
      </c>
      <c r="E29">
        <f>D29*$B$74</f>
        <v>10508550.670967193</v>
      </c>
      <c r="L29" s="16"/>
    </row>
    <row r="30" spans="1:19" x14ac:dyDescent="0.2">
      <c r="A30">
        <v>2021</v>
      </c>
      <c r="B30">
        <f t="shared" ref="B30:B69" si="2">A30-2000</f>
        <v>21</v>
      </c>
      <c r="C30" s="11">
        <f t="shared" ref="C30:C69" si="3">$L$25*B30^6+$M$25*B30^5+$N$25*B30^4+$O$25*B30^3+$P$25*B30^2+$Q$25*B30+$R$25</f>
        <v>24865375.746938117</v>
      </c>
      <c r="D30" s="11">
        <f t="shared" ref="D30:D69" si="4">$L$26*B30^6+$M$26*B30^5+$N$26*B30^4+$O$26*B30^3+$P$26*B30^2+$Q$26*B30+$R$26</f>
        <v>18068778.150358677</v>
      </c>
      <c r="E30">
        <f t="shared" ref="E30:E69" si="5">D30*$B$74</f>
        <v>10327817.257306186</v>
      </c>
    </row>
    <row r="31" spans="1:19" x14ac:dyDescent="0.2">
      <c r="A31">
        <v>2022</v>
      </c>
      <c r="B31">
        <f t="shared" si="2"/>
        <v>22</v>
      </c>
      <c r="C31" s="11">
        <f t="shared" si="3"/>
        <v>24838810.224760257</v>
      </c>
      <c r="D31" s="11">
        <f t="shared" si="4"/>
        <v>17796281.299207002</v>
      </c>
      <c r="E31">
        <f t="shared" si="5"/>
        <v>10172062.52621885</v>
      </c>
      <c r="K31" s="18" t="s">
        <v>107</v>
      </c>
    </row>
    <row r="32" spans="1:19" x14ac:dyDescent="0.2">
      <c r="A32">
        <v>2023</v>
      </c>
      <c r="B32">
        <f t="shared" si="2"/>
        <v>23</v>
      </c>
      <c r="C32" s="11">
        <f t="shared" si="3"/>
        <v>24793996.196067467</v>
      </c>
      <c r="D32" s="11">
        <f t="shared" si="4"/>
        <v>17555888.17680037</v>
      </c>
      <c r="E32">
        <f t="shared" si="5"/>
        <v>10034657.759971296</v>
      </c>
      <c r="K32" s="18" t="s">
        <v>105</v>
      </c>
    </row>
    <row r="33" spans="1:11" x14ac:dyDescent="0.2">
      <c r="A33">
        <v>2024</v>
      </c>
      <c r="B33">
        <f t="shared" si="2"/>
        <v>24</v>
      </c>
      <c r="C33" s="11">
        <f t="shared" si="3"/>
        <v>24732629.567908868</v>
      </c>
      <c r="D33" s="11">
        <f t="shared" si="4"/>
        <v>17338318.640117764</v>
      </c>
      <c r="E33">
        <f t="shared" si="5"/>
        <v>9910298.5810098723</v>
      </c>
      <c r="K33" s="18" t="s">
        <v>108</v>
      </c>
    </row>
    <row r="34" spans="1:11" x14ac:dyDescent="0.2">
      <c r="A34">
        <v>2025</v>
      </c>
      <c r="B34">
        <f t="shared" si="2"/>
        <v>25</v>
      </c>
      <c r="C34" s="11">
        <f t="shared" si="3"/>
        <v>24656129.287109375</v>
      </c>
      <c r="D34" s="11">
        <f t="shared" si="4"/>
        <v>17136283.96484375</v>
      </c>
      <c r="E34">
        <f t="shared" si="5"/>
        <v>9794818.8740531635</v>
      </c>
      <c r="K34" s="18" t="s">
        <v>106</v>
      </c>
    </row>
    <row r="35" spans="1:11" x14ac:dyDescent="0.2">
      <c r="A35">
        <v>2026</v>
      </c>
      <c r="B35">
        <f t="shared" si="2"/>
        <v>26</v>
      </c>
      <c r="C35" s="11">
        <f t="shared" si="3"/>
        <v>24565674.951497652</v>
      </c>
      <c r="D35" s="11">
        <f t="shared" si="4"/>
        <v>16944183.164837778</v>
      </c>
      <c r="E35">
        <f t="shared" si="5"/>
        <v>9685017.2072811015</v>
      </c>
    </row>
    <row r="36" spans="1:11" x14ac:dyDescent="0.2">
      <c r="A36">
        <v>2027</v>
      </c>
      <c r="B36">
        <f t="shared" si="2"/>
        <v>27</v>
      </c>
      <c r="C36" s="11">
        <f t="shared" si="3"/>
        <v>24462241.993034065</v>
      </c>
      <c r="D36" s="11">
        <f t="shared" si="4"/>
        <v>16757821.179090321</v>
      </c>
      <c r="E36">
        <f t="shared" si="5"/>
        <v>9578495.7526209131</v>
      </c>
    </row>
    <row r="37" spans="1:11" x14ac:dyDescent="0.2">
      <c r="A37">
        <v>2028</v>
      </c>
      <c r="B37">
        <f t="shared" si="2"/>
        <v>28</v>
      </c>
      <c r="C37" s="11">
        <f t="shared" si="3"/>
        <v>24346634.432838656</v>
      </c>
      <c r="D37" s="11">
        <f t="shared" si="4"/>
        <v>16574148.926167071</v>
      </c>
      <c r="E37">
        <f t="shared" si="5"/>
        <v>9473511.7051306069</v>
      </c>
    </row>
    <row r="38" spans="1:11" x14ac:dyDescent="0.2">
      <c r="A38">
        <v>2029</v>
      </c>
      <c r="B38">
        <f t="shared" si="2"/>
        <v>29</v>
      </c>
      <c r="C38" s="11">
        <f t="shared" si="3"/>
        <v>24219515.208119318</v>
      </c>
      <c r="D38" s="11">
        <f t="shared" si="4"/>
        <v>16391025.226138711</v>
      </c>
      <c r="E38">
        <f t="shared" si="5"/>
        <v>9368841.2014785875</v>
      </c>
    </row>
    <row r="39" spans="1:11" x14ac:dyDescent="0.2">
      <c r="A39">
        <v>2030</v>
      </c>
      <c r="B39">
        <f t="shared" si="2"/>
        <v>30</v>
      </c>
      <c r="C39" s="11">
        <f t="shared" si="3"/>
        <v>24081434.070999995</v>
      </c>
      <c r="D39" s="11">
        <f t="shared" si="4"/>
        <v>16207000.589999914</v>
      </c>
      <c r="E39">
        <f t="shared" si="5"/>
        <v>9263655.7375214659</v>
      </c>
    </row>
    <row r="40" spans="1:11" x14ac:dyDescent="0.2">
      <c r="A40">
        <v>2031</v>
      </c>
      <c r="B40">
        <f t="shared" si="2"/>
        <v>31</v>
      </c>
      <c r="C40" s="11">
        <f t="shared" si="3"/>
        <v>23932853.059248954</v>
      </c>
      <c r="D40" s="11">
        <f t="shared" si="4"/>
        <v>16021122.876574218</v>
      </c>
      <c r="E40">
        <f t="shared" si="5"/>
        <v>9157411.0849781837</v>
      </c>
    </row>
    <row r="41" spans="1:11" x14ac:dyDescent="0.2">
      <c r="A41">
        <v>2032</v>
      </c>
      <c r="B41">
        <f t="shared" si="2"/>
        <v>32</v>
      </c>
      <c r="C41" s="11">
        <f t="shared" si="3"/>
        <v>23774169.538907126</v>
      </c>
      <c r="D41" s="11">
        <f t="shared" si="4"/>
        <v>15832764.816906214</v>
      </c>
      <c r="E41">
        <f t="shared" si="5"/>
        <v>9049748.7072012275</v>
      </c>
    </row>
    <row r="42" spans="1:11" x14ac:dyDescent="0.2">
      <c r="A42">
        <v>2033</v>
      </c>
      <c r="B42">
        <f t="shared" si="2"/>
        <v>33</v>
      </c>
      <c r="C42" s="11">
        <f t="shared" si="3"/>
        <v>23605736.818816602</v>
      </c>
      <c r="D42" s="11">
        <f t="shared" si="4"/>
        <v>15641473.406141162</v>
      </c>
      <c r="E42">
        <f t="shared" si="5"/>
        <v>8940409.6740450468</v>
      </c>
    </row>
    <row r="43" spans="1:11" x14ac:dyDescent="0.2">
      <c r="A43">
        <v>2034</v>
      </c>
      <c r="B43">
        <f t="shared" si="2"/>
        <v>34</v>
      </c>
      <c r="C43" s="11">
        <f t="shared" si="3"/>
        <v>23427882.337049022</v>
      </c>
      <c r="D43" s="11">
        <f t="shared" si="4"/>
        <v>15446841.162892222</v>
      </c>
      <c r="E43">
        <f t="shared" si="5"/>
        <v>8829161.0758317411</v>
      </c>
    </row>
    <row r="44" spans="1:11" x14ac:dyDescent="0.2">
      <c r="A44">
        <v>2035</v>
      </c>
      <c r="B44">
        <f t="shared" si="2"/>
        <v>35</v>
      </c>
      <c r="C44" s="11">
        <f t="shared" si="3"/>
        <v>23240923.419234365</v>
      </c>
      <c r="D44" s="11">
        <f t="shared" si="4"/>
        <v>15248399.256093621</v>
      </c>
      <c r="E44">
        <f t="shared" si="5"/>
        <v>8715734.9364130851</v>
      </c>
    </row>
    <row r="45" spans="1:11" x14ac:dyDescent="0.2">
      <c r="A45">
        <v>2036</v>
      </c>
      <c r="B45">
        <f t="shared" si="2"/>
        <v>36</v>
      </c>
      <c r="C45" s="11">
        <f t="shared" si="3"/>
        <v>23045180.608789489</v>
      </c>
      <c r="D45" s="11">
        <f t="shared" si="4"/>
        <v>15045532.499343514</v>
      </c>
      <c r="E45">
        <f t="shared" si="5"/>
        <v>8599779.6253310293</v>
      </c>
    </row>
    <row r="46" spans="1:11" x14ac:dyDescent="0.2">
      <c r="A46">
        <v>2037</v>
      </c>
      <c r="B46">
        <f t="shared" si="2"/>
        <v>37</v>
      </c>
      <c r="C46" s="11">
        <f t="shared" si="3"/>
        <v>22840988.569046944</v>
      </c>
      <c r="D46" s="11">
        <f t="shared" si="4"/>
        <v>14837416.212729454</v>
      </c>
      <c r="E46">
        <f t="shared" si="5"/>
        <v>8480823.7690726202</v>
      </c>
    </row>
    <row r="47" spans="1:11" x14ac:dyDescent="0.2">
      <c r="A47">
        <v>2038</v>
      </c>
      <c r="B47">
        <f t="shared" si="2"/>
        <v>38</v>
      </c>
      <c r="C47" s="11">
        <f t="shared" si="3"/>
        <v>22628704.557283759</v>
      </c>
      <c r="D47" s="11">
        <f t="shared" si="4"/>
        <v>14622974.952147722</v>
      </c>
      <c r="E47">
        <f t="shared" si="5"/>
        <v>8358252.6614257786</v>
      </c>
    </row>
    <row r="48" spans="1:11" x14ac:dyDescent="0.2">
      <c r="A48">
        <v>2039</v>
      </c>
      <c r="B48">
        <f t="shared" si="2"/>
        <v>39</v>
      </c>
      <c r="C48" s="11">
        <f t="shared" si="3"/>
        <v>22408714.470650494</v>
      </c>
      <c r="D48" s="11">
        <f t="shared" si="4"/>
        <v>14400863.106102824</v>
      </c>
      <c r="E48">
        <f t="shared" si="5"/>
        <v>8231297.1729281181</v>
      </c>
    </row>
    <row r="49" spans="1:5" x14ac:dyDescent="0.2">
      <c r="A49">
        <v>2040</v>
      </c>
      <c r="B49">
        <f t="shared" si="2"/>
        <v>40</v>
      </c>
      <c r="C49" s="11">
        <f t="shared" si="3"/>
        <v>22181436.463999987</v>
      </c>
      <c r="D49" s="11">
        <f t="shared" si="4"/>
        <v>14169467.359999776</v>
      </c>
      <c r="E49">
        <f t="shared" si="5"/>
        <v>8099035.1594159948</v>
      </c>
    </row>
    <row r="50" spans="1:5" x14ac:dyDescent="0.2">
      <c r="A50">
        <v>2041</v>
      </c>
      <c r="B50">
        <f t="shared" si="2"/>
        <v>41</v>
      </c>
      <c r="C50" s="11">
        <f t="shared" si="3"/>
        <v>21947322.139616787</v>
      </c>
      <c r="D50" s="11">
        <f t="shared" si="4"/>
        <v>13926931.027919769</v>
      </c>
      <c r="E50">
        <f t="shared" si="5"/>
        <v>7960405.3696684288</v>
      </c>
    </row>
    <row r="51" spans="1:5" x14ac:dyDescent="0.2">
      <c r="A51">
        <v>2042</v>
      </c>
      <c r="B51">
        <f t="shared" si="2"/>
        <v>42</v>
      </c>
      <c r="C51" s="11">
        <f t="shared" si="3"/>
        <v>21706855.308845997</v>
      </c>
      <c r="D51" s="11">
        <f t="shared" si="4"/>
        <v>13671200.251885176</v>
      </c>
      <c r="E51">
        <f t="shared" si="5"/>
        <v>7814233.8521493012</v>
      </c>
    </row>
    <row r="52" spans="1:5" x14ac:dyDescent="0.2">
      <c r="A52">
        <v>2043</v>
      </c>
      <c r="B52">
        <f t="shared" si="2"/>
        <v>43</v>
      </c>
      <c r="C52" s="11">
        <f t="shared" si="3"/>
        <v>21460548.325622708</v>
      </c>
      <c r="D52" s="11">
        <f t="shared" si="4"/>
        <v>13400092.068611622</v>
      </c>
      <c r="E52">
        <f t="shared" si="5"/>
        <v>7659272.8608465241</v>
      </c>
    </row>
    <row r="53" spans="1:5" x14ac:dyDescent="0.2">
      <c r="A53">
        <v>2044</v>
      </c>
      <c r="B53">
        <f t="shared" si="2"/>
        <v>44</v>
      </c>
      <c r="C53" s="11">
        <f t="shared" si="3"/>
        <v>21208935.991901189</v>
      </c>
      <c r="D53" s="11">
        <f t="shared" si="4"/>
        <v>13111384.343746185</v>
      </c>
      <c r="E53">
        <f t="shared" si="5"/>
        <v>7494252.2602076447</v>
      </c>
    </row>
    <row r="54" spans="1:5" x14ac:dyDescent="0.2">
      <c r="A54">
        <v>2045</v>
      </c>
      <c r="B54">
        <f t="shared" si="2"/>
        <v>45</v>
      </c>
      <c r="C54" s="11">
        <f t="shared" si="3"/>
        <v>20952567.03498435</v>
      </c>
      <c r="D54" s="11">
        <f t="shared" si="4"/>
        <v>12802927.573593855</v>
      </c>
      <c r="E54">
        <f t="shared" si="5"/>
        <v>7317943.4291731045</v>
      </c>
    </row>
    <row r="55" spans="1:5" x14ac:dyDescent="0.2">
      <c r="A55">
        <v>2046</v>
      </c>
      <c r="B55">
        <f t="shared" si="2"/>
        <v>46</v>
      </c>
      <c r="C55" s="11">
        <f t="shared" si="3"/>
        <v>20691993.156753302</v>
      </c>
      <c r="D55" s="11">
        <f t="shared" si="4"/>
        <v>12472778.554328918</v>
      </c>
      <c r="E55">
        <f t="shared" si="5"/>
        <v>7129235.6643052604</v>
      </c>
    </row>
    <row r="56" spans="1:5" x14ac:dyDescent="0.2">
      <c r="A56">
        <v>2047</v>
      </c>
      <c r="B56">
        <f t="shared" si="2"/>
        <v>47</v>
      </c>
      <c r="C56" s="11">
        <f t="shared" si="3"/>
        <v>20427755.654796779</v>
      </c>
      <c r="D56" s="11">
        <f t="shared" si="4"/>
        <v>12119355.918698549</v>
      </c>
      <c r="E56">
        <f t="shared" si="5"/>
        <v>6927225.0820172988</v>
      </c>
    </row>
    <row r="57" spans="1:5" x14ac:dyDescent="0.2">
      <c r="A57">
        <v>2048</v>
      </c>
      <c r="B57">
        <f t="shared" si="2"/>
        <v>48</v>
      </c>
      <c r="C57" s="11">
        <f t="shared" si="3"/>
        <v>20160369.615440905</v>
      </c>
      <c r="D57" s="11">
        <f t="shared" si="4"/>
        <v>11741617.540208578</v>
      </c>
      <c r="E57">
        <f t="shared" si="5"/>
        <v>6711316.0198963415</v>
      </c>
    </row>
    <row r="58" spans="1:5" x14ac:dyDescent="0.2">
      <c r="A58">
        <v>2049</v>
      </c>
      <c r="B58">
        <f t="shared" si="2"/>
        <v>49</v>
      </c>
      <c r="C58" s="11">
        <f t="shared" si="3"/>
        <v>19890305.678678632</v>
      </c>
      <c r="D58" s="11">
        <f t="shared" si="4"/>
        <v>11339259.804797649</v>
      </c>
      <c r="E58">
        <f t="shared" si="5"/>
        <v>6481334.9371242821</v>
      </c>
    </row>
    <row r="59" spans="1:5" x14ac:dyDescent="0.2">
      <c r="A59">
        <v>2050</v>
      </c>
      <c r="B59">
        <f t="shared" si="2"/>
        <v>50</v>
      </c>
      <c r="C59" s="11">
        <f t="shared" si="3"/>
        <v>19617969.37499994</v>
      </c>
      <c r="D59" s="11">
        <f t="shared" si="4"/>
        <v>10912938.749999523</v>
      </c>
      <c r="E59">
        <f t="shared" si="5"/>
        <v>6237656.8139962014</v>
      </c>
    </row>
    <row r="60" spans="1:5" x14ac:dyDescent="0.2">
      <c r="A60">
        <v>2051</v>
      </c>
      <c r="B60">
        <f t="shared" si="2"/>
        <v>51</v>
      </c>
      <c r="C60" s="11">
        <f t="shared" si="3"/>
        <v>19343678.034121633</v>
      </c>
      <c r="D60" s="11">
        <f t="shared" si="4"/>
        <v>10464513.071594715</v>
      </c>
      <c r="E60">
        <f t="shared" si="5"/>
        <v>5981344.0505370703</v>
      </c>
    </row>
    <row r="61" spans="1:5" x14ac:dyDescent="0.2">
      <c r="A61">
        <v>2052</v>
      </c>
      <c r="B61">
        <f t="shared" si="2"/>
        <v>52</v>
      </c>
      <c r="C61" s="11">
        <f t="shared" si="3"/>
        <v>19067635.265616775</v>
      </c>
      <c r="D61" s="11">
        <f t="shared" si="4"/>
        <v>9997308.9977440834</v>
      </c>
      <c r="E61">
        <f t="shared" si="5"/>
        <v>5714297.8642124832</v>
      </c>
    </row>
    <row r="62" spans="1:5" x14ac:dyDescent="0.2">
      <c r="A62">
        <v>2053</v>
      </c>
      <c r="B62">
        <f t="shared" si="2"/>
        <v>53</v>
      </c>
      <c r="C62" s="11">
        <f t="shared" si="3"/>
        <v>18789903.011445761</v>
      </c>
      <c r="D62" s="11">
        <f t="shared" si="4"/>
        <v>9516407.0306129456</v>
      </c>
      <c r="E62">
        <f t="shared" si="5"/>
        <v>5439422.1867383607</v>
      </c>
    </row>
    <row r="63" spans="1:5" x14ac:dyDescent="0.2">
      <c r="A63">
        <v>2054</v>
      </c>
      <c r="B63">
        <f t="shared" si="2"/>
        <v>54</v>
      </c>
      <c r="C63" s="11">
        <f t="shared" si="3"/>
        <v>18510371.170385301</v>
      </c>
      <c r="D63" s="11">
        <f t="shared" si="4"/>
        <v>9028950.5554804802</v>
      </c>
      <c r="E63">
        <f t="shared" si="5"/>
        <v>5160800.0599865979</v>
      </c>
    </row>
    <row r="64" spans="1:5" x14ac:dyDescent="0.2">
      <c r="A64">
        <v>2055</v>
      </c>
      <c r="B64">
        <f t="shared" si="2"/>
        <v>55</v>
      </c>
      <c r="C64" s="11">
        <f t="shared" si="3"/>
        <v>18228724.794359267</v>
      </c>
      <c r="D64" s="11">
        <f t="shared" si="4"/>
        <v>8544476.3173437119</v>
      </c>
      <c r="E64">
        <f t="shared" si="5"/>
        <v>4883882.5309919845</v>
      </c>
    </row>
    <row r="65" spans="1:11" x14ac:dyDescent="0.2">
      <c r="A65">
        <v>2056</v>
      </c>
      <c r="B65">
        <f t="shared" si="2"/>
        <v>56</v>
      </c>
      <c r="C65" s="11">
        <f t="shared" si="3"/>
        <v>17944408.856669188</v>
      </c>
      <c r="D65" s="11">
        <f t="shared" si="4"/>
        <v>8075266.7649950981</v>
      </c>
      <c r="E65">
        <f t="shared" si="5"/>
        <v>4615690.0460484065</v>
      </c>
    </row>
    <row r="66" spans="1:11" x14ac:dyDescent="0.2">
      <c r="A66">
        <v>2057</v>
      </c>
      <c r="B66">
        <f t="shared" si="2"/>
        <v>57</v>
      </c>
      <c r="C66" s="11">
        <f t="shared" si="3"/>
        <v>17656590.592123628</v>
      </c>
      <c r="D66" s="11">
        <f t="shared" si="4"/>
        <v>7636724.2625975609</v>
      </c>
      <c r="E66">
        <f t="shared" si="5"/>
        <v>4365026.3439079486</v>
      </c>
    </row>
    <row r="67" spans="1:11" x14ac:dyDescent="0.2">
      <c r="A67">
        <v>2058</v>
      </c>
      <c r="B67">
        <f t="shared" si="2"/>
        <v>58</v>
      </c>
      <c r="C67" s="11">
        <f t="shared" si="3"/>
        <v>17364119.409069955</v>
      </c>
      <c r="D67" s="11">
        <f t="shared" si="4"/>
        <v>7247767.1687493324</v>
      </c>
      <c r="E67">
        <f t="shared" si="5"/>
        <v>4142704.8480785443</v>
      </c>
    </row>
    <row r="68" spans="1:11" x14ac:dyDescent="0.2">
      <c r="A68">
        <v>2059</v>
      </c>
      <c r="B68">
        <f t="shared" si="2"/>
        <v>59</v>
      </c>
      <c r="C68" s="11">
        <f t="shared" si="3"/>
        <v>17065484.373323739</v>
      </c>
      <c r="D68" s="11">
        <f t="shared" si="4"/>
        <v>6931247.7830209732</v>
      </c>
      <c r="E68">
        <f t="shared" si="5"/>
        <v>3961787.5582100861</v>
      </c>
    </row>
    <row r="69" spans="1:11" x14ac:dyDescent="0.2">
      <c r="A69">
        <v>2060</v>
      </c>
      <c r="B69">
        <f t="shared" si="2"/>
        <v>60</v>
      </c>
      <c r="C69" s="11">
        <f t="shared" si="3"/>
        <v>16758769.263999939</v>
      </c>
      <c r="D69" s="11">
        <f t="shared" si="4"/>
        <v>6714392.1599984169</v>
      </c>
      <c r="E69">
        <f t="shared" si="5"/>
        <v>3837836.4405883458</v>
      </c>
    </row>
    <row r="71" spans="1:11" x14ac:dyDescent="0.2">
      <c r="A71" t="s">
        <v>49</v>
      </c>
      <c r="B71" s="11">
        <v>18385587</v>
      </c>
      <c r="D71" s="16"/>
      <c r="H71" s="16"/>
      <c r="K71" s="16"/>
    </row>
    <row r="72" spans="1:11" x14ac:dyDescent="0.2">
      <c r="A72" t="s">
        <v>50</v>
      </c>
      <c r="B72">
        <v>10508900</v>
      </c>
      <c r="D72" s="16"/>
      <c r="H72" s="16"/>
      <c r="K72" s="16"/>
    </row>
    <row r="73" spans="1:11" x14ac:dyDescent="0.2">
      <c r="A73" t="s">
        <v>51</v>
      </c>
      <c r="B73">
        <f>B72/B71</f>
        <v>0.57158359969687123</v>
      </c>
      <c r="D73" s="16"/>
      <c r="H73" s="16"/>
      <c r="K73" s="16"/>
    </row>
    <row r="74" spans="1:11" x14ac:dyDescent="0.2">
      <c r="B74">
        <v>0.57158359969687123</v>
      </c>
    </row>
  </sheetData>
  <phoneticPr fontId="8"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2"/>
  <sheetViews>
    <sheetView topLeftCell="F10" workbookViewId="0">
      <selection activeCell="J6" sqref="J6"/>
    </sheetView>
  </sheetViews>
  <sheetFormatPr defaultColWidth="9" defaultRowHeight="14.25" x14ac:dyDescent="0.2"/>
  <cols>
    <col min="3" max="3" width="12.625"/>
    <col min="5" max="5" width="12.625"/>
    <col min="7" max="7" width="12.625"/>
    <col min="9" max="9" width="12.625"/>
    <col min="12" max="12" width="13" bestFit="1" customWidth="1"/>
    <col min="15" max="15" width="12.625"/>
  </cols>
  <sheetData>
    <row r="1" spans="1:15" x14ac:dyDescent="0.2">
      <c r="A1" t="s">
        <v>46</v>
      </c>
      <c r="B1" t="s">
        <v>52</v>
      </c>
      <c r="C1" t="s">
        <v>53</v>
      </c>
      <c r="D1" t="s">
        <v>2</v>
      </c>
      <c r="E1" t="s">
        <v>54</v>
      </c>
      <c r="G1" t="s">
        <v>55</v>
      </c>
      <c r="I1" t="s">
        <v>2</v>
      </c>
      <c r="L1" t="s">
        <v>56</v>
      </c>
      <c r="O1" t="s">
        <v>57</v>
      </c>
    </row>
    <row r="2" spans="1:15" x14ac:dyDescent="0.15">
      <c r="A2" s="9">
        <v>2010</v>
      </c>
      <c r="B2">
        <v>79400</v>
      </c>
      <c r="D2">
        <v>66115</v>
      </c>
      <c r="G2">
        <f>B15*B17/B14</f>
        <v>1.0671663729117737</v>
      </c>
      <c r="H2">
        <v>2020</v>
      </c>
      <c r="I2">
        <v>171884</v>
      </c>
      <c r="K2">
        <v>2020</v>
      </c>
      <c r="L2">
        <f>I2*'Employment Forecast'!E29</f>
        <v>1806251723528.5251</v>
      </c>
      <c r="N2">
        <v>2020</v>
      </c>
      <c r="O2">
        <f>L2*Currency!B22</f>
        <v>248631774361.11768</v>
      </c>
    </row>
    <row r="3" spans="1:15" x14ac:dyDescent="0.15">
      <c r="A3" s="9">
        <v>2011</v>
      </c>
      <c r="B3">
        <v>85900</v>
      </c>
      <c r="C3">
        <f>B3/B2-1</f>
        <v>8.1863979848866508E-2</v>
      </c>
      <c r="D3">
        <v>75591</v>
      </c>
      <c r="E3">
        <f>D3/D2-1</f>
        <v>0.14332602283899276</v>
      </c>
      <c r="H3">
        <v>2021</v>
      </c>
      <c r="I3">
        <v>191844</v>
      </c>
      <c r="K3">
        <v>2021</v>
      </c>
      <c r="L3">
        <f>I3*'Employment Forecast'!E30</f>
        <v>1981329773910.6479</v>
      </c>
      <c r="N3">
        <v>2021</v>
      </c>
      <c r="O3">
        <f>L3*Currency!B23</f>
        <v>266860456650.75836</v>
      </c>
    </row>
    <row r="4" spans="1:15" x14ac:dyDescent="0.15">
      <c r="A4" s="9">
        <v>2012</v>
      </c>
      <c r="B4">
        <v>89600</v>
      </c>
      <c r="C4">
        <f t="shared" ref="C4:C15" si="0">B4/B3-1</f>
        <v>4.3073341094295614E-2</v>
      </c>
      <c r="D4">
        <v>78673</v>
      </c>
      <c r="E4">
        <f>D4/D3-1</f>
        <v>4.0772049582622261E-2</v>
      </c>
      <c r="H4">
        <v>2022</v>
      </c>
      <c r="I4">
        <v>212476</v>
      </c>
      <c r="K4">
        <v>2022</v>
      </c>
      <c r="L4">
        <f>I4*'Employment Forecast'!E31</f>
        <v>2161319157320.8765</v>
      </c>
      <c r="N4">
        <v>2022</v>
      </c>
      <c r="O4">
        <f>L4*Currency!B24</f>
        <v>284836385578.12012</v>
      </c>
    </row>
    <row r="5" spans="1:15" x14ac:dyDescent="0.15">
      <c r="A5" s="9">
        <v>2013</v>
      </c>
      <c r="B5">
        <v>95700</v>
      </c>
      <c r="C5">
        <f t="shared" si="0"/>
        <v>6.8080357142857206E-2</v>
      </c>
      <c r="D5">
        <v>90908</v>
      </c>
      <c r="E5">
        <f>D5/D4-1</f>
        <v>0.15551714056919153</v>
      </c>
      <c r="H5">
        <v>2023</v>
      </c>
      <c r="I5">
        <f t="shared" ref="I5:I15" si="1">I4*$G$2</f>
        <v>226747.24225080202</v>
      </c>
      <c r="K5">
        <v>2023</v>
      </c>
      <c r="L5">
        <f>I5*'Employment Forecast'!E32</f>
        <v>2275330974004.1021</v>
      </c>
      <c r="N5">
        <v>2023</v>
      </c>
      <c r="O5">
        <f>L5*Currency!B25</f>
        <v>293406848292.16937</v>
      </c>
    </row>
    <row r="6" spans="1:15" x14ac:dyDescent="0.15">
      <c r="A6" s="9">
        <v>2014</v>
      </c>
      <c r="B6">
        <v>102800</v>
      </c>
      <c r="C6">
        <f t="shared" si="0"/>
        <v>7.4190177638453481E-2</v>
      </c>
      <c r="D6">
        <v>100251</v>
      </c>
      <c r="E6">
        <f t="shared" ref="E6:E15" si="2">D6/D5-1</f>
        <v>0.10277423329079949</v>
      </c>
      <c r="H6">
        <v>2024</v>
      </c>
      <c r="I6">
        <f t="shared" si="1"/>
        <v>241977.03208053569</v>
      </c>
      <c r="K6">
        <v>2024</v>
      </c>
      <c r="L6">
        <f>I6*'Employment Forecast'!E33</f>
        <v>2398064637664.7134</v>
      </c>
      <c r="N6">
        <v>2024</v>
      </c>
      <c r="O6">
        <f>L6*Currency!B26</f>
        <v>302576821610.09082</v>
      </c>
    </row>
    <row r="7" spans="1:15" x14ac:dyDescent="0.15">
      <c r="A7" s="9">
        <v>2015</v>
      </c>
      <c r="B7">
        <v>109200</v>
      </c>
      <c r="C7">
        <f t="shared" si="0"/>
        <v>6.2256809338521402E-2</v>
      </c>
      <c r="D7">
        <v>109174</v>
      </c>
      <c r="E7">
        <f t="shared" si="2"/>
        <v>8.9006593450439375E-2</v>
      </c>
      <c r="H7">
        <v>2025</v>
      </c>
      <c r="I7">
        <f t="shared" si="1"/>
        <v>258229.7516533412</v>
      </c>
      <c r="K7">
        <v>2025</v>
      </c>
      <c r="L7">
        <f>I7*'Employment Forecast'!E34</f>
        <v>2529313645336.2075</v>
      </c>
      <c r="N7">
        <v>2025</v>
      </c>
      <c r="O7">
        <f>L7*Currency!B27</f>
        <v>312267339292.93219</v>
      </c>
    </row>
    <row r="8" spans="1:15" x14ac:dyDescent="0.15">
      <c r="A8" s="9">
        <v>2016</v>
      </c>
      <c r="B8">
        <v>121400</v>
      </c>
      <c r="C8">
        <f t="shared" si="0"/>
        <v>0.11172161172161177</v>
      </c>
      <c r="D8">
        <v>119935</v>
      </c>
      <c r="E8">
        <f t="shared" si="2"/>
        <v>9.8567424478355647E-2</v>
      </c>
      <c r="H8">
        <v>2026</v>
      </c>
      <c r="I8">
        <f t="shared" si="1"/>
        <v>275574.10744980426</v>
      </c>
      <c r="K8">
        <v>2026</v>
      </c>
      <c r="L8">
        <f>I8*'Employment Forecast'!E35</f>
        <v>2668939972532.4854</v>
      </c>
      <c r="N8">
        <v>2026</v>
      </c>
      <c r="O8">
        <f>L8*Currency!B28</f>
        <v>322412436901.66412</v>
      </c>
    </row>
    <row r="9" spans="1:15" x14ac:dyDescent="0.15">
      <c r="A9" s="9">
        <v>2017</v>
      </c>
      <c r="B9">
        <v>133500</v>
      </c>
      <c r="C9">
        <f t="shared" si="0"/>
        <v>9.9670510708401938E-2</v>
      </c>
      <c r="D9">
        <v>129795</v>
      </c>
      <c r="E9">
        <f t="shared" si="2"/>
        <v>8.2211197732104946E-2</v>
      </c>
      <c r="H9">
        <v>2027</v>
      </c>
      <c r="I9">
        <f t="shared" si="1"/>
        <v>294083.420715607</v>
      </c>
      <c r="K9">
        <v>2027</v>
      </c>
      <c r="L9">
        <f>I9*'Employment Forecast'!E36</f>
        <v>2816876796240.6709</v>
      </c>
      <c r="N9">
        <v>2027</v>
      </c>
      <c r="O9">
        <f>L9*Currency!B29</f>
        <v>332958369846.76819</v>
      </c>
    </row>
    <row r="10" spans="1:15" x14ac:dyDescent="0.15">
      <c r="A10" s="9">
        <v>2018</v>
      </c>
      <c r="B10">
        <v>145700</v>
      </c>
      <c r="C10">
        <f t="shared" si="0"/>
        <v>9.1385767790262085E-2</v>
      </c>
      <c r="D10">
        <v>140400</v>
      </c>
      <c r="E10">
        <f t="shared" si="2"/>
        <v>8.1705766786085654E-2</v>
      </c>
      <c r="H10">
        <v>2028</v>
      </c>
      <c r="I10">
        <f t="shared" si="1"/>
        <v>313835.93741856149</v>
      </c>
      <c r="K10">
        <v>2028</v>
      </c>
      <c r="L10">
        <f>I10*'Employment Forecast'!E37</f>
        <v>2973128426625.3789</v>
      </c>
      <c r="N10">
        <v>2028</v>
      </c>
      <c r="O10">
        <f>L10*Currency!B30</f>
        <v>343862532785.79541</v>
      </c>
    </row>
    <row r="11" spans="1:15" x14ac:dyDescent="0.15">
      <c r="A11" s="9">
        <v>2019</v>
      </c>
      <c r="B11">
        <v>153300</v>
      </c>
      <c r="C11">
        <f t="shared" si="0"/>
        <v>5.2161976664378829E-2</v>
      </c>
      <c r="D11">
        <v>149377</v>
      </c>
      <c r="E11">
        <f t="shared" si="2"/>
        <v>6.3938746438746419E-2</v>
      </c>
      <c r="H11">
        <v>2029</v>
      </c>
      <c r="I11">
        <f t="shared" si="1"/>
        <v>334915.15902433265</v>
      </c>
      <c r="K11">
        <v>2029</v>
      </c>
      <c r="L11">
        <f>I11*'Employment Forecast'!E38</f>
        <v>3137766940866.9209</v>
      </c>
      <c r="N11">
        <v>2029</v>
      </c>
      <c r="O11">
        <f>L11*Currency!B31</f>
        <v>355092071642.00397</v>
      </c>
    </row>
    <row r="12" spans="1:15" x14ac:dyDescent="0.15">
      <c r="A12" s="9">
        <v>2020</v>
      </c>
      <c r="B12">
        <v>156800</v>
      </c>
      <c r="C12">
        <f t="shared" si="0"/>
        <v>2.2831050228310446E-2</v>
      </c>
      <c r="D12">
        <v>171884</v>
      </c>
      <c r="E12">
        <f t="shared" si="2"/>
        <v>0.15067245961560349</v>
      </c>
      <c r="H12">
        <v>2030</v>
      </c>
      <c r="I12">
        <f t="shared" si="1"/>
        <v>357410.195489167</v>
      </c>
      <c r="K12">
        <v>2030</v>
      </c>
      <c r="L12">
        <f>I12*'Employment Forecast'!E39</f>
        <v>3310925008091.8906</v>
      </c>
      <c r="N12">
        <v>2030</v>
      </c>
      <c r="O12">
        <f>L12*Currency!B32</f>
        <v>366622184660.68365</v>
      </c>
    </row>
    <row r="13" spans="1:15" x14ac:dyDescent="0.15">
      <c r="A13" s="9">
        <v>2021</v>
      </c>
      <c r="B13">
        <v>175400</v>
      </c>
      <c r="C13">
        <f t="shared" si="0"/>
        <v>0.11862244897959173</v>
      </c>
      <c r="D13">
        <v>191844</v>
      </c>
      <c r="E13">
        <f t="shared" si="2"/>
        <v>0.1161248283726235</v>
      </c>
      <c r="H13">
        <v>2031</v>
      </c>
      <c r="I13">
        <f t="shared" si="1"/>
        <v>381416.14196186233</v>
      </c>
      <c r="K13">
        <v>2031</v>
      </c>
      <c r="L13">
        <f>I13*'Employment Forecast'!E40</f>
        <v>3492784406391.1709</v>
      </c>
      <c r="N13">
        <v>2031</v>
      </c>
      <c r="O13">
        <f>L13*Currency!B33</f>
        <v>378434115264.60699</v>
      </c>
    </row>
    <row r="14" spans="1:15" x14ac:dyDescent="0.15">
      <c r="A14" s="9">
        <v>2022</v>
      </c>
      <c r="B14">
        <v>180536</v>
      </c>
      <c r="C14">
        <f t="shared" si="0"/>
        <v>2.9281641961231397E-2</v>
      </c>
      <c r="D14">
        <v>212476</v>
      </c>
      <c r="E14">
        <f t="shared" si="2"/>
        <v>0.10754571422614201</v>
      </c>
      <c r="H14">
        <v>2032</v>
      </c>
      <c r="I14">
        <f t="shared" si="1"/>
        <v>407034.48078744282</v>
      </c>
      <c r="K14">
        <v>2032</v>
      </c>
      <c r="L14">
        <f>I14*'Employment Forecast'!E41</f>
        <v>3683559766292.4834</v>
      </c>
      <c r="N14">
        <v>2032</v>
      </c>
      <c r="O14">
        <f>L14*Currency!B34</f>
        <v>390512847187.48267</v>
      </c>
    </row>
    <row r="15" spans="1:15" x14ac:dyDescent="0.15">
      <c r="A15" s="9">
        <v>2023</v>
      </c>
      <c r="B15">
        <v>190321</v>
      </c>
      <c r="C15">
        <f t="shared" si="0"/>
        <v>5.4199716400053166E-2</v>
      </c>
      <c r="E15">
        <f t="shared" si="2"/>
        <v>-1</v>
      </c>
      <c r="H15">
        <v>2033</v>
      </c>
      <c r="I15">
        <f t="shared" si="1"/>
        <v>434373.51051196241</v>
      </c>
      <c r="K15">
        <v>2033</v>
      </c>
      <c r="L15">
        <f>I15*'Employment Forecast'!E42</f>
        <v>3883477135530.0566</v>
      </c>
      <c r="N15">
        <v>2033</v>
      </c>
      <c r="O15">
        <f>L15*Currency!B35</f>
        <v>402844521644.04517</v>
      </c>
    </row>
    <row r="16" spans="1:15" x14ac:dyDescent="0.2">
      <c r="H16">
        <v>2034</v>
      </c>
      <c r="I16">
        <f t="shared" ref="I16:I42" si="3">I15*$G$2</f>
        <v>463548.80370200513</v>
      </c>
      <c r="K16">
        <v>2034</v>
      </c>
      <c r="L16">
        <f>I16*'Employment Forecast'!E43</f>
        <v>4092747054394.1123</v>
      </c>
      <c r="N16">
        <v>2034</v>
      </c>
      <c r="O16">
        <f>L16*Currency!B36</f>
        <v>415413607348.78711</v>
      </c>
    </row>
    <row r="17" spans="1:15" x14ac:dyDescent="0.2">
      <c r="A17" s="16" t="s">
        <v>109</v>
      </c>
      <c r="B17">
        <v>1.0123</v>
      </c>
      <c r="H17">
        <v>2035</v>
      </c>
      <c r="I17">
        <f t="shared" si="3"/>
        <v>494683.69551426062</v>
      </c>
      <c r="K17">
        <v>2035</v>
      </c>
      <c r="L17">
        <f>I17*'Employment Forecast'!E44</f>
        <v>4311531967467.5742</v>
      </c>
      <c r="N17">
        <v>2035</v>
      </c>
      <c r="O17">
        <f>L17*Currency!B37</f>
        <v>428199867256.59473</v>
      </c>
    </row>
    <row r="18" spans="1:15" x14ac:dyDescent="0.2">
      <c r="H18">
        <v>2036</v>
      </c>
      <c r="I18">
        <f t="shared" si="3"/>
        <v>527909.80508054583</v>
      </c>
      <c r="K18">
        <v>2036</v>
      </c>
      <c r="L18">
        <f>I18*'Employment Forecast'!E45</f>
        <v>4539907985744.1533</v>
      </c>
      <c r="N18">
        <v>2036</v>
      </c>
      <c r="O18">
        <f>L18*Currency!B38</f>
        <v>441175181227.63379</v>
      </c>
    </row>
    <row r="19" spans="1:15" x14ac:dyDescent="0.2">
      <c r="H19">
        <v>2037</v>
      </c>
      <c r="I19">
        <f t="shared" si="3"/>
        <v>563367.59191236761</v>
      </c>
      <c r="K19">
        <v>2037</v>
      </c>
      <c r="L19">
        <f>I19*'Employment Forecast'!E46</f>
        <v>4777821264215.6113</v>
      </c>
      <c r="N19">
        <v>2037</v>
      </c>
      <c r="O19">
        <f>L19*Currency!B39</f>
        <v>454300301702.64081</v>
      </c>
    </row>
    <row r="20" spans="1:15" x14ac:dyDescent="0.2">
      <c r="H20">
        <v>2038</v>
      </c>
      <c r="I20">
        <f t="shared" si="3"/>
        <v>601206.94967716164</v>
      </c>
      <c r="K20">
        <v>2038</v>
      </c>
      <c r="L20">
        <f>I20*'Employment Forecast'!E47</f>
        <v>5025039587206.8105</v>
      </c>
      <c r="N20">
        <v>2038</v>
      </c>
      <c r="O20">
        <f>L20*Currency!B40</f>
        <v>467521640232.48456</v>
      </c>
    </row>
    <row r="21" spans="1:15" x14ac:dyDescent="0.2">
      <c r="H21">
        <v>2039</v>
      </c>
      <c r="I21">
        <f t="shared" si="3"/>
        <v>641587.83985632786</v>
      </c>
      <c r="K21">
        <v>2039</v>
      </c>
      <c r="L21">
        <f>I21*'Employment Forecast'!E48</f>
        <v>5281100172394.4502</v>
      </c>
      <c r="N21">
        <v>2039</v>
      </c>
      <c r="O21">
        <f>L21*Currency!B41</f>
        <v>480768206686.63232</v>
      </c>
    </row>
    <row r="22" spans="1:15" x14ac:dyDescent="0.2">
      <c r="H22">
        <v>2040</v>
      </c>
      <c r="I22">
        <f t="shared" si="3"/>
        <v>684680.96796377737</v>
      </c>
      <c r="K22">
        <v>2040</v>
      </c>
      <c r="L22">
        <f>I22*'Employment Forecast'!E49</f>
        <v>5545255232521.6094</v>
      </c>
      <c r="N22">
        <v>2040</v>
      </c>
      <c r="O22">
        <f>L22*Currency!B42</f>
        <v>493948850559.25885</v>
      </c>
    </row>
    <row r="23" spans="1:15" x14ac:dyDescent="0.2">
      <c r="H23">
        <v>2041</v>
      </c>
      <c r="I23">
        <f t="shared" si="3"/>
        <v>730668.50518362666</v>
      </c>
      <c r="K23">
        <v>2041</v>
      </c>
      <c r="L23">
        <f>I23*'Employment Forecast'!E50</f>
        <v>5816417492111.3457</v>
      </c>
      <c r="N23">
        <v>2041</v>
      </c>
      <c r="O23">
        <f>L23*Currency!B43</f>
        <v>506949985423.54028</v>
      </c>
    </row>
    <row r="24" spans="1:15" x14ac:dyDescent="0.2">
      <c r="H24">
        <v>2042</v>
      </c>
      <c r="I24">
        <f t="shared" si="3"/>
        <v>779744.85847767838</v>
      </c>
      <c r="K24">
        <v>2042</v>
      </c>
      <c r="L24">
        <f>I24*'Employment Forecast'!E51</f>
        <v>6093108669155.6406</v>
      </c>
      <c r="N24">
        <v>2042</v>
      </c>
      <c r="O24">
        <f>L24*Currency!B44</f>
        <v>519634013727.35638</v>
      </c>
    </row>
    <row r="25" spans="1:15" x14ac:dyDescent="0.2">
      <c r="H25">
        <v>2043</v>
      </c>
      <c r="I25">
        <f t="shared" si="3"/>
        <v>832117.49241822842</v>
      </c>
      <c r="K25">
        <v>2043</v>
      </c>
      <c r="L25">
        <f>I25*'Employment Forecast'!E52</f>
        <v>6373414926714.6006</v>
      </c>
      <c r="N25">
        <v>2043</v>
      </c>
      <c r="O25">
        <f>L25*Currency!B45</f>
        <v>531838710293.25452</v>
      </c>
    </row>
    <row r="26" spans="1:15" x14ac:dyDescent="0.2">
      <c r="H26">
        <v>2044</v>
      </c>
      <c r="I26">
        <f t="shared" si="3"/>
        <v>888007.80622040119</v>
      </c>
      <c r="K26">
        <v>2044</v>
      </c>
      <c r="L26">
        <f>I26*'Employment Forecast'!E53</f>
        <v>6654954508849.2734</v>
      </c>
      <c r="N26">
        <v>2044</v>
      </c>
      <c r="O26">
        <f>L26*Currency!B46</f>
        <v>543377869652.60449</v>
      </c>
    </row>
    <row r="27" spans="1:15" x14ac:dyDescent="0.2">
      <c r="H27">
        <v>2045</v>
      </c>
      <c r="I27">
        <f t="shared" si="3"/>
        <v>947652.06968156679</v>
      </c>
      <c r="K27">
        <v>2045</v>
      </c>
      <c r="L27">
        <f>I27*'Employment Forecast'!E54</f>
        <v>6934864236468.5146</v>
      </c>
      <c r="N27">
        <v>2045</v>
      </c>
      <c r="O27">
        <f>L27*Currency!B47</f>
        <v>554043575333.91565</v>
      </c>
    </row>
    <row r="28" spans="1:15" x14ac:dyDescent="0.2">
      <c r="H28">
        <v>2046</v>
      </c>
      <c r="I28">
        <f t="shared" si="3"/>
        <v>1011302.4219844131</v>
      </c>
      <c r="K28">
        <v>2046</v>
      </c>
      <c r="L28">
        <f>I28*'Employment Forecast'!E55</f>
        <v>7209813294209.5654</v>
      </c>
      <c r="N28">
        <v>2046</v>
      </c>
      <c r="O28">
        <f>L28*Currency!B48</f>
        <v>563610509124.78223</v>
      </c>
    </row>
    <row r="29" spans="1:15" x14ac:dyDescent="0.2">
      <c r="H29">
        <v>2047</v>
      </c>
      <c r="I29">
        <f t="shared" si="3"/>
        <v>1079227.9375859981</v>
      </c>
      <c r="K29">
        <v>2047</v>
      </c>
      <c r="L29">
        <f>I29*'Employment Forecast'!E56</f>
        <v>7476054838459.5254</v>
      </c>
      <c r="N29">
        <v>2047</v>
      </c>
      <c r="O29">
        <f>L29*Currency!B49</f>
        <v>571842785890.46716</v>
      </c>
    </row>
    <row r="30" spans="1:15" x14ac:dyDescent="0.2">
      <c r="H30">
        <v>2048</v>
      </c>
      <c r="I30">
        <f t="shared" si="3"/>
        <v>1151715.7636987036</v>
      </c>
      <c r="K30">
        <v>2048</v>
      </c>
      <c r="L30">
        <f>I30*'Employment Forecast'!E57</f>
        <v>7729528455278.2588</v>
      </c>
      <c r="N30">
        <v>2048</v>
      </c>
      <c r="O30">
        <f>L30*Currency!B50</f>
        <v>578503875583.97473</v>
      </c>
    </row>
    <row r="31" spans="1:15" x14ac:dyDescent="0.2">
      <c r="H31">
        <v>2049</v>
      </c>
      <c r="I31">
        <f t="shared" si="3"/>
        <v>1229072.3341716591</v>
      </c>
      <c r="K31">
        <v>2049</v>
      </c>
      <c r="L31">
        <f>I31*'Employment Forecast'!E58</f>
        <v>7966029459719.665</v>
      </c>
      <c r="N31">
        <v>2049</v>
      </c>
      <c r="O31">
        <f>L31*Currency!B51</f>
        <v>583370259530.22021</v>
      </c>
    </row>
    <row r="32" spans="1:15" x14ac:dyDescent="0.2">
      <c r="H32">
        <v>2050</v>
      </c>
      <c r="I32">
        <f t="shared" si="3"/>
        <v>1311624.664904177</v>
      </c>
      <c r="K32">
        <v>2050</v>
      </c>
      <c r="L32">
        <f>I32*'Employment Forecast'!E59</f>
        <v>8181464528445.0234</v>
      </c>
      <c r="N32">
        <v>2050</v>
      </c>
      <c r="O32">
        <f>L32*Currency!B52</f>
        <v>586249563899.01782</v>
      </c>
    </row>
    <row r="33" spans="8:15" x14ac:dyDescent="0.2">
      <c r="H33">
        <v>2051</v>
      </c>
      <c r="I33">
        <f t="shared" si="3"/>
        <v>1399721.7362674112</v>
      </c>
      <c r="K33">
        <v>2051</v>
      </c>
      <c r="L33">
        <f>I33*'Employment Forecast'!E60</f>
        <v>8372217279630.498</v>
      </c>
      <c r="N33">
        <v>2051</v>
      </c>
      <c r="O33">
        <f>L33*Currency!B53</f>
        <v>587004020583.33203</v>
      </c>
    </row>
    <row r="34" spans="8:15" x14ac:dyDescent="0.2">
      <c r="H34">
        <v>2052</v>
      </c>
      <c r="I34">
        <f t="shared" si="3"/>
        <v>1493735.9683782635</v>
      </c>
      <c r="K34">
        <v>2052</v>
      </c>
      <c r="L34">
        <f>I34*'Employment Forecast'!E61</f>
        <v>8535652253801.2764</v>
      </c>
      <c r="N34">
        <v>2052</v>
      </c>
      <c r="O34">
        <f>L34*Currency!B54</f>
        <v>585580225654.92517</v>
      </c>
    </row>
    <row r="35" spans="8:15" x14ac:dyDescent="0.2">
      <c r="H35">
        <v>2053</v>
      </c>
      <c r="I35">
        <f t="shared" si="3"/>
        <v>1594064.7954620875</v>
      </c>
      <c r="K35">
        <v>2053</v>
      </c>
      <c r="L35">
        <f>I35*'Employment Forecast'!E62</f>
        <v>8670791415535.0254</v>
      </c>
      <c r="N35">
        <v>2053</v>
      </c>
      <c r="O35">
        <f>L35*Currency!B55</f>
        <v>582046299476.2428</v>
      </c>
    </row>
    <row r="36" spans="8:15" x14ac:dyDescent="0.2">
      <c r="H36">
        <v>2054</v>
      </c>
      <c r="I36">
        <f t="shared" si="3"/>
        <v>1701132.3459596245</v>
      </c>
      <c r="K36">
        <v>2054</v>
      </c>
      <c r="L36">
        <f>I36*'Employment Forecast'!E63</f>
        <v>8779203913073.5723</v>
      </c>
      <c r="N36">
        <v>2054</v>
      </c>
      <c r="O36">
        <f>L36*Currency!B56</f>
        <v>576637701816.74988</v>
      </c>
    </row>
    <row r="37" spans="8:15" x14ac:dyDescent="0.2">
      <c r="H37">
        <v>2055</v>
      </c>
      <c r="I37">
        <f t="shared" si="3"/>
        <v>1815391.2354806291</v>
      </c>
      <c r="K37">
        <v>2055</v>
      </c>
      <c r="L37">
        <f>I37*'Employment Forecast'!E64</f>
        <v>8866157541879.8008</v>
      </c>
      <c r="N37">
        <v>2055</v>
      </c>
      <c r="O37">
        <f>L37*Currency!B57</f>
        <v>569813121501.05762</v>
      </c>
    </row>
    <row r="38" spans="8:15" x14ac:dyDescent="0.2">
      <c r="H38">
        <v>2056</v>
      </c>
      <c r="I38">
        <f t="shared" si="3"/>
        <v>1937324.4801836868</v>
      </c>
      <c r="K38">
        <v>2056</v>
      </c>
      <c r="L38">
        <f>I38*'Employment Forecast'!E65</f>
        <v>8942089319149.7461</v>
      </c>
      <c r="N38">
        <v>2056</v>
      </c>
      <c r="O38">
        <f>L38*Currency!B58</f>
        <v>562322044885.07458</v>
      </c>
    </row>
    <row r="39" spans="8:15" x14ac:dyDescent="0.2">
      <c r="H39">
        <v>2057</v>
      </c>
      <c r="I39">
        <f t="shared" si="3"/>
        <v>2067447.5386708125</v>
      </c>
      <c r="K39">
        <v>2057</v>
      </c>
      <c r="L39">
        <f>I39*'Employment Forecast'!E66</f>
        <v>9024462970945.7441</v>
      </c>
      <c r="N39">
        <v>2057</v>
      </c>
      <c r="O39">
        <f>L39*Currency!B59</f>
        <v>555285812659.04822</v>
      </c>
    </row>
    <row r="40" spans="8:15" x14ac:dyDescent="0.2">
      <c r="H40">
        <v>2058</v>
      </c>
      <c r="I40">
        <f t="shared" si="3"/>
        <v>2206310.4910287051</v>
      </c>
      <c r="K40">
        <v>2058</v>
      </c>
      <c r="L40">
        <f>I40*'Employment Forecast'!E67</f>
        <v>9140093167551.1699</v>
      </c>
      <c r="N40">
        <v>2058</v>
      </c>
      <c r="O40">
        <f>L40*Currency!B60</f>
        <v>550294202104.98474</v>
      </c>
    </row>
    <row r="41" spans="8:15" x14ac:dyDescent="0.2">
      <c r="H41">
        <v>2059</v>
      </c>
      <c r="I41">
        <f t="shared" si="3"/>
        <v>2354500.364228298</v>
      </c>
      <c r="K41">
        <v>2059</v>
      </c>
      <c r="L41">
        <f>I41*'Employment Forecast'!E68</f>
        <v>9328030248800.7871</v>
      </c>
      <c r="N41">
        <v>2059</v>
      </c>
      <c r="O41">
        <f>L41*Currency!B61</f>
        <v>549519824176.16534</v>
      </c>
    </row>
    <row r="42" spans="8:15" x14ac:dyDescent="0.2">
      <c r="H42">
        <v>2060</v>
      </c>
      <c r="I42">
        <f t="shared" si="3"/>
        <v>2512643.6137129627</v>
      </c>
      <c r="K42">
        <v>2060</v>
      </c>
      <c r="L42">
        <f>I42*'Employment Forecast'!E69</f>
        <v>9643115222919.1953</v>
      </c>
      <c r="N42">
        <v>2060</v>
      </c>
      <c r="O42">
        <f>L42*Currency!B62</f>
        <v>555852903995.86633</v>
      </c>
    </row>
  </sheetData>
  <phoneticPr fontId="8" type="noConversion"/>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249977111117893"/>
  </sheetPr>
  <dimension ref="A1:AP2"/>
  <sheetViews>
    <sheetView tabSelected="1" topLeftCell="X1" workbookViewId="0">
      <selection activeCell="AB2" sqref="A1:AP2"/>
    </sheetView>
  </sheetViews>
  <sheetFormatPr defaultColWidth="9" defaultRowHeight="14.25" x14ac:dyDescent="0.2"/>
  <cols>
    <col min="2" max="42" width="11.625" bestFit="1" customWidth="1"/>
  </cols>
  <sheetData>
    <row r="1" spans="1:42" x14ac:dyDescent="0.2">
      <c r="A1" s="5" t="s">
        <v>58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s="8" t="s">
        <v>59</v>
      </c>
      <c r="B2">
        <f t="array" ref="B2:AP2">TRANSPOSE('Employment Forecast'!C29:C69)</f>
        <v>24871679.855999999</v>
      </c>
      <c r="C2">
        <v>24865375.746938117</v>
      </c>
      <c r="D2">
        <v>24838810.224760257</v>
      </c>
      <c r="E2">
        <v>24793996.196067467</v>
      </c>
      <c r="F2">
        <v>24732629.567908868</v>
      </c>
      <c r="G2">
        <v>24656129.287109375</v>
      </c>
      <c r="H2">
        <v>24565674.951497652</v>
      </c>
      <c r="I2">
        <v>24462241.993034065</v>
      </c>
      <c r="J2">
        <v>24346634.432838656</v>
      </c>
      <c r="K2">
        <v>24219515.208119318</v>
      </c>
      <c r="L2">
        <v>24081434.070999995</v>
      </c>
      <c r="M2">
        <v>23932853.059248954</v>
      </c>
      <c r="N2">
        <v>23774169.538907126</v>
      </c>
      <c r="O2">
        <v>23605736.818816602</v>
      </c>
      <c r="P2">
        <v>23427882.337049022</v>
      </c>
      <c r="Q2">
        <v>23240923.419234365</v>
      </c>
      <c r="R2">
        <v>23045180.608789489</v>
      </c>
      <c r="S2">
        <v>22840988.569046944</v>
      </c>
      <c r="T2">
        <v>22628704.557283759</v>
      </c>
      <c r="U2">
        <v>22408714.470650494</v>
      </c>
      <c r="V2">
        <v>22181436.463999987</v>
      </c>
      <c r="W2">
        <v>21947322.139616787</v>
      </c>
      <c r="X2">
        <v>21706855.308845997</v>
      </c>
      <c r="Y2">
        <v>21460548.325622708</v>
      </c>
      <c r="Z2">
        <v>21208935.991901189</v>
      </c>
      <c r="AA2">
        <v>20952567.03498435</v>
      </c>
      <c r="AB2">
        <v>20691993.156753302</v>
      </c>
      <c r="AC2">
        <v>20427755.654796779</v>
      </c>
      <c r="AD2">
        <v>20160369.615440905</v>
      </c>
      <c r="AE2">
        <v>19890305.678678632</v>
      </c>
      <c r="AF2">
        <v>19617969.37499994</v>
      </c>
      <c r="AG2">
        <v>19343678.034121633</v>
      </c>
      <c r="AH2">
        <v>19067635.265616775</v>
      </c>
      <c r="AI2">
        <v>18789903.011445761</v>
      </c>
      <c r="AJ2">
        <v>18510371.170385301</v>
      </c>
      <c r="AK2">
        <v>18228724.794359267</v>
      </c>
      <c r="AL2">
        <v>17944408.856669188</v>
      </c>
      <c r="AM2">
        <v>17656590.592123628</v>
      </c>
      <c r="AN2">
        <v>17364119.409069955</v>
      </c>
      <c r="AO2">
        <v>17065484.373323739</v>
      </c>
      <c r="AP2">
        <v>16758769.263999939</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A1:AP2"/>
  <sheetViews>
    <sheetView topLeftCell="B1" workbookViewId="0">
      <selection activeCell="B2" sqref="A1:AP2"/>
    </sheetView>
  </sheetViews>
  <sheetFormatPr defaultColWidth="9" defaultRowHeight="14.25" x14ac:dyDescent="0.2"/>
  <cols>
    <col min="2" max="2" width="10.5" bestFit="1" customWidth="1"/>
    <col min="3" max="22" width="12.75" bestFit="1" customWidth="1"/>
    <col min="23" max="24" width="10.5" bestFit="1" customWidth="1"/>
    <col min="25" max="42" width="12.75" bestFit="1" customWidth="1"/>
  </cols>
  <sheetData>
    <row r="1" spans="1:42" x14ac:dyDescent="0.2">
      <c r="A1" s="5" t="s">
        <v>58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s="7" t="s">
        <v>60</v>
      </c>
      <c r="B2">
        <f t="array" ref="B2:AP2">TRANSPOSE('Employment Forecast'!E29:E69)</f>
        <v>10508550.670967193</v>
      </c>
      <c r="C2">
        <v>10327817.257306186</v>
      </c>
      <c r="D2">
        <v>10172062.52621885</v>
      </c>
      <c r="E2">
        <v>10034657.759971296</v>
      </c>
      <c r="F2">
        <v>9910298.5810098723</v>
      </c>
      <c r="G2">
        <v>9794818.8740531635</v>
      </c>
      <c r="H2">
        <v>9685017.2072811015</v>
      </c>
      <c r="I2">
        <v>9578495.7526209131</v>
      </c>
      <c r="J2">
        <v>9473511.7051306069</v>
      </c>
      <c r="K2">
        <v>9368841.2014785875</v>
      </c>
      <c r="L2">
        <v>9263655.7375214659</v>
      </c>
      <c r="M2">
        <v>9157411.0849781837</v>
      </c>
      <c r="N2">
        <v>9049748.7072012275</v>
      </c>
      <c r="O2">
        <v>8940409.6740450468</v>
      </c>
      <c r="P2">
        <v>8829161.0758317411</v>
      </c>
      <c r="Q2">
        <v>8715734.9364130851</v>
      </c>
      <c r="R2">
        <v>8599779.6253310293</v>
      </c>
      <c r="S2">
        <v>8480823.7690726202</v>
      </c>
      <c r="T2">
        <v>8358252.6614257786</v>
      </c>
      <c r="U2">
        <v>8231297.1729281181</v>
      </c>
      <c r="V2">
        <v>8099035.1594159948</v>
      </c>
      <c r="W2">
        <v>7960405.3696684288</v>
      </c>
      <c r="X2">
        <v>7814233.8521493012</v>
      </c>
      <c r="Y2">
        <v>7659272.8608465241</v>
      </c>
      <c r="Z2">
        <v>7494252.2602076447</v>
      </c>
      <c r="AA2">
        <v>7317943.4291731045</v>
      </c>
      <c r="AB2">
        <v>7129235.6643052604</v>
      </c>
      <c r="AC2">
        <v>6927225.0820172988</v>
      </c>
      <c r="AD2">
        <v>6711316.0198963415</v>
      </c>
      <c r="AE2">
        <v>6481334.9371242821</v>
      </c>
      <c r="AF2">
        <v>6237656.8139962014</v>
      </c>
      <c r="AG2">
        <v>5981344.0505370703</v>
      </c>
      <c r="AH2">
        <v>5714297.8642124832</v>
      </c>
      <c r="AI2">
        <v>5439422.1867383607</v>
      </c>
      <c r="AJ2">
        <v>5160800.0599865979</v>
      </c>
      <c r="AK2">
        <v>4883882.5309919845</v>
      </c>
      <c r="AL2">
        <v>4615690.0460484065</v>
      </c>
      <c r="AM2">
        <v>4365026.3439079486</v>
      </c>
      <c r="AN2">
        <v>4142704.8480785443</v>
      </c>
      <c r="AO2">
        <v>3961787.5582100861</v>
      </c>
      <c r="AP2">
        <v>3837836.4405883458</v>
      </c>
    </row>
  </sheetData>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P2"/>
  <sheetViews>
    <sheetView workbookViewId="0">
      <selection activeCell="AE2" sqref="A1:AP2"/>
    </sheetView>
  </sheetViews>
  <sheetFormatPr defaultColWidth="9" defaultRowHeight="14.25" x14ac:dyDescent="0.2"/>
  <cols>
    <col min="2" max="9" width="13" bestFit="1" customWidth="1"/>
    <col min="10" max="10" width="11.875" bestFit="1" customWidth="1"/>
    <col min="11" max="24" width="13" bestFit="1" customWidth="1"/>
    <col min="25" max="25" width="11.875" bestFit="1" customWidth="1"/>
    <col min="26" max="34" width="13" bestFit="1" customWidth="1"/>
    <col min="35" max="35" width="10.875" bestFit="1" customWidth="1"/>
    <col min="36" max="42" width="13" bestFit="1" customWidth="1"/>
  </cols>
  <sheetData>
    <row r="1" spans="1:42" x14ac:dyDescent="0.2">
      <c r="A1" s="5" t="s">
        <v>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
      <c r="A2" s="6" t="s">
        <v>62</v>
      </c>
      <c r="B2">
        <f t="array" ref="B2:AP2">TRANSPOSE('wage extrapolation'!O2:O42)</f>
        <v>248631774361.11768</v>
      </c>
      <c r="C2">
        <v>266860456650.75836</v>
      </c>
      <c r="D2">
        <v>284836385578.12012</v>
      </c>
      <c r="E2">
        <v>293406848292.16937</v>
      </c>
      <c r="F2">
        <v>302576821610.09082</v>
      </c>
      <c r="G2">
        <v>312267339292.93219</v>
      </c>
      <c r="H2">
        <v>322412436901.66412</v>
      </c>
      <c r="I2">
        <v>332958369846.76819</v>
      </c>
      <c r="J2">
        <v>343862532785.79541</v>
      </c>
      <c r="K2">
        <v>355092071642.00397</v>
      </c>
      <c r="L2">
        <v>366622184660.68365</v>
      </c>
      <c r="M2">
        <v>378434115264.60699</v>
      </c>
      <c r="N2">
        <v>390512847187.48267</v>
      </c>
      <c r="O2">
        <v>402844521644.04517</v>
      </c>
      <c r="P2">
        <v>415413607348.78711</v>
      </c>
      <c r="Q2">
        <v>428199867256.59473</v>
      </c>
      <c r="R2">
        <v>441175181227.63379</v>
      </c>
      <c r="S2">
        <v>454300301702.64081</v>
      </c>
      <c r="T2">
        <v>467521640232.48456</v>
      </c>
      <c r="U2">
        <v>480768206686.63232</v>
      </c>
      <c r="V2">
        <v>493948850559.25885</v>
      </c>
      <c r="W2">
        <v>506949985423.54028</v>
      </c>
      <c r="X2">
        <v>519634013727.35638</v>
      </c>
      <c r="Y2">
        <v>531838710293.25452</v>
      </c>
      <c r="Z2">
        <v>543377869652.60449</v>
      </c>
      <c r="AA2">
        <v>554043575333.91565</v>
      </c>
      <c r="AB2">
        <v>563610509124.78223</v>
      </c>
      <c r="AC2">
        <v>571842785890.46716</v>
      </c>
      <c r="AD2">
        <v>578503875583.97473</v>
      </c>
      <c r="AE2">
        <v>583370259530.22021</v>
      </c>
      <c r="AF2">
        <v>586249563899.01782</v>
      </c>
      <c r="AG2">
        <v>587004020583.33203</v>
      </c>
      <c r="AH2">
        <v>585580225654.92517</v>
      </c>
      <c r="AI2">
        <v>582046299476.2428</v>
      </c>
      <c r="AJ2">
        <v>576637701816.74988</v>
      </c>
      <c r="AK2">
        <v>569813121501.05762</v>
      </c>
      <c r="AL2">
        <v>562322044885.07458</v>
      </c>
      <c r="AM2">
        <v>555285812659.04822</v>
      </c>
      <c r="AN2">
        <v>550294202104.98474</v>
      </c>
      <c r="AO2">
        <v>549519824176.16534</v>
      </c>
      <c r="AP2">
        <v>555852903995.86633</v>
      </c>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About</vt:lpstr>
      <vt:lpstr>Currency</vt:lpstr>
      <vt:lpstr>Employment Forecast</vt:lpstr>
      <vt:lpstr>wage extrapolation</vt:lpstr>
      <vt:lpstr>BPEaCP-population</vt:lpstr>
      <vt:lpstr>BPEaCP-employedpop</vt:lpstr>
      <vt:lpstr>BPEaCP-employeecomp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汭 韦</cp:lastModifiedBy>
  <dcterms:created xsi:type="dcterms:W3CDTF">2023-02-09T08:08:00Z</dcterms:created>
  <dcterms:modified xsi:type="dcterms:W3CDTF">2024-09-24T06:30:04Z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B6BED47B8BBB4A249769141ECB7F0190</vt:lpwstr>
  </property>
  <property fmtid="{D5CDD505-2E9C-101B-9397-08002B2CF9AE}" pid="3" name="KSOProductBuildVer">
    <vt:lpwstr>2052-11.1.0.13703</vt:lpwstr>
  </property>
</Properties>
</file>