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8c76a047a215b1c/ZHLX文件/Muhan/@EPS/交通变量/一月/nmg/AVMC/"/>
    </mc:Choice>
  </mc:AlternateContent>
  <xr:revisionPtr revIDLastSave="3" documentId="11_FDA2526E3CD4D5F4754BB539DF6480676C84A505" xr6:coauthVersionLast="47" xr6:coauthVersionMax="47" xr10:uidLastSave="{372662E3-E50C-4093-90FA-94E39DF7E4F6}"/>
  <bookViews>
    <workbookView xWindow="3585" yWindow="-14700" windowWidth="21690" windowHeight="12750" xr2:uid="{00000000-000D-0000-FFFF-FFFF00000000}"/>
  </bookViews>
  <sheets>
    <sheet name="About" sheetId="1" r:id="rId1"/>
    <sheet name="Data" sheetId="4" r:id="rId2"/>
    <sheet name="AVMC-passenger" sheetId="2" r:id="rId3"/>
    <sheet name="AVMC-freigh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3" l="1"/>
  <c r="C6" i="3"/>
  <c r="E5" i="3"/>
  <c r="B5" i="3"/>
  <c r="E4" i="3"/>
  <c r="H3" i="3"/>
  <c r="F3" i="3"/>
  <c r="E3" i="3"/>
  <c r="D3" i="3"/>
  <c r="C3" i="3"/>
  <c r="B3" i="3"/>
  <c r="H2" i="3"/>
  <c r="F2" i="3"/>
  <c r="E2" i="3"/>
  <c r="D2" i="3"/>
  <c r="C2" i="3"/>
  <c r="B2" i="3"/>
  <c r="D7" i="2"/>
  <c r="B7" i="2"/>
  <c r="E6" i="2"/>
  <c r="C6" i="2"/>
  <c r="B6" i="2"/>
  <c r="B5" i="2"/>
  <c r="E4" i="2"/>
  <c r="H3" i="2"/>
  <c r="F3" i="2"/>
  <c r="E3" i="2"/>
  <c r="D3" i="2"/>
  <c r="C3" i="2"/>
  <c r="B3" i="2"/>
  <c r="H2" i="2"/>
  <c r="F2" i="2"/>
  <c r="E2" i="2"/>
  <c r="D2" i="2"/>
  <c r="C2" i="2"/>
  <c r="B2" i="2"/>
  <c r="C40" i="4"/>
  <c r="C39" i="4"/>
  <c r="C38" i="4"/>
  <c r="C37" i="4"/>
  <c r="C36" i="4"/>
  <c r="C20" i="4"/>
  <c r="C19" i="4"/>
  <c r="C18" i="4"/>
  <c r="C17" i="4"/>
  <c r="C16" i="4"/>
  <c r="C14" i="4"/>
  <c r="C10" i="4"/>
</calcChain>
</file>

<file path=xl/sharedStrings.xml><?xml version="1.0" encoding="utf-8"?>
<sst xmlns="http://schemas.openxmlformats.org/spreadsheetml/2006/main" count="138" uniqueCount="69">
  <si>
    <t>AVMC Annual Vehicle Maintenance Cost</t>
  </si>
  <si>
    <t>Sources:</t>
  </si>
  <si>
    <t>Passenger LDVs</t>
  </si>
  <si>
    <t>https://www.pcauto.com.cn/jxwd/3483/34835450.html</t>
  </si>
  <si>
    <t>https://www.icauto.com.cn/wiki/80/804567.html</t>
  </si>
  <si>
    <t>Freight LDVs</t>
  </si>
  <si>
    <t>https://m.bala.iask.sina.com.cn/p/ityEjY8IKE.html</t>
  </si>
  <si>
    <t>https://www.163.com/auto/article/IC91D5EO000885S8.html</t>
  </si>
  <si>
    <t>Freight HDVs</t>
  </si>
  <si>
    <t>https://www.pcauto.com.cn/jxwd/3930/39305174.html</t>
  </si>
  <si>
    <t>Passenger HDVs</t>
  </si>
  <si>
    <t>https://wenwen.sogou.com/z/q807284677.htm</t>
  </si>
  <si>
    <t>https://www.weibo.com/2300585937/KFUP5kZm6</t>
  </si>
  <si>
    <t>Aircraft</t>
  </si>
  <si>
    <t>https://max.book118.com/html/2023/0714/8134117140005110.shtm</t>
  </si>
  <si>
    <t>国航文件</t>
  </si>
  <si>
    <t>Motorbikes</t>
  </si>
  <si>
    <t>https://www.sohu.com/a/612503165_120845368</t>
  </si>
  <si>
    <t xml:space="preserve">rail </t>
  </si>
  <si>
    <t>https://www.chyxx.com/industry/201511/357472.html</t>
  </si>
  <si>
    <t>ships (freight)</t>
  </si>
  <si>
    <t>Ship Assumption: using the data of US</t>
  </si>
  <si>
    <t>https://finance.sina.com.cn/chanjing/cyxw/2021-01-04/doc-iiznctkf0032010.shtml</t>
  </si>
  <si>
    <t>ships (passenger)</t>
  </si>
  <si>
    <t>https://www.toutiao.com/answer/6706691034446823691/</t>
  </si>
  <si>
    <t>Exchange Rate</t>
  </si>
  <si>
    <t>2021 RMB to 2021 USD</t>
  </si>
  <si>
    <t>Notes</t>
  </si>
  <si>
    <t xml:space="preserve">For this variable, all data comes from the internet. </t>
  </si>
  <si>
    <t xml:space="preserve">We attempt to search for official and reasonable data. </t>
  </si>
  <si>
    <t>RMB to USD</t>
  </si>
  <si>
    <t xml:space="preserve">Except for highlighted cells, all maintenance expenses are in Chinese Yuan, while the cells are in U.S. Dollars. </t>
  </si>
  <si>
    <t>Finally, the Chinese Yuan is converted to U.S. Dollars as the result.</t>
  </si>
  <si>
    <t>注：标黄单元格，单位为美元；其余为人民币</t>
  </si>
  <si>
    <t>passenger</t>
  </si>
  <si>
    <t>cost</t>
  </si>
  <si>
    <t>LDV</t>
  </si>
  <si>
    <t>battery electric vehicle</t>
  </si>
  <si>
    <t>natural gas vehicle</t>
  </si>
  <si>
    <t>gasoline vehicle</t>
  </si>
  <si>
    <t>diesel vehicle</t>
  </si>
  <si>
    <t>plugin hybrid vehicle</t>
  </si>
  <si>
    <t>hydrogen vehicle</t>
  </si>
  <si>
    <t>HDV</t>
  </si>
  <si>
    <t>aircraft</t>
  </si>
  <si>
    <t>diesel</t>
  </si>
  <si>
    <t>国航2022年维修费总消耗除以飞机数量</t>
  </si>
  <si>
    <t>rail</t>
  </si>
  <si>
    <t>battery electric</t>
  </si>
  <si>
    <t>动车组三级维修，四级维修，五级维修平均值</t>
  </si>
  <si>
    <t>ships</t>
  </si>
  <si>
    <t>按游艇计算，每月维护一次，一次五万</t>
  </si>
  <si>
    <t>natural gas</t>
  </si>
  <si>
    <t>motorbikes</t>
  </si>
  <si>
    <t>民用柴油摩托，天然气摩托，氢能源摩托，混合动力摩托和太阳能摩托没有量产，所以不计算；电动摩托一年成本约2000，燃油摩托约8000</t>
  </si>
  <si>
    <t>gasoline</t>
  </si>
  <si>
    <t>freight</t>
  </si>
  <si>
    <t>电车价格是内燃车的70%</t>
  </si>
  <si>
    <t>按照每月保养一次计算</t>
  </si>
  <si>
    <t>没有货运摩托车</t>
  </si>
  <si>
    <t>$/year</t>
  </si>
  <si>
    <t>LPG vehicle</t>
  </si>
  <si>
    <t>LDVs</t>
  </si>
  <si>
    <t>HDVs</t>
  </si>
  <si>
    <t>From online sources.</t>
    <phoneticPr fontId="5" type="noConversion"/>
  </si>
  <si>
    <t>(new energies)</t>
    <phoneticPr fontId="5" type="noConversion"/>
  </si>
  <si>
    <t>(other energies)</t>
    <phoneticPr fontId="5" type="noConversion"/>
  </si>
  <si>
    <t>(fuel buses)</t>
    <phoneticPr fontId="5" type="noConversion"/>
  </si>
  <si>
    <t>No specific data for electric busescan be found, and the numbers of Beijing buses were used instead.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</si>
</sst>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_ "/>
  </numFmts>
  <fonts count="6" x14ac:knownFonts="1">
    <font>
      <sz val="10"/>
      <color theme="1"/>
      <name val="宋体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 applyAlignment="1"/>
    <xf numFmtId="178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0" borderId="0" xfId="0" applyFont="1" applyAlignment="1"/>
    <xf numFmtId="0" fontId="1" fillId="4" borderId="0" xfId="0" applyFont="1" applyFill="1" applyAlignment="1"/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XFD1048576"/>
    </sheetView>
  </sheetViews>
  <sheetFormatPr defaultColWidth="10.21875" defaultRowHeight="12" x14ac:dyDescent="0.15"/>
  <cols>
    <col min="1" max="1" width="9.44140625" customWidth="1"/>
    <col min="2" max="3" width="59.6640625" customWidth="1"/>
    <col min="4" max="4" width="82.77734375" customWidth="1"/>
    <col min="5" max="5" width="42.21875" customWidth="1"/>
    <col min="6" max="6" width="11.88671875" customWidth="1"/>
    <col min="7" max="7" width="10.21875" customWidth="1"/>
  </cols>
  <sheetData>
    <row r="1" spans="1:6" ht="14.4" x14ac:dyDescent="0.25">
      <c r="A1" s="3" t="s">
        <v>0</v>
      </c>
      <c r="B1" s="8"/>
      <c r="C1" s="8"/>
      <c r="D1" s="8"/>
      <c r="E1" s="8"/>
      <c r="F1" s="8"/>
    </row>
    <row r="2" spans="1:6" ht="14.4" x14ac:dyDescent="0.25">
      <c r="A2" s="8"/>
      <c r="B2" s="8"/>
      <c r="C2" s="8"/>
      <c r="D2" s="8"/>
      <c r="E2" s="8"/>
      <c r="F2" s="8"/>
    </row>
    <row r="3" spans="1:6" ht="14.4" x14ac:dyDescent="0.25">
      <c r="A3" s="3" t="s">
        <v>1</v>
      </c>
      <c r="B3" s="9" t="s">
        <v>2</v>
      </c>
      <c r="C3" s="9"/>
      <c r="D3" s="8"/>
      <c r="E3" s="8"/>
      <c r="F3" s="8"/>
    </row>
    <row r="4" spans="1:6" ht="14.4" x14ac:dyDescent="0.25">
      <c r="A4" s="8"/>
      <c r="B4" s="10" t="s">
        <v>64</v>
      </c>
      <c r="C4" s="10" t="s">
        <v>64</v>
      </c>
      <c r="D4" s="8"/>
      <c r="E4" s="8"/>
      <c r="F4" s="8"/>
    </row>
    <row r="5" spans="1:6" ht="14.4" x14ac:dyDescent="0.25">
      <c r="A5" s="8"/>
      <c r="B5" s="11">
        <v>2022</v>
      </c>
      <c r="C5" s="11">
        <v>2023</v>
      </c>
      <c r="D5" s="8"/>
      <c r="E5" s="8"/>
      <c r="F5" s="8"/>
    </row>
    <row r="6" spans="1:6" ht="14.4" x14ac:dyDescent="0.25">
      <c r="A6" s="8"/>
      <c r="B6" t="s">
        <v>3</v>
      </c>
      <c r="C6" t="s">
        <v>4</v>
      </c>
      <c r="D6" s="8"/>
      <c r="E6" s="8"/>
      <c r="F6" s="8"/>
    </row>
    <row r="7" spans="1:6" ht="14.4" x14ac:dyDescent="0.25">
      <c r="A7" s="8"/>
      <c r="B7" s="8" t="s">
        <v>65</v>
      </c>
      <c r="C7" s="8" t="s">
        <v>66</v>
      </c>
      <c r="D7" s="8"/>
      <c r="E7" s="8"/>
      <c r="F7" s="8"/>
    </row>
    <row r="8" spans="1:6" ht="14.4" x14ac:dyDescent="0.25">
      <c r="A8" s="8"/>
      <c r="B8" s="9" t="s">
        <v>5</v>
      </c>
      <c r="C8" s="9"/>
      <c r="D8" s="8"/>
      <c r="E8" s="8"/>
      <c r="F8" s="8"/>
    </row>
    <row r="9" spans="1:6" ht="14.4" x14ac:dyDescent="0.25">
      <c r="A9" s="8"/>
      <c r="B9" s="10" t="s">
        <v>64</v>
      </c>
      <c r="C9" s="10" t="s">
        <v>64</v>
      </c>
      <c r="D9" s="8"/>
      <c r="E9" s="8"/>
      <c r="F9" s="8"/>
    </row>
    <row r="10" spans="1:6" ht="14.4" x14ac:dyDescent="0.25">
      <c r="A10" s="8"/>
      <c r="B10" s="11">
        <v>2022</v>
      </c>
      <c r="C10" s="11">
        <v>2023</v>
      </c>
      <c r="D10" s="8"/>
      <c r="E10" s="8"/>
      <c r="F10" s="8"/>
    </row>
    <row r="11" spans="1:6" ht="14.4" x14ac:dyDescent="0.25">
      <c r="A11" s="8"/>
      <c r="B11" t="s">
        <v>6</v>
      </c>
      <c r="C11" t="s">
        <v>7</v>
      </c>
      <c r="D11" s="8"/>
      <c r="E11" s="8"/>
      <c r="F11" s="8"/>
    </row>
    <row r="12" spans="1:6" ht="14.4" x14ac:dyDescent="0.25">
      <c r="A12" s="8"/>
      <c r="B12" s="8"/>
      <c r="C12" s="8"/>
      <c r="D12" s="8"/>
      <c r="E12" s="8"/>
      <c r="F12" s="8"/>
    </row>
    <row r="13" spans="1:6" ht="14.4" x14ac:dyDescent="0.25">
      <c r="A13" s="8"/>
      <c r="B13" s="9" t="s">
        <v>8</v>
      </c>
      <c r="C13" s="9"/>
      <c r="D13" s="8"/>
      <c r="E13" s="8"/>
      <c r="F13" s="8"/>
    </row>
    <row r="14" spans="1:6" ht="14.4" x14ac:dyDescent="0.25">
      <c r="A14" s="8"/>
      <c r="B14" s="10" t="s">
        <v>64</v>
      </c>
      <c r="C14" s="10" t="s">
        <v>64</v>
      </c>
      <c r="D14" s="8"/>
      <c r="E14" s="8"/>
      <c r="F14" s="8"/>
    </row>
    <row r="15" spans="1:6" ht="14.4" x14ac:dyDescent="0.25">
      <c r="A15" s="8"/>
      <c r="B15" s="11">
        <v>2023</v>
      </c>
      <c r="C15" s="11">
        <v>2023</v>
      </c>
      <c r="D15" s="8"/>
      <c r="E15" s="8"/>
      <c r="F15" s="8"/>
    </row>
    <row r="16" spans="1:6" ht="14.4" x14ac:dyDescent="0.25">
      <c r="A16" s="8"/>
      <c r="B16" t="s">
        <v>9</v>
      </c>
      <c r="C16" t="s">
        <v>7</v>
      </c>
      <c r="D16" s="8"/>
      <c r="E16" s="8"/>
      <c r="F16" s="8"/>
    </row>
    <row r="17" spans="1:6" ht="14.4" x14ac:dyDescent="0.25">
      <c r="A17" s="8"/>
      <c r="B17" s="8"/>
      <c r="C17" s="8"/>
      <c r="D17" s="8"/>
      <c r="E17" s="8"/>
      <c r="F17" s="8"/>
    </row>
    <row r="18" spans="1:6" ht="14.4" x14ac:dyDescent="0.25">
      <c r="A18" s="8"/>
      <c r="B18" s="9" t="s">
        <v>10</v>
      </c>
      <c r="C18" s="8"/>
      <c r="D18" s="8"/>
      <c r="E18" s="8"/>
      <c r="F18" s="8"/>
    </row>
    <row r="19" spans="1:6" ht="14.4" x14ac:dyDescent="0.25">
      <c r="A19" s="8"/>
      <c r="B19" s="10" t="s">
        <v>64</v>
      </c>
      <c r="C19" s="10" t="s">
        <v>64</v>
      </c>
      <c r="E19" s="8"/>
      <c r="F19" s="8"/>
    </row>
    <row r="20" spans="1:6" ht="14.4" x14ac:dyDescent="0.25">
      <c r="A20" s="8"/>
      <c r="B20" s="11">
        <v>2018</v>
      </c>
      <c r="C20" s="11">
        <v>2021</v>
      </c>
      <c r="E20" s="8"/>
      <c r="F20" s="8"/>
    </row>
    <row r="21" spans="1:6" ht="14.4" x14ac:dyDescent="0.25">
      <c r="A21" s="8"/>
      <c r="B21" t="s">
        <v>11</v>
      </c>
      <c r="C21" t="s">
        <v>12</v>
      </c>
      <c r="E21" s="8"/>
      <c r="F21" s="8"/>
    </row>
    <row r="22" spans="1:6" ht="14.4" x14ac:dyDescent="0.25">
      <c r="A22" s="8"/>
      <c r="B22" s="10" t="s">
        <v>67</v>
      </c>
      <c r="E22" s="8"/>
      <c r="F22" s="8"/>
    </row>
    <row r="23" spans="1:6" ht="14.4" x14ac:dyDescent="0.25">
      <c r="A23" s="8"/>
      <c r="B23" s="9" t="s">
        <v>13</v>
      </c>
      <c r="C23" s="8"/>
      <c r="D23" s="8"/>
      <c r="E23" s="8"/>
      <c r="F23" s="8"/>
    </row>
    <row r="24" spans="1:6" ht="14.4" x14ac:dyDescent="0.25">
      <c r="A24" s="8"/>
      <c r="B24" t="s">
        <v>14</v>
      </c>
      <c r="C24" t="s">
        <v>15</v>
      </c>
      <c r="E24" s="8"/>
      <c r="F24" s="8"/>
    </row>
    <row r="25" spans="1:6" ht="14.4" x14ac:dyDescent="0.25">
      <c r="A25" s="8"/>
      <c r="E25" s="8"/>
      <c r="F25" s="8"/>
    </row>
    <row r="26" spans="1:6" ht="14.4" x14ac:dyDescent="0.25">
      <c r="A26" s="8"/>
      <c r="E26" s="8"/>
      <c r="F26" s="8"/>
    </row>
    <row r="27" spans="1:6" ht="14.4" x14ac:dyDescent="0.25">
      <c r="A27" s="8"/>
      <c r="B27" s="9" t="s">
        <v>16</v>
      </c>
      <c r="C27" s="8"/>
      <c r="D27" s="8"/>
      <c r="E27" s="8"/>
      <c r="F27" s="8"/>
    </row>
    <row r="28" spans="1:6" ht="14.4" x14ac:dyDescent="0.25">
      <c r="A28" s="8"/>
      <c r="B28" t="s">
        <v>17</v>
      </c>
      <c r="C28" s="8"/>
      <c r="D28" s="8"/>
      <c r="E28" s="8"/>
      <c r="F28" s="8"/>
    </row>
    <row r="29" spans="1:6" ht="14.4" x14ac:dyDescent="0.25">
      <c r="A29" s="8"/>
      <c r="C29" s="8"/>
      <c r="D29" s="8"/>
      <c r="E29" s="8"/>
      <c r="F29" s="8"/>
    </row>
    <row r="30" spans="1:6" ht="14.4" x14ac:dyDescent="0.25">
      <c r="A30" s="8"/>
      <c r="B30" s="8"/>
      <c r="C30" s="8"/>
      <c r="D30" s="8"/>
      <c r="E30" s="8"/>
      <c r="F30" s="8"/>
    </row>
    <row r="31" spans="1:6" ht="14.4" x14ac:dyDescent="0.25">
      <c r="A31" s="8"/>
      <c r="B31" s="9" t="s">
        <v>18</v>
      </c>
      <c r="C31" s="8"/>
      <c r="D31" s="8"/>
      <c r="E31" s="8"/>
      <c r="F31" s="8"/>
    </row>
    <row r="32" spans="1:6" ht="14.4" x14ac:dyDescent="0.25">
      <c r="A32" s="8"/>
      <c r="B32" t="s">
        <v>19</v>
      </c>
      <c r="C32" s="8"/>
      <c r="D32" s="8"/>
      <c r="E32" s="8"/>
      <c r="F32" s="8"/>
    </row>
    <row r="33" spans="1:6" ht="14.4" x14ac:dyDescent="0.25">
      <c r="A33" s="8"/>
      <c r="C33" s="8"/>
      <c r="D33" s="8"/>
      <c r="E33" s="8"/>
      <c r="F33" s="8"/>
    </row>
    <row r="34" spans="1:6" ht="14.4" x14ac:dyDescent="0.25">
      <c r="A34" s="8"/>
      <c r="B34" s="8"/>
      <c r="C34" s="8"/>
      <c r="D34" s="8"/>
      <c r="E34" s="8"/>
      <c r="F34" s="8"/>
    </row>
    <row r="35" spans="1:6" ht="14.4" x14ac:dyDescent="0.25">
      <c r="A35" s="8"/>
      <c r="B35" s="9" t="s">
        <v>20</v>
      </c>
      <c r="C35" s="8"/>
      <c r="D35" s="8"/>
      <c r="E35" s="8" t="s">
        <v>21</v>
      </c>
      <c r="F35" s="8"/>
    </row>
    <row r="36" spans="1:6" ht="14.4" x14ac:dyDescent="0.25">
      <c r="A36" s="8"/>
      <c r="B36" t="s">
        <v>22</v>
      </c>
      <c r="D36" s="8"/>
      <c r="E36" s="8"/>
      <c r="F36" s="8"/>
    </row>
    <row r="37" spans="1:6" ht="14.4" x14ac:dyDescent="0.25">
      <c r="A37" s="8"/>
      <c r="D37" s="8"/>
      <c r="E37" s="8"/>
      <c r="F37" s="8"/>
    </row>
    <row r="38" spans="1:6" ht="14.4" x14ac:dyDescent="0.25">
      <c r="A38" s="8"/>
      <c r="B38" s="8"/>
      <c r="C38" s="8"/>
      <c r="D38" s="8"/>
      <c r="E38" s="8"/>
      <c r="F38" s="8"/>
    </row>
    <row r="39" spans="1:6" ht="14.4" x14ac:dyDescent="0.25">
      <c r="A39" s="8"/>
      <c r="B39" s="9" t="s">
        <v>23</v>
      </c>
      <c r="C39" s="8"/>
      <c r="D39" s="8"/>
      <c r="E39" s="8"/>
      <c r="F39" s="8"/>
    </row>
    <row r="40" spans="1:6" ht="14.4" x14ac:dyDescent="0.25">
      <c r="A40" s="8"/>
      <c r="B40" t="s">
        <v>24</v>
      </c>
      <c r="C40" s="8"/>
      <c r="D40" s="8"/>
      <c r="E40" s="8"/>
      <c r="F40" s="8"/>
    </row>
    <row r="41" spans="1:6" ht="14.4" x14ac:dyDescent="0.25">
      <c r="A41" s="8"/>
      <c r="C41" s="8"/>
      <c r="D41" s="8"/>
      <c r="E41" s="8"/>
      <c r="F41" s="8"/>
    </row>
    <row r="42" spans="1:6" ht="14.4" x14ac:dyDescent="0.25">
      <c r="A42" s="8"/>
      <c r="B42" s="8"/>
      <c r="C42" s="8"/>
      <c r="D42" s="8"/>
      <c r="E42" s="8"/>
      <c r="F42" s="8"/>
    </row>
    <row r="43" spans="1:6" ht="14.4" x14ac:dyDescent="0.25">
      <c r="A43" s="3" t="s">
        <v>25</v>
      </c>
      <c r="B43" s="8"/>
      <c r="C43" s="8"/>
      <c r="D43" s="8"/>
      <c r="E43" s="8"/>
      <c r="F43" s="8"/>
    </row>
    <row r="44" spans="1:6" ht="14.4" x14ac:dyDescent="0.25">
      <c r="A44" s="8">
        <v>0.15501000000000001</v>
      </c>
      <c r="B44" s="8" t="s">
        <v>26</v>
      </c>
      <c r="C44" s="8"/>
      <c r="D44" s="8"/>
      <c r="E44" s="8"/>
      <c r="F44" s="8"/>
    </row>
    <row r="45" spans="1:6" ht="14.4" x14ac:dyDescent="0.25">
      <c r="A45" s="8"/>
      <c r="B45" s="8"/>
      <c r="C45" s="8"/>
      <c r="D45" s="8"/>
      <c r="E45" s="8"/>
      <c r="F45" s="8"/>
    </row>
    <row r="46" spans="1:6" ht="14.4" x14ac:dyDescent="0.25">
      <c r="A46" s="3" t="s">
        <v>27</v>
      </c>
      <c r="B46" s="8"/>
      <c r="C46" s="8"/>
      <c r="D46" s="8"/>
      <c r="E46" s="8"/>
    </row>
    <row r="47" spans="1:6" ht="14.4" x14ac:dyDescent="0.25">
      <c r="A47" s="8" t="s">
        <v>28</v>
      </c>
      <c r="B47" s="8"/>
      <c r="C47" s="8"/>
      <c r="D47" s="8"/>
      <c r="E47" s="8"/>
    </row>
    <row r="48" spans="1:6" ht="14.4" x14ac:dyDescent="0.25">
      <c r="A48" s="8" t="s">
        <v>29</v>
      </c>
      <c r="B48" s="8"/>
      <c r="C48" s="8"/>
      <c r="D48" s="8"/>
      <c r="E48" s="8" t="s">
        <v>30</v>
      </c>
    </row>
    <row r="49" spans="1:6" ht="14.4" x14ac:dyDescent="0.25">
      <c r="A49" s="8" t="s">
        <v>31</v>
      </c>
      <c r="B49" s="8"/>
      <c r="C49" s="8"/>
      <c r="D49" s="8"/>
      <c r="E49" s="8"/>
      <c r="F49" s="8"/>
    </row>
    <row r="50" spans="1:6" ht="14.4" x14ac:dyDescent="0.25">
      <c r="A50" s="8" t="s">
        <v>68</v>
      </c>
      <c r="B50" s="8"/>
      <c r="C50" s="8"/>
      <c r="D50" s="8"/>
      <c r="E50" s="8"/>
      <c r="F50" s="8"/>
    </row>
    <row r="51" spans="1:6" ht="14.4" x14ac:dyDescent="0.25">
      <c r="A51" s="8" t="s">
        <v>32</v>
      </c>
      <c r="B51" s="8"/>
      <c r="C51" s="8"/>
      <c r="D51" s="8"/>
      <c r="E51" s="8"/>
      <c r="F51" s="8"/>
    </row>
    <row r="52" spans="1:6" ht="14.4" x14ac:dyDescent="0.25">
      <c r="A52" s="8"/>
      <c r="C52" s="8"/>
      <c r="D52" s="8"/>
      <c r="E52" s="8"/>
      <c r="F52" s="8"/>
    </row>
    <row r="53" spans="1:6" ht="14.4" x14ac:dyDescent="0.25">
      <c r="A53" s="8"/>
      <c r="C53" s="8"/>
      <c r="D53" s="8"/>
      <c r="E53" s="8"/>
      <c r="F53" s="8"/>
    </row>
    <row r="54" spans="1:6" ht="14.4" x14ac:dyDescent="0.25">
      <c r="C54" s="8"/>
      <c r="D54" s="8"/>
      <c r="E54" s="8"/>
      <c r="F54" s="8"/>
    </row>
    <row r="55" spans="1:6" ht="14.4" x14ac:dyDescent="0.25">
      <c r="C55" s="8"/>
      <c r="D55" s="8"/>
      <c r="E55" s="8"/>
      <c r="F55" s="8"/>
    </row>
    <row r="56" spans="1:6" ht="14.4" x14ac:dyDescent="0.25">
      <c r="C56" s="8"/>
      <c r="D56" s="8"/>
      <c r="E56" s="8"/>
      <c r="F56" s="8"/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41"/>
  <sheetViews>
    <sheetView topLeftCell="A16" workbookViewId="0">
      <selection activeCell="C9" sqref="C9"/>
    </sheetView>
  </sheetViews>
  <sheetFormatPr defaultColWidth="8.88671875" defaultRowHeight="12" x14ac:dyDescent="0.15"/>
  <cols>
    <col min="1" max="1" width="11.88671875" customWidth="1"/>
    <col min="2" max="2" width="27.6640625" customWidth="1"/>
    <col min="3" max="3" width="12.88671875"/>
  </cols>
  <sheetData>
    <row r="2" spans="1:7" x14ac:dyDescent="0.15">
      <c r="G2" t="s">
        <v>33</v>
      </c>
    </row>
    <row r="3" spans="1:7" x14ac:dyDescent="0.15">
      <c r="A3" s="5" t="s">
        <v>34</v>
      </c>
      <c r="C3" s="5" t="s">
        <v>35</v>
      </c>
    </row>
    <row r="4" spans="1:7" x14ac:dyDescent="0.15">
      <c r="A4" s="6" t="s">
        <v>36</v>
      </c>
      <c r="B4" t="s">
        <v>37</v>
      </c>
      <c r="C4">
        <v>4700</v>
      </c>
    </row>
    <row r="5" spans="1:7" x14ac:dyDescent="0.15">
      <c r="B5" t="s">
        <v>38</v>
      </c>
      <c r="C5">
        <v>10000</v>
      </c>
    </row>
    <row r="6" spans="1:7" x14ac:dyDescent="0.15">
      <c r="B6" t="s">
        <v>39</v>
      </c>
      <c r="C6">
        <v>10000</v>
      </c>
    </row>
    <row r="7" spans="1:7" x14ac:dyDescent="0.15">
      <c r="B7" t="s">
        <v>40</v>
      </c>
      <c r="C7">
        <v>10000</v>
      </c>
    </row>
    <row r="8" spans="1:7" x14ac:dyDescent="0.15">
      <c r="B8" t="s">
        <v>41</v>
      </c>
      <c r="C8">
        <v>4700</v>
      </c>
    </row>
    <row r="9" spans="1:7" x14ac:dyDescent="0.15">
      <c r="B9" t="s">
        <v>42</v>
      </c>
      <c r="C9">
        <v>10000</v>
      </c>
    </row>
    <row r="10" spans="1:7" x14ac:dyDescent="0.15">
      <c r="A10" s="6" t="s">
        <v>43</v>
      </c>
      <c r="B10" t="s">
        <v>37</v>
      </c>
      <c r="C10">
        <f>208623.15*10000/23948</f>
        <v>87115.061800567899</v>
      </c>
    </row>
    <row r="11" spans="1:7" x14ac:dyDescent="0.15">
      <c r="B11" t="s">
        <v>38</v>
      </c>
      <c r="C11">
        <v>40000</v>
      </c>
    </row>
    <row r="12" spans="1:7" x14ac:dyDescent="0.15">
      <c r="B12" t="s">
        <v>39</v>
      </c>
      <c r="C12">
        <v>40000</v>
      </c>
    </row>
    <row r="13" spans="1:7" x14ac:dyDescent="0.15">
      <c r="B13" t="s">
        <v>40</v>
      </c>
      <c r="C13">
        <v>40000</v>
      </c>
    </row>
    <row r="14" spans="1:7" x14ac:dyDescent="0.15">
      <c r="B14" t="s">
        <v>41</v>
      </c>
      <c r="C14">
        <f>208623.15*10000/23948</f>
        <v>87115.061800567899</v>
      </c>
    </row>
    <row r="15" spans="1:7" x14ac:dyDescent="0.15">
      <c r="B15" t="s">
        <v>42</v>
      </c>
      <c r="C15">
        <v>40000</v>
      </c>
    </row>
    <row r="16" spans="1:7" x14ac:dyDescent="0.15">
      <c r="A16" s="6" t="s">
        <v>44</v>
      </c>
      <c r="B16" t="s">
        <v>45</v>
      </c>
      <c r="C16">
        <f>5640163*1000/762</f>
        <v>7401788.7139107604</v>
      </c>
      <c r="D16" t="s">
        <v>46</v>
      </c>
    </row>
    <row r="17" spans="1:4" x14ac:dyDescent="0.15">
      <c r="A17" s="6" t="s">
        <v>47</v>
      </c>
      <c r="B17" t="s">
        <v>48</v>
      </c>
      <c r="C17">
        <f>AVERAGE(4,13.5,25)*1000000</f>
        <v>14166666.6666667</v>
      </c>
      <c r="D17" t="s">
        <v>49</v>
      </c>
    </row>
    <row r="18" spans="1:4" x14ac:dyDescent="0.15">
      <c r="A18" s="6" t="s">
        <v>50</v>
      </c>
      <c r="B18" t="s">
        <v>48</v>
      </c>
      <c r="C18">
        <f>5*12*10000</f>
        <v>600000</v>
      </c>
      <c r="D18" t="s">
        <v>51</v>
      </c>
    </row>
    <row r="19" spans="1:4" x14ac:dyDescent="0.15">
      <c r="B19" t="s">
        <v>45</v>
      </c>
      <c r="C19">
        <f>5*12*10000</f>
        <v>600000</v>
      </c>
      <c r="D19" t="s">
        <v>51</v>
      </c>
    </row>
    <row r="20" spans="1:4" x14ac:dyDescent="0.15">
      <c r="B20" t="s">
        <v>52</v>
      </c>
      <c r="C20">
        <f>5*12*10000</f>
        <v>600000</v>
      </c>
      <c r="D20" t="s">
        <v>51</v>
      </c>
    </row>
    <row r="21" spans="1:4" x14ac:dyDescent="0.15">
      <c r="A21" s="6" t="s">
        <v>53</v>
      </c>
      <c r="B21" t="s">
        <v>48</v>
      </c>
      <c r="C21">
        <v>2000</v>
      </c>
      <c r="D21" t="s">
        <v>54</v>
      </c>
    </row>
    <row r="22" spans="1:4" x14ac:dyDescent="0.15">
      <c r="A22" s="6"/>
      <c r="B22" t="s">
        <v>55</v>
      </c>
      <c r="C22">
        <v>8000</v>
      </c>
    </row>
    <row r="23" spans="1:4" x14ac:dyDescent="0.15">
      <c r="A23" s="5" t="s">
        <v>56</v>
      </c>
    </row>
    <row r="24" spans="1:4" x14ac:dyDescent="0.15">
      <c r="A24" s="6" t="s">
        <v>36</v>
      </c>
      <c r="B24" t="s">
        <v>37</v>
      </c>
      <c r="C24">
        <v>5000</v>
      </c>
    </row>
    <row r="25" spans="1:4" x14ac:dyDescent="0.15">
      <c r="B25" t="s">
        <v>38</v>
      </c>
      <c r="C25">
        <v>10000</v>
      </c>
    </row>
    <row r="26" spans="1:4" x14ac:dyDescent="0.15">
      <c r="B26" t="s">
        <v>39</v>
      </c>
      <c r="C26">
        <v>10000</v>
      </c>
    </row>
    <row r="27" spans="1:4" x14ac:dyDescent="0.15">
      <c r="B27" t="s">
        <v>40</v>
      </c>
      <c r="C27">
        <v>10000</v>
      </c>
    </row>
    <row r="28" spans="1:4" x14ac:dyDescent="0.15">
      <c r="B28" t="s">
        <v>41</v>
      </c>
      <c r="C28">
        <v>5000</v>
      </c>
    </row>
    <row r="29" spans="1:4" x14ac:dyDescent="0.15">
      <c r="B29" t="s">
        <v>42</v>
      </c>
      <c r="C29">
        <v>10000</v>
      </c>
    </row>
    <row r="30" spans="1:4" x14ac:dyDescent="0.15">
      <c r="A30" s="6" t="s">
        <v>43</v>
      </c>
      <c r="B30" t="s">
        <v>37</v>
      </c>
      <c r="C30">
        <v>7500</v>
      </c>
    </row>
    <row r="31" spans="1:4" x14ac:dyDescent="0.15">
      <c r="B31" t="s">
        <v>38</v>
      </c>
      <c r="C31">
        <v>15000</v>
      </c>
    </row>
    <row r="32" spans="1:4" x14ac:dyDescent="0.15">
      <c r="B32" t="s">
        <v>39</v>
      </c>
      <c r="C32">
        <v>15000</v>
      </c>
    </row>
    <row r="33" spans="1:4" x14ac:dyDescent="0.15">
      <c r="B33" t="s">
        <v>40</v>
      </c>
      <c r="C33">
        <v>15000</v>
      </c>
    </row>
    <row r="34" spans="1:4" x14ac:dyDescent="0.15">
      <c r="B34" t="s">
        <v>41</v>
      </c>
      <c r="C34">
        <v>7500</v>
      </c>
    </row>
    <row r="35" spans="1:4" x14ac:dyDescent="0.15">
      <c r="B35" t="s">
        <v>42</v>
      </c>
      <c r="C35">
        <v>15000</v>
      </c>
    </row>
    <row r="36" spans="1:4" x14ac:dyDescent="0.15">
      <c r="A36" s="6" t="s">
        <v>44</v>
      </c>
      <c r="B36" t="s">
        <v>45</v>
      </c>
      <c r="C36">
        <f>5640163*1000/762</f>
        <v>7401788.7139107604</v>
      </c>
      <c r="D36" t="s">
        <v>46</v>
      </c>
    </row>
    <row r="37" spans="1:4" x14ac:dyDescent="0.15">
      <c r="A37" s="6" t="s">
        <v>47</v>
      </c>
      <c r="B37" t="s">
        <v>48</v>
      </c>
      <c r="C37">
        <f>AVERAGE(4,13.5,25)*1000000</f>
        <v>14166666.6666667</v>
      </c>
      <c r="D37" t="s">
        <v>49</v>
      </c>
    </row>
    <row r="38" spans="1:4" x14ac:dyDescent="0.15">
      <c r="B38" t="s">
        <v>45</v>
      </c>
      <c r="C38">
        <f>C37/0.7</f>
        <v>20238095.238095202</v>
      </c>
      <c r="D38" t="s">
        <v>57</v>
      </c>
    </row>
    <row r="39" spans="1:4" x14ac:dyDescent="0.15">
      <c r="A39" s="6" t="s">
        <v>50</v>
      </c>
      <c r="B39" t="s">
        <v>52</v>
      </c>
      <c r="C39" s="7">
        <f>100000*12</f>
        <v>1200000</v>
      </c>
      <c r="D39" t="s">
        <v>58</v>
      </c>
    </row>
    <row r="40" spans="1:4" x14ac:dyDescent="0.15">
      <c r="B40" t="s">
        <v>45</v>
      </c>
      <c r="C40" s="7">
        <f>100000*12</f>
        <v>1200000</v>
      </c>
      <c r="D40" t="s">
        <v>58</v>
      </c>
    </row>
    <row r="41" spans="1:4" x14ac:dyDescent="0.15">
      <c r="A41" s="6" t="s">
        <v>53</v>
      </c>
      <c r="C41">
        <v>0</v>
      </c>
      <c r="D41" t="s">
        <v>59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H7"/>
  <sheetViews>
    <sheetView workbookViewId="0">
      <selection activeCell="B2" sqref="B2"/>
    </sheetView>
  </sheetViews>
  <sheetFormatPr defaultColWidth="8.88671875" defaultRowHeight="12" x14ac:dyDescent="0.15"/>
  <cols>
    <col min="1" max="1" width="13.109375" customWidth="1"/>
    <col min="2" max="2" width="30.6640625" customWidth="1"/>
    <col min="3" max="3" width="24.44140625" customWidth="1"/>
    <col min="4" max="4" width="20.6640625" customWidth="1"/>
    <col min="5" max="5" width="18.109375" customWidth="1"/>
    <col min="6" max="6" width="26.88671875" customWidth="1"/>
    <col min="7" max="7" width="14.44140625" customWidth="1"/>
    <col min="8" max="8" width="20.6640625" customWidth="1"/>
  </cols>
  <sheetData>
    <row r="1" spans="1:8" ht="14.4" x14ac:dyDescent="0.25">
      <c r="A1" s="1" t="s">
        <v>60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61</v>
      </c>
      <c r="H1" s="2" t="s">
        <v>42</v>
      </c>
    </row>
    <row r="2" spans="1:8" ht="14.4" x14ac:dyDescent="0.25">
      <c r="A2" s="3" t="s">
        <v>62</v>
      </c>
      <c r="B2" s="4">
        <f>Data!$C4*About!$A$44</f>
        <v>728.54700000000003</v>
      </c>
      <c r="C2" s="4">
        <f>Data!$C5*About!$A$44</f>
        <v>1550.1000000000001</v>
      </c>
      <c r="D2" s="4">
        <f>Data!$C6*About!$A$44</f>
        <v>1550.1000000000001</v>
      </c>
      <c r="E2" s="4">
        <f>Data!$C7*About!$A$44</f>
        <v>1550.1000000000001</v>
      </c>
      <c r="F2" s="4">
        <f>Data!$C8*About!$A$44</f>
        <v>728.54700000000003</v>
      </c>
      <c r="G2" s="4">
        <v>0</v>
      </c>
      <c r="H2" s="4">
        <f>Data!$C9*About!$A$44</f>
        <v>1550.1000000000001</v>
      </c>
    </row>
    <row r="3" spans="1:8" ht="14.4" x14ac:dyDescent="0.25">
      <c r="A3" s="3" t="s">
        <v>63</v>
      </c>
      <c r="B3" s="4">
        <f>Data!$C10*About!$A$44</f>
        <v>13503.705729706031</v>
      </c>
      <c r="C3" s="4">
        <f>Data!$C11*About!$A$44</f>
        <v>6200.4000000000005</v>
      </c>
      <c r="D3" s="4">
        <f>Data!$C12*About!$A$44</f>
        <v>6200.4000000000005</v>
      </c>
      <c r="E3" s="4">
        <f>Data!$C13*About!$A$44</f>
        <v>6200.4000000000005</v>
      </c>
      <c r="F3" s="4">
        <f>Data!$C14*About!$A$44</f>
        <v>13503.705729706031</v>
      </c>
      <c r="G3" s="4">
        <v>0</v>
      </c>
      <c r="H3" s="4">
        <f>Data!$C15*About!$A$44</f>
        <v>6200.4000000000005</v>
      </c>
    </row>
    <row r="4" spans="1:8" ht="14.4" x14ac:dyDescent="0.25">
      <c r="A4" s="3" t="s">
        <v>44</v>
      </c>
      <c r="B4" s="4">
        <v>0</v>
      </c>
      <c r="C4" s="4">
        <v>0</v>
      </c>
      <c r="D4" s="4">
        <v>0</v>
      </c>
      <c r="E4" s="4">
        <f>Data!C16*About!A44</f>
        <v>1147351.268543307</v>
      </c>
      <c r="F4" s="4">
        <v>0</v>
      </c>
      <c r="G4" s="4">
        <v>0</v>
      </c>
      <c r="H4" s="4">
        <v>0</v>
      </c>
    </row>
    <row r="5" spans="1:8" ht="14.4" x14ac:dyDescent="0.25">
      <c r="A5" s="3" t="s">
        <v>47</v>
      </c>
      <c r="B5" s="4">
        <f>Data!C17*About!A44</f>
        <v>2195975.0000000051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spans="1:8" ht="14.4" x14ac:dyDescent="0.25">
      <c r="A6" s="3" t="s">
        <v>50</v>
      </c>
      <c r="B6" s="4">
        <f>Data!C18*About!A44</f>
        <v>93006</v>
      </c>
      <c r="C6" s="4">
        <f>Data!C20*About!A44</f>
        <v>93006</v>
      </c>
      <c r="D6" s="4">
        <v>0</v>
      </c>
      <c r="E6" s="4">
        <f>Data!C19*About!A44</f>
        <v>93006</v>
      </c>
      <c r="F6" s="4">
        <v>0</v>
      </c>
      <c r="G6" s="4">
        <v>0</v>
      </c>
      <c r="H6" s="4">
        <v>0</v>
      </c>
    </row>
    <row r="7" spans="1:8" ht="14.4" x14ac:dyDescent="0.25">
      <c r="A7" s="3" t="s">
        <v>53</v>
      </c>
      <c r="B7" s="4">
        <f>Data!C21*About!A44</f>
        <v>310.02000000000004</v>
      </c>
      <c r="C7" s="4">
        <v>0</v>
      </c>
      <c r="D7" s="4">
        <f>Data!C22*About!A44</f>
        <v>1240.0800000000002</v>
      </c>
      <c r="E7" s="4">
        <v>0</v>
      </c>
      <c r="F7" s="4">
        <v>0</v>
      </c>
      <c r="G7" s="4">
        <v>0</v>
      </c>
      <c r="H7" s="4">
        <v>0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H7"/>
  <sheetViews>
    <sheetView workbookViewId="0">
      <selection activeCell="B2" sqref="B2"/>
    </sheetView>
  </sheetViews>
  <sheetFormatPr defaultColWidth="8.88671875" defaultRowHeight="12" x14ac:dyDescent="0.15"/>
  <cols>
    <col min="1" max="1" width="13.109375" customWidth="1"/>
    <col min="2" max="2" width="30.6640625" customWidth="1"/>
    <col min="3" max="3" width="24.44140625" customWidth="1"/>
    <col min="4" max="4" width="20.6640625" customWidth="1"/>
    <col min="5" max="5" width="18.109375" customWidth="1"/>
    <col min="6" max="6" width="26.88671875" customWidth="1"/>
    <col min="7" max="7" width="14.44140625" customWidth="1"/>
    <col min="8" max="8" width="20.6640625" customWidth="1"/>
  </cols>
  <sheetData>
    <row r="1" spans="1:8" ht="14.4" x14ac:dyDescent="0.25">
      <c r="A1" s="1" t="s">
        <v>60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61</v>
      </c>
      <c r="H1" s="2" t="s">
        <v>42</v>
      </c>
    </row>
    <row r="2" spans="1:8" ht="14.4" x14ac:dyDescent="0.25">
      <c r="A2" s="3" t="s">
        <v>62</v>
      </c>
      <c r="B2" s="4">
        <f>Data!$C24*About!$A$44</f>
        <v>775.05000000000007</v>
      </c>
      <c r="C2" s="4">
        <f>Data!$C25*About!$A$44</f>
        <v>1550.1000000000001</v>
      </c>
      <c r="D2" s="4">
        <f>Data!$C26*About!$A$44</f>
        <v>1550.1000000000001</v>
      </c>
      <c r="E2" s="4">
        <f>Data!$C27*About!$A$44</f>
        <v>1550.1000000000001</v>
      </c>
      <c r="F2" s="4">
        <f>Data!$C28*About!$A$44</f>
        <v>775.05000000000007</v>
      </c>
      <c r="G2" s="4">
        <v>0</v>
      </c>
      <c r="H2" s="4">
        <f>Data!$C29*About!$A$44</f>
        <v>1550.1000000000001</v>
      </c>
    </row>
    <row r="3" spans="1:8" ht="14.4" x14ac:dyDescent="0.25">
      <c r="A3" s="3" t="s">
        <v>63</v>
      </c>
      <c r="B3" s="4">
        <f>Data!$C30*About!$A$44</f>
        <v>1162.575</v>
      </c>
      <c r="C3" s="4">
        <f>Data!$C31*About!$A$44</f>
        <v>2325.15</v>
      </c>
      <c r="D3" s="4">
        <f>Data!$C32*About!$A$44</f>
        <v>2325.15</v>
      </c>
      <c r="E3" s="4">
        <f>Data!$C33*About!$A$44</f>
        <v>2325.15</v>
      </c>
      <c r="F3" s="4">
        <f>Data!$C34*About!$A$44</f>
        <v>1162.575</v>
      </c>
      <c r="G3" s="4">
        <v>0</v>
      </c>
      <c r="H3" s="4">
        <f>Data!$C35*About!$A$44</f>
        <v>2325.15</v>
      </c>
    </row>
    <row r="4" spans="1:8" ht="14.4" x14ac:dyDescent="0.25">
      <c r="A4" s="3" t="s">
        <v>44</v>
      </c>
      <c r="B4" s="4">
        <v>0</v>
      </c>
      <c r="C4" s="4">
        <v>0</v>
      </c>
      <c r="D4" s="4">
        <v>0</v>
      </c>
      <c r="E4" s="4">
        <f>Data!C36*About!A44</f>
        <v>1147351.268543307</v>
      </c>
      <c r="F4" s="4">
        <v>0</v>
      </c>
      <c r="G4" s="4">
        <v>0</v>
      </c>
      <c r="H4" s="4">
        <v>0</v>
      </c>
    </row>
    <row r="5" spans="1:8" ht="14.4" x14ac:dyDescent="0.25">
      <c r="A5" s="3" t="s">
        <v>47</v>
      </c>
      <c r="B5" s="4">
        <f>Data!C37*About!A44</f>
        <v>2195975.0000000051</v>
      </c>
      <c r="C5" s="4">
        <v>0</v>
      </c>
      <c r="D5" s="4">
        <v>0</v>
      </c>
      <c r="E5" s="4">
        <f>Data!C38*About!A44</f>
        <v>3137107.1428571376</v>
      </c>
      <c r="F5" s="4">
        <v>0</v>
      </c>
      <c r="G5" s="4">
        <v>0</v>
      </c>
      <c r="H5" s="4">
        <v>0</v>
      </c>
    </row>
    <row r="6" spans="1:8" ht="14.4" x14ac:dyDescent="0.25">
      <c r="A6" s="3" t="s">
        <v>50</v>
      </c>
      <c r="B6" s="4">
        <v>0</v>
      </c>
      <c r="C6" s="4">
        <f>Data!C39</f>
        <v>1200000</v>
      </c>
      <c r="D6" s="4">
        <v>0</v>
      </c>
      <c r="E6" s="4">
        <f>Data!C40</f>
        <v>1200000</v>
      </c>
      <c r="F6" s="4">
        <v>0</v>
      </c>
      <c r="G6" s="4">
        <v>0</v>
      </c>
      <c r="H6" s="4">
        <v>0</v>
      </c>
    </row>
    <row r="7" spans="1:8" ht="14.4" x14ac:dyDescent="0.25">
      <c r="A7" s="3" t="s">
        <v>53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About</vt:lpstr>
      <vt:lpstr>Data</vt:lpstr>
      <vt:lpstr>AVMC-passenger</vt:lpstr>
      <vt:lpstr>AVMC-freight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ellyy</dc:creator>
  <cp:lastModifiedBy>沐含 陈</cp:lastModifiedBy>
  <dcterms:created xsi:type="dcterms:W3CDTF">2023-12-21T02:01:00Z</dcterms:created>
  <dcterms:modified xsi:type="dcterms:W3CDTF">2024-03-30T08:35:17Z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B8901696E76F47C182F40F732171D2F2_11</vt:lpwstr>
  </property>
  <property fmtid="{D5CDD505-2E9C-101B-9397-08002B2CF9AE}" pid="3" name="KSOProductBuildVer">
    <vt:lpwstr>2052-12.1.0.16120</vt:lpwstr>
  </property>
</Properties>
</file>