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lxl\Desktop\EPS\provincial-eps-data-main\eps-china2022-smart-trans-main\eps-china2022-smart-trans-main\InputData\trans\BRZSPbS\"/>
    </mc:Choice>
  </mc:AlternateContent>
  <xr:revisionPtr revIDLastSave="0" documentId="13_ncr:1_{576E4B45-7466-4823-9D60-D5BA433FA5CB}" xr6:coauthVersionLast="47" xr6:coauthVersionMax="47" xr10:uidLastSave="{00000000-0000-0000-0000-000000000000}"/>
  <bookViews>
    <workbookView xWindow="-109" yWindow="-109" windowWidth="26301" windowHeight="14169" tabRatio="744" firstSheet="6" activeTab="6" xr2:uid="{8F1AFB95-7E48-4A2A-86D9-67ED7638AFF8}"/>
  </bookViews>
  <sheets>
    <sheet name="About" sheetId="1" r:id="rId1"/>
    <sheet name="Rail" sheetId="14" r:id="rId2"/>
    <sheet name="Motorbike" sheetId="18" r:id="rId3"/>
    <sheet name="Vehicle" sheetId="17" r:id="rId4"/>
    <sheet name="Calibration" sheetId="19" r:id="rId5"/>
    <sheet name="Sheet1" sheetId="20" r:id="rId6"/>
    <sheet name="BRZSPbS-psgr-ldv" sheetId="2" r:id="rId7"/>
    <sheet name="BRZSPbS-psgr-hdv" sheetId="3" r:id="rId8"/>
    <sheet name="BRZSPbS-psgr-aircraft" sheetId="8" r:id="rId9"/>
    <sheet name="BRZSPbS-psgr-rail" sheetId="9" r:id="rId10"/>
    <sheet name="BRZSPbS-psgr-ships" sheetId="10" r:id="rId11"/>
    <sheet name="BRZSPbS-psgr-mtrbk" sheetId="4" r:id="rId12"/>
    <sheet name="BRZSPbS-frgt-ldv" sheetId="5" r:id="rId13"/>
    <sheet name="BRZSPbS-frgt-hdv" sheetId="6" r:id="rId14"/>
    <sheet name="BRZSPbS-frgt-aircraft" sheetId="11" r:id="rId15"/>
    <sheet name="BRZSPbS-frgt-rail" sheetId="12" r:id="rId16"/>
    <sheet name="BRZSPbS-frgt-ships" sheetId="13" r:id="rId17"/>
    <sheet name="BRZSPbS-frgt-mtrbk" sheetId="7" r:id="rId18"/>
  </sheets>
  <externalReferences>
    <externalReference r:id="rId1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F16" i="2"/>
  <c r="F15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V2" i="2"/>
  <c r="W2" i="2"/>
  <c r="X2" i="2" s="1"/>
  <c r="Y2" i="2" s="1"/>
  <c r="Z2" i="2" s="1"/>
  <c r="AA2" i="2" s="1"/>
  <c r="I2" i="2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H2" i="2"/>
  <c r="B3" i="20"/>
  <c r="B4" i="20" s="1"/>
  <c r="B2" i="20"/>
  <c r="F3" i="20"/>
  <c r="F2" i="20"/>
  <c r="E3" i="20"/>
  <c r="E2" i="20"/>
  <c r="D3" i="20"/>
  <c r="D4" i="20" s="1"/>
  <c r="C3" i="20"/>
  <c r="D2" i="20"/>
  <c r="C2" i="20"/>
  <c r="F4" i="20" l="1"/>
  <c r="E4" i="20"/>
  <c r="C4" i="20"/>
  <c r="K13" i="18"/>
  <c r="K14" i="18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C2" i="7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C2" i="4"/>
  <c r="T26" i="19"/>
  <c r="T24" i="19"/>
  <c r="T27" i="19"/>
  <c r="T25" i="19"/>
  <c r="E12" i="19" l="1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D13" i="19"/>
  <c r="D27" i="19" s="1"/>
  <c r="D12" i="19"/>
  <c r="D26" i="19" s="1"/>
  <c r="D11" i="19"/>
  <c r="D25" i="19" s="1"/>
  <c r="D10" i="19"/>
  <c r="D24" i="19" s="1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F24" i="19" l="1"/>
  <c r="O25" i="19"/>
  <c r="Q26" i="19"/>
  <c r="L26" i="19"/>
  <c r="J26" i="19"/>
  <c r="N27" i="19"/>
  <c r="I26" i="19"/>
  <c r="G26" i="19"/>
  <c r="G25" i="19"/>
  <c r="F25" i="19"/>
  <c r="E25" i="19"/>
  <c r="P26" i="19"/>
  <c r="O26" i="19"/>
  <c r="N26" i="19"/>
  <c r="M26" i="19"/>
  <c r="K26" i="19"/>
  <c r="H26" i="19"/>
  <c r="F26" i="19"/>
  <c r="E26" i="19"/>
  <c r="R26" i="19"/>
  <c r="K27" i="19"/>
  <c r="J27" i="19"/>
  <c r="M27" i="19"/>
  <c r="L27" i="19"/>
  <c r="H27" i="19"/>
  <c r="G27" i="19"/>
  <c r="F27" i="19"/>
  <c r="E27" i="19"/>
  <c r="Q27" i="19"/>
  <c r="P27" i="19"/>
  <c r="I27" i="19"/>
  <c r="R27" i="19"/>
  <c r="O27" i="19"/>
  <c r="N25" i="19"/>
  <c r="M25" i="19"/>
  <c r="L25" i="19"/>
  <c r="K25" i="19"/>
  <c r="J25" i="19"/>
  <c r="I25" i="19"/>
  <c r="H25" i="19"/>
  <c r="R25" i="19"/>
  <c r="Q25" i="19"/>
  <c r="P25" i="19"/>
  <c r="H24" i="19"/>
  <c r="G24" i="19"/>
  <c r="E24" i="19"/>
  <c r="R24" i="19"/>
  <c r="P24" i="19"/>
  <c r="K24" i="19"/>
  <c r="J24" i="19"/>
  <c r="I24" i="19"/>
  <c r="M24" i="19"/>
  <c r="N24" i="19"/>
  <c r="L24" i="19"/>
  <c r="O24" i="19"/>
  <c r="Q24" i="19"/>
  <c r="B2" i="4"/>
  <c r="K16" i="18"/>
  <c r="K17" i="18"/>
  <c r="K15" i="18"/>
  <c r="M17" i="18"/>
  <c r="D17" i="18"/>
  <c r="I17" i="18"/>
  <c r="M14" i="18"/>
  <c r="M15" i="18"/>
  <c r="M16" i="18"/>
  <c r="M13" i="18"/>
  <c r="G15" i="18"/>
  <c r="I15" i="18" s="1"/>
  <c r="I16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G44" i="18"/>
  <c r="E45" i="18" s="1"/>
  <c r="F44" i="18"/>
  <c r="F43" i="18"/>
  <c r="E10" i="18" s="1"/>
  <c r="F42" i="18"/>
  <c r="B32" i="18" s="1"/>
  <c r="F41" i="18"/>
  <c r="F40" i="18"/>
  <c r="F39" i="18"/>
  <c r="F38" i="18"/>
  <c r="F37" i="18"/>
  <c r="F36" i="18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AK2" i="12" s="1"/>
  <c r="AL2" i="12" s="1"/>
  <c r="AM2" i="12" s="1"/>
  <c r="AN2" i="12" s="1"/>
  <c r="AO2" i="12" s="1"/>
  <c r="AP2" i="12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Q5" i="14"/>
  <c r="P5" i="14"/>
  <c r="E8" i="14"/>
  <c r="F8" i="14"/>
  <c r="D8" i="14"/>
  <c r="C7" i="14"/>
  <c r="E7" i="14" s="1"/>
  <c r="C6" i="14"/>
  <c r="E6" i="14" s="1"/>
  <c r="C5" i="14"/>
  <c r="F5" i="14" s="1"/>
  <c r="E14" i="18" l="1"/>
  <c r="E17" i="18"/>
  <c r="N17" i="18" s="1"/>
  <c r="E4" i="18"/>
  <c r="E12" i="18"/>
  <c r="E13" i="18"/>
  <c r="E6" i="18"/>
  <c r="E15" i="18"/>
  <c r="N15" i="18" s="1"/>
  <c r="E8" i="18"/>
  <c r="E11" i="18"/>
  <c r="E5" i="18"/>
  <c r="E7" i="18"/>
  <c r="B45" i="18"/>
  <c r="E9" i="18"/>
  <c r="C45" i="18"/>
  <c r="E16" i="18"/>
  <c r="N16" i="18" s="1"/>
  <c r="E3" i="18"/>
  <c r="D45" i="18"/>
  <c r="C8" i="14"/>
  <c r="F7" i="14"/>
  <c r="F6" i="14"/>
  <c r="E5" i="14"/>
  <c r="Q2" i="10" l="1"/>
  <c r="AG2" i="10"/>
  <c r="R2" i="10"/>
  <c r="AH2" i="10"/>
  <c r="S2" i="10"/>
  <c r="AI2" i="10"/>
  <c r="D2" i="10"/>
  <c r="T2" i="10"/>
  <c r="AJ2" i="10"/>
  <c r="E2" i="10"/>
  <c r="U2" i="10"/>
  <c r="AK2" i="10"/>
  <c r="F2" i="10"/>
  <c r="V2" i="10"/>
  <c r="AL2" i="10"/>
  <c r="G2" i="10"/>
  <c r="W2" i="10"/>
  <c r="AM2" i="10"/>
  <c r="H2" i="10"/>
  <c r="X2" i="10"/>
  <c r="AN2" i="10"/>
  <c r="I2" i="10"/>
  <c r="Y2" i="10"/>
  <c r="AO2" i="10"/>
  <c r="P2" i="10"/>
  <c r="J2" i="10"/>
  <c r="Z2" i="10"/>
  <c r="AP2" i="10"/>
  <c r="K2" i="10"/>
  <c r="AA2" i="10"/>
  <c r="C2" i="10"/>
  <c r="L2" i="10"/>
  <c r="AB2" i="10"/>
  <c r="AC2" i="10"/>
  <c r="M2" i="10"/>
  <c r="N2" i="10"/>
  <c r="AD2" i="10"/>
  <c r="O2" i="10"/>
  <c r="AE2" i="10"/>
  <c r="AF2" i="10"/>
</calcChain>
</file>

<file path=xl/sharedStrings.xml><?xml version="1.0" encoding="utf-8"?>
<sst xmlns="http://schemas.openxmlformats.org/spreadsheetml/2006/main" count="1878" uniqueCount="505">
  <si>
    <t>BRZSPbS BAU Required ZEV Sales Percentage by Subregion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</si>
  <si>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</si>
  <si>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</si>
  <si>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</si>
  <si>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</si>
  <si>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</si>
  <si>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</si>
  <si>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</si>
  <si>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</si>
  <si>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</si>
  <si>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</si>
  <si>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</si>
  <si>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</si>
  <si>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</si>
  <si>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</si>
  <si>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</si>
  <si>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</si>
  <si>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Sources:</t>
  </si>
  <si>
    <t>EPS can't impose a ZEV standard for part of a year. Therefore, we assume sales year = model year.</t>
  </si>
  <si>
    <t>Although manufacturers often begin selling new models before the calendar year begins, the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</si>
  <si>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</si>
  <si>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</si>
  <si>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</si>
  <si>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</si>
  <si>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</si>
  <si>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</si>
  <si>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</si>
  <si>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</si>
  <si>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</si>
  <si>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</si>
  <si>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</si>
  <si>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</si>
  <si>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</si>
  <si>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</si>
  <si>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</si>
  <si>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</si>
  <si>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</si>
  <si>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</si>
  <si>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</si>
  <si>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Anhui</t>
    <phoneticPr fontId="5" type="noConversion"/>
  </si>
  <si>
    <t>Beijing</t>
    <phoneticPr fontId="5" type="noConversion"/>
  </si>
  <si>
    <t>Chongqing</t>
    <phoneticPr fontId="5" type="noConversion"/>
  </si>
  <si>
    <t>Fujian</t>
    <phoneticPr fontId="5" type="noConversion"/>
  </si>
  <si>
    <t>Gansu</t>
    <phoneticPr fontId="5" type="noConversion"/>
  </si>
  <si>
    <t>Guangdong</t>
    <phoneticPr fontId="5" type="noConversion"/>
  </si>
  <si>
    <t>Guangxi</t>
    <phoneticPr fontId="5" type="noConversion"/>
  </si>
  <si>
    <t>Guizhou</t>
    <phoneticPr fontId="5" type="noConversion"/>
  </si>
  <si>
    <t>Hainan</t>
    <phoneticPr fontId="5" type="noConversion"/>
  </si>
  <si>
    <t>Hebei</t>
    <phoneticPr fontId="5" type="noConversion"/>
  </si>
  <si>
    <t>Heilongjiang</t>
    <phoneticPr fontId="5" type="noConversion"/>
  </si>
  <si>
    <t>Henan</t>
    <phoneticPr fontId="5" type="noConversion"/>
  </si>
  <si>
    <t>Hubei</t>
    <phoneticPr fontId="5" type="noConversion"/>
  </si>
  <si>
    <t>Hunan</t>
    <phoneticPr fontId="5" type="noConversion"/>
  </si>
  <si>
    <t>Inner Mongolia</t>
    <phoneticPr fontId="5" type="noConversion"/>
  </si>
  <si>
    <t>Jiangsu</t>
    <phoneticPr fontId="5" type="noConversion"/>
  </si>
  <si>
    <t>Jiangxi</t>
    <phoneticPr fontId="5" type="noConversion"/>
  </si>
  <si>
    <t>Jilin</t>
    <phoneticPr fontId="5" type="noConversion"/>
  </si>
  <si>
    <t>Liaoning</t>
    <phoneticPr fontId="5" type="noConversion"/>
  </si>
  <si>
    <t>Ningxia</t>
    <phoneticPr fontId="5" type="noConversion"/>
  </si>
  <si>
    <t>Qinghai</t>
    <phoneticPr fontId="5" type="noConversion"/>
  </si>
  <si>
    <t>Shaanxi</t>
    <phoneticPr fontId="5" type="noConversion"/>
  </si>
  <si>
    <t>Shandong</t>
    <phoneticPr fontId="5" type="noConversion"/>
  </si>
  <si>
    <t>Shanghai</t>
    <phoneticPr fontId="5" type="noConversion"/>
  </si>
  <si>
    <t>Shanxi</t>
    <phoneticPr fontId="5" type="noConversion"/>
  </si>
  <si>
    <t>Sichuan</t>
    <phoneticPr fontId="5" type="noConversion"/>
  </si>
  <si>
    <t>Tianjin</t>
    <phoneticPr fontId="5" type="noConversion"/>
  </si>
  <si>
    <t>Tibet</t>
    <phoneticPr fontId="5" type="noConversion"/>
  </si>
  <si>
    <t>Xinjiang</t>
    <phoneticPr fontId="5" type="noConversion"/>
  </si>
  <si>
    <t>Yunnan</t>
    <phoneticPr fontId="5" type="noConversion"/>
  </si>
  <si>
    <t>Zhejiang</t>
    <phoneticPr fontId="5" type="noConversion"/>
  </si>
  <si>
    <t>There is no forced legistlation for EV sales in national or province leve in China. Therefore, we set the value as 0 from 2020 to 2060.</t>
    <phoneticPr fontId="7" type="noConversion"/>
  </si>
  <si>
    <t>None</t>
    <phoneticPr fontId="7" type="noConversion"/>
  </si>
  <si>
    <t>Notes：</t>
    <phoneticPr fontId="7" type="noConversion"/>
  </si>
  <si>
    <t>National</t>
    <phoneticPr fontId="5" type="noConversion"/>
  </si>
  <si>
    <t>国铁开启复兴号与机车招标 金额超280亿元 时隔三年装备投资再现升温|国铁_新浪财经_新浪网</t>
  </si>
  <si>
    <t>国铁集团另外6份公告招标了483台机车，其中包括交流传动八轴9600kW货运电力机车、交流传动六轴7200kW货运电力机车和4400马力交流传动调车内燃机车各163台、280台和40台，另外还有646套配套机车信号设备，据记者估算，采购总价约90亿元左右</t>
  </si>
  <si>
    <t>Municipal Metro</t>
    <phoneticPr fontId="7" type="noConversion"/>
  </si>
  <si>
    <t>Electric</t>
    <phoneticPr fontId="7" type="noConversion"/>
  </si>
  <si>
    <t>ICE</t>
    <phoneticPr fontId="7" type="noConversion"/>
  </si>
  <si>
    <t>High Speed Train</t>
    <phoneticPr fontId="7" type="noConversion"/>
  </si>
  <si>
    <t>Units</t>
    <phoneticPr fontId="7" type="noConversion"/>
  </si>
  <si>
    <t>Ratio</t>
    <phoneticPr fontId="7" type="noConversion"/>
  </si>
  <si>
    <t>1份公告招标时速350公里复兴号智能配置动车组（以下简称“350公里动车组”）103组，包括时速350公里智能复兴号（8辆编组）85组，时速350公里智能复兴号（16辆编组）18组，另外还有188套配套电务车载设备，据《中国经营报》记者估算，采购总价约190亿元左右。</t>
    <phoneticPr fontId="7" type="noConversion"/>
  </si>
  <si>
    <t>本次招标包括时速160公里复兴号动力集中动车组（以下简称“复兴号动集”）长编组1列、短编组4组；复兴号动集高原型14组；交流传动六轴7200kW货运电力机车125台；高原环境适应性改进交流传动六轴7200kW货运电力机车35台；3000马力节能环保型调车内燃机车30台。</t>
  </si>
  <si>
    <t>继今年首批280亿元订单后，国铁再招标45亿元装备订单_腾讯新闻</t>
  </si>
  <si>
    <t>Regular Train head 2023</t>
    <phoneticPr fontId="7" type="noConversion"/>
  </si>
  <si>
    <t>Regular Train head 2024</t>
    <phoneticPr fontId="7" type="noConversion"/>
  </si>
  <si>
    <t>229台机车招标：六轴7200、八轴9600、调车_传动_采购项目_投标人</t>
  </si>
  <si>
    <t>机车名称： 交流传动六轴 7200kW货运电力机车</t>
  </si>
  <si>
    <t>数量： 107台</t>
  </si>
  <si>
    <t>机车名称： 交流传动八轴 9600kW货运电力机车</t>
  </si>
  <si>
    <t>数量： 55台</t>
  </si>
  <si>
    <t>机车名称： 4400马力交流传动调车内燃机车</t>
  </si>
  <si>
    <t>数量： 67台</t>
  </si>
  <si>
    <t>2022 Cargo Distance</t>
    <phoneticPr fontId="7" type="noConversion"/>
  </si>
  <si>
    <t>铁路旅客周转量</t>
  </si>
  <si>
    <t>营运铁路旅客周转量</t>
  </si>
  <si>
    <t>高铁旅客周转量</t>
  </si>
  <si>
    <t>客运机车旅客周转量</t>
  </si>
  <si>
    <t>城市轨道交通周转量</t>
  </si>
  <si>
    <t>铁路货物周转量</t>
  </si>
  <si>
    <t>Passenger</t>
    <phoneticPr fontId="7" type="noConversion"/>
  </si>
  <si>
    <t>Frieght</t>
    <phoneticPr fontId="7" type="noConversion"/>
  </si>
  <si>
    <t>保有量</t>
  </si>
  <si>
    <t>销量</t>
  </si>
  <si>
    <t>淘汰量</t>
  </si>
  <si>
    <t>周转量</t>
  </si>
  <si>
    <t>5公里以内</t>
  </si>
  <si>
    <t>5-10公里</t>
  </si>
  <si>
    <t>10-15公里</t>
  </si>
  <si>
    <t>15公里以上</t>
  </si>
  <si>
    <t>超大城市</t>
  </si>
  <si>
    <t>特大城市</t>
  </si>
  <si>
    <t>I型城市</t>
  </si>
  <si>
    <t>II型城市</t>
  </si>
  <si>
    <t>中等城市</t>
  </si>
  <si>
    <t>小城市</t>
  </si>
  <si>
    <t>全部</t>
  </si>
  <si>
    <t>私家电自车</t>
  </si>
  <si>
    <t>外卖电自车</t>
  </si>
  <si>
    <t>保有量</t>
    <phoneticPr fontId="10" type="noConversion"/>
  </si>
  <si>
    <t>周转量</t>
    <phoneticPr fontId="10" type="noConversion"/>
  </si>
  <si>
    <t>年均VKT</t>
  </si>
  <si>
    <t>微型小型载客车</t>
  </si>
  <si>
    <t>出租车</t>
  </si>
  <si>
    <t>中型载客车</t>
  </si>
  <si>
    <t>大型载客车</t>
  </si>
  <si>
    <t>公交车</t>
  </si>
  <si>
    <t>微轻型载货车</t>
  </si>
  <si>
    <t>中型载货车</t>
  </si>
  <si>
    <t>重型载货车</t>
  </si>
  <si>
    <t>摩托车</t>
  </si>
  <si>
    <t>低速货车</t>
  </si>
  <si>
    <t>三轮汽车</t>
  </si>
  <si>
    <t>电动车</t>
    <phoneticPr fontId="10" type="noConversion"/>
  </si>
  <si>
    <t>E-Scooters</t>
    <phoneticPr fontId="7" type="noConversion"/>
  </si>
  <si>
    <t>Motorbikes</t>
    <phoneticPr fontId="7" type="noConversion"/>
  </si>
  <si>
    <t>EV Sales</t>
    <phoneticPr fontId="7" type="noConversion"/>
  </si>
  <si>
    <t>EV Ratio</t>
    <phoneticPr fontId="7" type="noConversion"/>
  </si>
  <si>
    <t>By Sales</t>
    <phoneticPr fontId="7" type="noConversion"/>
  </si>
  <si>
    <t>By Cargo Distance</t>
    <phoneticPr fontId="7" type="noConversion"/>
  </si>
  <si>
    <t>Ev Ratio</t>
    <phoneticPr fontId="7" type="noConversion"/>
  </si>
  <si>
    <t>Vehicle Lifetime (years)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</si>
  <si>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</si>
  <si>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</si>
  <si>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</si>
  <si>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</si>
  <si>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</si>
  <si>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</si>
  <si>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</si>
  <si>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</si>
  <si>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Time (Year)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</si>
  <si>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</si>
  <si>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</si>
  <si>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</si>
  <si>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</si>
  <si>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</si>
  <si>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</si>
  <si>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</si>
  <si>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New Vehicles[LDVs,freight,battery electric vehicle] : MostRecentRun</t>
  </si>
  <si>
    <t>New Vehicles[LDVs,freight,natural gas vehicle] : MostRecentRun</t>
  </si>
  <si>
    <t>New Vehicles[LDVs,freight,gasoline vehicle] : MostRecentRun</t>
  </si>
  <si>
    <t>New Vehicles[LDVs,freight,diesel vehicle] : MostRecentRun</t>
  </si>
  <si>
    <t>New Vehicles[LDVs,freight,plugin hybrid vehicle] : MostRecentRun</t>
  </si>
  <si>
    <t>New Vehicles[LDVs,freight,LPG vehicle] : MostRecentRun</t>
  </si>
  <si>
    <t>New Vehicles[LDVs,freight,hydrogen vehicle] : MostRecentRun</t>
  </si>
  <si>
    <t>New Vehicles[HDVs,passenger,battery electric vehicle] : MostRecentRun</t>
  </si>
  <si>
    <t>New Vehicles[HDVs,passenger,natural gas vehicle] : MostRecentRun</t>
  </si>
  <si>
    <t>New Vehicles[HDVs,passenger,gasoline vehicle] : MostRecentRun</t>
  </si>
  <si>
    <t>New Vehicles[HDVs,passenger,diesel vehicle] : MostRecentRun</t>
  </si>
  <si>
    <t>New Vehicles[HDVs,passenger,plugin hybrid vehicle] : MostRecentRun</t>
  </si>
  <si>
    <t>New Vehicles[HDVs,passenger,LPG vehicle] : MostRecentRun</t>
  </si>
  <si>
    <t>New Vehicles[HDVs,passenger,hydrogen vehicle] : MostRecentRun</t>
  </si>
  <si>
    <t>New Vehicles[HDVs,freight,battery electric vehicle] : MostRecentRun</t>
  </si>
  <si>
    <t>New Vehicles[HDVs,freight,natural gas vehicle] : MostRecentRun</t>
  </si>
  <si>
    <t>New Vehicles[HDVs,freight,gasoline vehicle] : MostRecentRun</t>
  </si>
  <si>
    <t>New Vehicles[HDVs,freight,diesel vehicle] : MostRecentRun</t>
  </si>
  <si>
    <t>New Vehicles[HDVs,freight,plugin hybrid vehicle] : MostRecentRun</t>
  </si>
  <si>
    <t>New Vehicles[HDVs,freight,LPG vehicle] : MostRecentRun</t>
  </si>
  <si>
    <t>New Vehicles[HDVs,freight,hydrogen vehicle] : MostRecentRun</t>
  </si>
  <si>
    <t>New Vehicles[aircraft,passenger,battery electric vehicle] : MostRecentRun</t>
  </si>
  <si>
    <t>New Vehicles[aircraft,passenger,natural gas vehicle] : MostRecentRun</t>
  </si>
  <si>
    <t>New Vehicles[aircraft,passenger,gasoline vehicle] : MostRecentRun</t>
  </si>
  <si>
    <t>New Vehicles[aircraft,passenger,diesel vehicle] : MostRecentRun</t>
  </si>
  <si>
    <t>New Vehicles[aircraft,passenger,plugin hybrid vehicle] : MostRecentRun</t>
  </si>
  <si>
    <t>New Vehicles[aircraft,passenger,LPG vehicle] : MostRecentRun</t>
  </si>
  <si>
    <t>New Vehicles[aircraft,passenger,hydrogen vehicle] : MostRecentRun</t>
  </si>
  <si>
    <t>New Vehicles[aircraft,freight,battery electric vehicle] : MostRecentRun</t>
  </si>
  <si>
    <t>New Vehicles[aircraft,freight,natural gas vehicle] : MostRecentRun</t>
  </si>
  <si>
    <t>New Vehicles[aircraft,freight,gasoline vehicle] : MostRecentRun</t>
  </si>
  <si>
    <t>New Vehicles[aircraft,freight,diesel vehicle] : MostRecentRun</t>
  </si>
  <si>
    <t>New Vehicles[aircraft,freight,plugin hybrid vehicle] : MostRecentRun</t>
  </si>
  <si>
    <t>New Vehicles[aircraft,freight,LPG vehicle] : MostRecentRun</t>
  </si>
  <si>
    <t>New Vehicles[aircraft,freight,hydrogen vehicle] : MostRecentRun</t>
  </si>
  <si>
    <t>New Vehicles[rail,passenger,battery electric vehicle] : MostRecentRun</t>
  </si>
  <si>
    <t>New Vehicles[rail,passenger,natural gas vehicle] : MostRecentRun</t>
  </si>
  <si>
    <t>New Vehicles[rail,passenger,gasoline vehicle] : MostRecentRun</t>
  </si>
  <si>
    <t>New Vehicles[rail,passenger,diesel vehicle] : MostRecentRun</t>
  </si>
  <si>
    <t>New Vehicles[rail,passenger,plugin hybrid vehicle] : MostRecentRun</t>
  </si>
  <si>
    <t>New Vehicles[rail,passenger,LPG vehicle] : MostRecentRun</t>
  </si>
  <si>
    <t>New Vehicles[rail,passenger,hydrogen vehicle] : MostRecentRun</t>
  </si>
  <si>
    <t>New Vehicles[rail,freight,battery electric vehicle] : MostRecentRun</t>
  </si>
  <si>
    <t>New Vehicles[rail,freight,natural gas vehicle] : MostRecentRun</t>
  </si>
  <si>
    <t>New Vehicles[rail,freight,gasoline vehicle] : MostRecentRun</t>
  </si>
  <si>
    <t>New Vehicles[rail,freight,diesel vehicle] : MostRecentRun</t>
  </si>
  <si>
    <t>New Vehicles[rail,freight,plugin hybrid vehicle] : MostRecentRun</t>
  </si>
  <si>
    <t>New Vehicles[rail,freight,LPG vehicle] : MostRecentRun</t>
  </si>
  <si>
    <t>New Vehicles[rail,freight,hydrogen vehicle] : MostRecentRun</t>
  </si>
  <si>
    <t>New Vehicles[ships,passenger,battery electric vehicle] : MostRecentRun</t>
  </si>
  <si>
    <t>New Vehicles[ships,passenger,natural gas vehicle] : MostRecentRun</t>
  </si>
  <si>
    <t>New Vehicles[ships,passenger,gasoline vehicle] : MostRecentRun</t>
  </si>
  <si>
    <t>New Vehicles[ships,passenger,diesel vehicle] : MostRecentRun</t>
  </si>
  <si>
    <t>New Vehicles[ships,passenger,plugin hybrid vehicle] : MostRecentRun</t>
  </si>
  <si>
    <t>New Vehicles[ships,passenger,LPG vehicle] : MostRecentRun</t>
  </si>
  <si>
    <t>New Vehicles[ships,passenger,hydrogen vehicle] : MostRecentRun</t>
  </si>
  <si>
    <t>New Vehicles[ships,freight,battery electric vehicle] : MostRecentRun</t>
  </si>
  <si>
    <t>New Vehicles[ships,freight,natural gas vehicle] : MostRecentRun</t>
  </si>
  <si>
    <t>New Vehicles[ships,freight,gasoline vehicle] : MostRecentRun</t>
  </si>
  <si>
    <t>New Vehicles[ships,freight,diesel vehicle] : MostRecentRun</t>
  </si>
  <si>
    <t>New Vehicles[ships,freight,plugin hybrid vehicle] : MostRecentRun</t>
  </si>
  <si>
    <t>New Vehicles[ships,freight,LPG vehicle] : MostRecentRun</t>
  </si>
  <si>
    <t>New Vehicles[ships,freight,hydrogen vehicle] : MostRecentRun</t>
  </si>
  <si>
    <t>New Vehicles[motorbikes,passenger,battery electric vehicle] : MostRecentRun</t>
  </si>
  <si>
    <t>New Vehicles[motorbikes,passenger,natural gas vehicle] : MostRecentRun</t>
  </si>
  <si>
    <t>New Vehicles[motorbikes,passenger,gasoline vehicle] : MostRecentRun</t>
  </si>
  <si>
    <t>New Vehicles[motorbikes,passenger,diesel vehicle] : MostRecentRun</t>
  </si>
  <si>
    <t>New Vehicles[motorbikes,passenger,plugin hybrid vehicle] : MostRecentRun</t>
  </si>
  <si>
    <t>New Vehicles[motorbikes,passenger,LPG vehicle] : MostRecentRun</t>
  </si>
  <si>
    <t>New Vehicles[motorbikes,passenger,hydrogen vehicle] : MostRecentRun</t>
  </si>
  <si>
    <t>New Vehicles[motorbikes,freight,battery electric vehicle] : MostRecentRun</t>
  </si>
  <si>
    <t>New Vehicles[motorbikes,freight,natural gas vehicle] : MostRecentRun</t>
  </si>
  <si>
    <t>New Vehicles[motorbikes,freight,gasoline vehicle] : MostRecentRun</t>
  </si>
  <si>
    <t>New Vehicles[motorbikes,freight,diesel vehicle] : MostRecentRun</t>
  </si>
  <si>
    <t>New Vehicles[motorbikes,freight,plugin hybrid vehicle] : MostRecentRun</t>
  </si>
  <si>
    <t>New Vehicles[motorbikes,freight,LPG vehicle] : MostRecentRun</t>
  </si>
  <si>
    <t>New Vehicles[motorbikes,freight,hydrogen vehicle] : MostRecentRun</t>
  </si>
  <si>
    <t>LDVs,passenger</t>
  </si>
  <si>
    <t>HDVs,passenger</t>
  </si>
  <si>
    <t>rail,passenger</t>
  </si>
  <si>
    <t>LDVs,freight</t>
  </si>
  <si>
    <t>HDVs,freight</t>
  </si>
  <si>
    <t>aircraft,passenger</t>
  </si>
  <si>
    <t>aircraft,freight</t>
  </si>
  <si>
    <t>rail,freight</t>
  </si>
  <si>
    <t>ships,passenger</t>
  </si>
  <si>
    <t>ships,freight</t>
  </si>
  <si>
    <t>motorbikes,passenger</t>
  </si>
  <si>
    <t>motorbikes,freight</t>
  </si>
  <si>
    <t>Vehicles[LDVs,passenger,battery electric vehicle] : MostRecentRun</t>
  </si>
  <si>
    <t>Vehicles[LDVs,passenger,natural gas vehicle] : MostRecentRun</t>
  </si>
  <si>
    <t>Vehicles[LDVs,passenger,gasoline vehicle] : MostRecentRun</t>
  </si>
  <si>
    <t>Vehicles[LDVs,passenger,diesel vehicle] : MostRecentRun</t>
  </si>
  <si>
    <t>Vehicles[LDVs,passenger,plugin hybrid vehicle] : MostRecentRun</t>
  </si>
  <si>
    <t>Vehicles[LDVs,passenger,LPG vehicle] : MostRecentRun</t>
  </si>
  <si>
    <t>Vehicles[LDVs,passenger,hydrogen vehicle] : MostRecentRun</t>
  </si>
  <si>
    <t>Vehicles[LDVs,freight,battery electric vehicle] : MostRecentRun</t>
  </si>
  <si>
    <t>Vehicles[LDVs,freight,natural gas vehicle] : MostRecentRun</t>
  </si>
  <si>
    <t>Vehicles[LDVs,freight,gasoline vehicle] : MostRecentRun</t>
  </si>
  <si>
    <t>Vehicles[LDVs,freight,diesel vehicle] : MostRecentRun</t>
  </si>
  <si>
    <t>Vehicles[LDVs,freight,plugin hybrid vehicle] : MostRecentRun</t>
  </si>
  <si>
    <t>Vehicles[LDVs,freight,LPG vehicle] : MostRecentRun</t>
  </si>
  <si>
    <t>Vehicles[LDVs,freight,hydrogen vehicle] : MostRecentRun</t>
  </si>
  <si>
    <t>Vehicles[HDVs,passenger,battery electric vehicle] : MostRecentRun</t>
  </si>
  <si>
    <t>Vehicles[HDVs,passenger,natural gas vehicle] : MostRecentRun</t>
  </si>
  <si>
    <t>Vehicles[HDVs,passenger,gasoline vehicle] : MostRecentRun</t>
  </si>
  <si>
    <t>Vehicles[HDVs,passenger,diesel vehicle] : MostRecentRun</t>
  </si>
  <si>
    <t>Vehicles[HDVs,passenger,plugin hybrid vehicle] : MostRecentRun</t>
  </si>
  <si>
    <t>Vehicles[HDVs,passenger,LPG vehicle] : MostRecentRun</t>
  </si>
  <si>
    <t>Vehicles[HDVs,passenger,hydrogen vehicle] : MostRecentRun</t>
  </si>
  <si>
    <t>Vehicles[HDVs,freight,battery electric vehicle] : MostRecentRun</t>
  </si>
  <si>
    <t>Vehicles[HDVs,freight,natural gas vehicle] : MostRecentRun</t>
  </si>
  <si>
    <t>Vehicles[HDVs,freight,gasoline vehicle] : MostRecentRun</t>
  </si>
  <si>
    <t>Vehicles[HDVs,freight,diesel vehicle] : MostRecentRun</t>
  </si>
  <si>
    <t>Vehicles[HDVs,freight,plugin hybrid vehicle] : MostRecentRun</t>
  </si>
  <si>
    <t>Vehicles[HDVs,freight,LPG vehicle] : MostRecentRun</t>
  </si>
  <si>
    <t>Vehicles[HDVs,freight,hydrogen vehicle] : MostRecentRun</t>
  </si>
  <si>
    <t>Vehicles[aircraft,passenger,battery electric vehicle] : MostRecentRun</t>
  </si>
  <si>
    <t>Vehicles[aircraft,passenger,natural gas vehicle] : MostRecentRun</t>
  </si>
  <si>
    <t>Vehicles[aircraft,passenger,gasoline vehicle] : MostRecentRun</t>
  </si>
  <si>
    <t>Vehicles[aircraft,passenger,diesel vehicle] : MostRecentRun</t>
  </si>
  <si>
    <t>Vehicles[aircraft,passenger,plugin hybrid vehicle] : MostRecentRun</t>
  </si>
  <si>
    <t>Vehicles[aircraft,passenger,LPG vehicle] : MostRecentRun</t>
  </si>
  <si>
    <t>Vehicles[aircraft,passenger,hydrogen vehicle] : MostRecentRun</t>
  </si>
  <si>
    <t>Vehicles[aircraft,freight,battery electric vehicle] : MostRecentRun</t>
  </si>
  <si>
    <t>Vehicles[aircraft,freight,natural gas vehicle] : MostRecentRun</t>
  </si>
  <si>
    <t>Vehicles[aircraft,freight,gasoline vehicle] : MostRecentRun</t>
  </si>
  <si>
    <t>Vehicles[aircraft,freight,diesel vehicle] : MostRecentRun</t>
  </si>
  <si>
    <t>Vehicles[aircraft,freight,plugin hybrid vehicle] : MostRecentRun</t>
  </si>
  <si>
    <t>Vehicles[aircraft,freight,LPG vehicle] : MostRecentRun</t>
  </si>
  <si>
    <t>Vehicles[aircraft,freight,hydrogen vehicle] : MostRecentRun</t>
  </si>
  <si>
    <t>Vehicles[rail,passenger,battery electric vehicle] : MostRecentRun</t>
  </si>
  <si>
    <t>Vehicles[rail,passenger,natural gas vehicle] : MostRecentRun</t>
  </si>
  <si>
    <t>Vehicles[rail,passenger,gasoline vehicle] : MostRecentRun</t>
  </si>
  <si>
    <t>Vehicles[rail,passenger,diesel vehicle] : MostRecentRun</t>
  </si>
  <si>
    <t>Vehicles[rail,passenger,plugin hybrid vehicle] : MostRecentRun</t>
  </si>
  <si>
    <t>Vehicles[rail,passenger,LPG vehicle] : MostRecentRun</t>
  </si>
  <si>
    <t>Vehicles[rail,passenger,hydrogen vehicle] : MostRecentRun</t>
  </si>
  <si>
    <t>Vehicles[rail,freight,battery electric vehicle] : MostRecentRun</t>
  </si>
  <si>
    <t>Vehicles[rail,freight,natural gas vehicle] : MostRecentRun</t>
  </si>
  <si>
    <t>Vehicles[rail,freight,gasoline vehicle] : MostRecentRun</t>
  </si>
  <si>
    <t>Vehicles[rail,freight,diesel vehicle] : MostRecentRun</t>
  </si>
  <si>
    <t>Vehicles[rail,freight,plugin hybrid vehicle] : MostRecentRun</t>
  </si>
  <si>
    <t>Vehicles[rail,freight,LPG vehicle] : MostRecentRun</t>
  </si>
  <si>
    <t>Vehicles[rail,freight,hydrogen vehicle] : MostRecentRun</t>
  </si>
  <si>
    <t>Vehicles[ships,passenger,battery electric vehicle] : MostRecentRun</t>
  </si>
  <si>
    <t>Vehicles[ships,passenger,natural gas vehicle] : MostRecentRun</t>
  </si>
  <si>
    <t>Vehicles[ships,passenger,gasoline vehicle] : MostRecentRun</t>
  </si>
  <si>
    <t>Vehicles[ships,passenger,diesel vehicle] : MostRecentRun</t>
  </si>
  <si>
    <t>Vehicles[ships,passenger,plugin hybrid vehicle] : MostRecentRun</t>
  </si>
  <si>
    <t>Vehicles[ships,passenger,LPG vehicle] : MostRecentRun</t>
  </si>
  <si>
    <t>Vehicles[ships,passenger,hydrogen vehicle] : MostRecentRun</t>
  </si>
  <si>
    <t>Vehicles[ships,freight,battery electric vehicle] : MostRecentRun</t>
  </si>
  <si>
    <t>Vehicles[ships,freight,natural gas vehicle] : MostRecentRun</t>
  </si>
  <si>
    <t>Vehicles[ships,freight,gasoline vehicle] : MostRecentRun</t>
  </si>
  <si>
    <t>Vehicles[ships,freight,diesel vehicle] : MostRecentRun</t>
  </si>
  <si>
    <t>Vehicles[ships,freight,plugin hybrid vehicle] : MostRecentRun</t>
  </si>
  <si>
    <t>Vehicles[ships,freight,LPG vehicle] : MostRecentRun</t>
  </si>
  <si>
    <t>Vehicles[ships,freight,hydrogen vehicle] : MostRecentRun</t>
  </si>
  <si>
    <t>Vehicles[motorbikes,passenger,battery electric vehicle] : MostRecentRun</t>
  </si>
  <si>
    <t>Vehicles[motorbikes,passenger,natural gas vehicle] : MostRecentRun</t>
  </si>
  <si>
    <t>Vehicles[motorbikes,passenger,gasoline vehicle] : MostRecentRun</t>
  </si>
  <si>
    <t>Vehicles[motorbikes,passenger,diesel vehicle] : MostRecentRun</t>
  </si>
  <si>
    <t>Vehicles[motorbikes,passenger,plugin hybrid vehicle] : MostRecentRun</t>
  </si>
  <si>
    <t>Vehicles[motorbikes,passenger,LPG vehicle] : MostRecentRun</t>
  </si>
  <si>
    <t>Vehicles[motorbikes,passenger,hydrogen vehicle] : MostRecentRun</t>
  </si>
  <si>
    <t>Vehicles[motorbikes,freight,battery electric vehicle] : MostRecentRun</t>
  </si>
  <si>
    <t>Vehicles[motorbikes,freight,natural gas vehicle] : MostRecentRun</t>
  </si>
  <si>
    <t>Vehicles[motorbikes,freight,gasoline vehicle] : MostRecentRun</t>
  </si>
  <si>
    <t>Vehicles[motorbikes,freight,diesel vehicle] : MostRecentRun</t>
  </si>
  <si>
    <t>Vehicles[motorbikes,freight,plugin hybrid vehicle] : MostRecentRun</t>
  </si>
  <si>
    <t>Vehicles[motorbikes,freight,LPG vehicle] : MostRecentRun</t>
  </si>
  <si>
    <t>Vehicles[motorbikes,freight,hydrogen vehicle] : MostRecentRun</t>
  </si>
  <si>
    <t>SYFAFE Start Year Fleet Avg Fuel Economy[LDVs,passenger,battery electric vehicle] : MostRecentRun</t>
  </si>
  <si>
    <t>SYFAFE Start Year Fleet Avg Fuel Economy[LDVs,passenger,natural gas vehicle] : MostRecentRun</t>
  </si>
  <si>
    <t>SYFAFE Start Year Fleet Avg Fuel Economy[LDVs,passenger,gasoline vehicle] : MostRecentRun</t>
  </si>
  <si>
    <t>SYFAFE Start Year Fleet Avg Fuel Economy[LDVs,passenger,diesel vehicle] : MostRecentRun</t>
  </si>
  <si>
    <t>SYFAFE Start Year Fleet Avg Fuel Economy[LDVs,passenger,plugin hybrid vehicle] : MostRecentRun</t>
  </si>
  <si>
    <t>SYFAFE Start Year Fleet Avg Fuel Economy[LDVs,passenger,LPG vehicle] : MostRecentRun</t>
  </si>
  <si>
    <t>SYFAFE Start Year Fleet Avg Fuel Economy[LDVs,passenger,hydrogen vehicle] : MostRecentRun</t>
  </si>
  <si>
    <t>SYFAFE Start Year Fleet Avg Fuel Economy[LDVs,freight,battery electric vehicle] : MostRecentRun</t>
  </si>
  <si>
    <t>SYFAFE Start Year Fleet Avg Fuel Economy[LDVs,freight,natural gas vehicle] : MostRecentRun</t>
  </si>
  <si>
    <t>SYFAFE Start Year Fleet Avg Fuel Economy[LDVs,freight,gasoline vehicle] : MostRecentRun</t>
  </si>
  <si>
    <t>SYFAFE Start Year Fleet Avg Fuel Economy[LDVs,freight,diesel vehicle] : MostRecentRun</t>
  </si>
  <si>
    <t>SYFAFE Start Year Fleet Avg Fuel Economy[LDVs,freight,plugin hybrid vehicle] : MostRecentRun</t>
  </si>
  <si>
    <t>SYFAFE Start Year Fleet Avg Fuel Economy[LDVs,freight,LPG vehicle] : MostRecentRun</t>
  </si>
  <si>
    <t>SYFAFE Start Year Fleet Avg Fuel Economy[LDVs,freight,hydrogen vehicle] : MostRecentRun</t>
  </si>
  <si>
    <t>SYFAFE Start Year Fleet Avg Fuel Economy[HDVs,passenger,battery electric vehicle] : MostRecentRun</t>
  </si>
  <si>
    <t>SYFAFE Start Year Fleet Avg Fuel Economy[HDVs,passenger,natural gas vehicle] : MostRecentRun</t>
  </si>
  <si>
    <t>SYFAFE Start Year Fleet Avg Fuel Economy[HDVs,passenger,gasoline vehicle] : MostRecentRun</t>
  </si>
  <si>
    <t>SYFAFE Start Year Fleet Avg Fuel Economy[HDVs,passenger,diesel vehicle] : MostRecentRun</t>
  </si>
  <si>
    <t>SYFAFE Start Year Fleet Avg Fuel Economy[HDVs,passenger,plugin hybrid vehicle] : MostRecentRun</t>
  </si>
  <si>
    <t>SYFAFE Start Year Fleet Avg Fuel Economy[HDVs,passenger,LPG vehicle] : MostRecentRun</t>
  </si>
  <si>
    <t>SYFAFE Start Year Fleet Avg Fuel Economy[HDVs,passenger,hydrogen vehicle] : MostRecentRun</t>
  </si>
  <si>
    <t>SYFAFE Start Year Fleet Avg Fuel Economy[HDVs,freight,battery electric vehicle] : MostRecentRun</t>
  </si>
  <si>
    <t>SYFAFE Start Year Fleet Avg Fuel Economy[HDVs,freight,natural gas vehicle] : MostRecentRun</t>
  </si>
  <si>
    <t>SYFAFE Start Year Fleet Avg Fuel Economy[HDVs,freight,gasoline vehicle] : MostRecentRun</t>
  </si>
  <si>
    <t>SYFAFE Start Year Fleet Avg Fuel Economy[HDVs,freight,diesel vehicle] : MostRecentRun</t>
  </si>
  <si>
    <t>SYFAFE Start Year Fleet Avg Fuel Economy[HDVs,freight,plugin hybrid vehicle] : MostRecentRun</t>
  </si>
  <si>
    <t>SYFAFE Start Year Fleet Avg Fuel Economy[HDVs,freight,LPG vehicle] : MostRecentRun</t>
  </si>
  <si>
    <t>SYFAFE Start Year Fleet Avg Fuel Economy[HDVs,freight,hydrogen vehicle] : MostRecentRun</t>
  </si>
  <si>
    <t>SYFAFE Start Year Fleet Avg Fuel Economy[aircraft,passenger,battery electric vehicle] : MostRecentRun</t>
  </si>
  <si>
    <t>SYFAFE Start Year Fleet Avg Fuel Economy[aircraft,passenger,natural gas vehicle] : MostRecentRun</t>
  </si>
  <si>
    <t>SYFAFE Start Year Fleet Avg Fuel Economy[aircraft,passenger,gasoline vehicle] : MostRecentRun</t>
  </si>
  <si>
    <t>SYFAFE Start Year Fleet Avg Fuel Economy[aircraft,passenger,diesel vehicle] : MostRecentRun</t>
  </si>
  <si>
    <t>SYFAFE Start Year Fleet Avg Fuel Economy[aircraft,passenger,plugin hybrid vehicle] : MostRecentRun</t>
  </si>
  <si>
    <t>SYFAFE Start Year Fleet Avg Fuel Economy[aircraft,passenger,LPG vehicle] : MostRecentRun</t>
  </si>
  <si>
    <t>SYFAFE Start Year Fleet Avg Fuel Economy[aircraft,passenger,hydrogen vehicle] : MostRecentRun</t>
  </si>
  <si>
    <t>SYFAFE Start Year Fleet Avg Fuel Economy[aircraft,freight,battery electric vehicle] : MostRecentRun</t>
  </si>
  <si>
    <t>SYFAFE Start Year Fleet Avg Fuel Economy[aircraft,freight,natural gas vehicle] : MostRecentRun</t>
  </si>
  <si>
    <t>SYFAFE Start Year Fleet Avg Fuel Economy[aircraft,freight,gasoline vehicle] : MostRecentRun</t>
  </si>
  <si>
    <t>SYFAFE Start Year Fleet Avg Fuel Economy[aircraft,freight,diesel vehicle] : MostRecentRun</t>
  </si>
  <si>
    <t>SYFAFE Start Year Fleet Avg Fuel Economy[aircraft,freight,plugin hybrid vehicle] : MostRecentRun</t>
  </si>
  <si>
    <t>SYFAFE Start Year Fleet Avg Fuel Economy[aircraft,freight,LPG vehicle] : MostRecentRun</t>
  </si>
  <si>
    <t>SYFAFE Start Year Fleet Avg Fuel Economy[aircraft,freight,hydrogen vehicle] : MostRecentRun</t>
  </si>
  <si>
    <t>SYFAFE Start Year Fleet Avg Fuel Economy[rail,passenger,battery electric vehicle] : MostRecentRun</t>
  </si>
  <si>
    <t>SYFAFE Start Year Fleet Avg Fuel Economy[rail,passenger,natural gas vehicle] : MostRecentRun</t>
  </si>
  <si>
    <t>SYFAFE Start Year Fleet Avg Fuel Economy[rail,passenger,gasoline vehicle] : MostRecentRun</t>
  </si>
  <si>
    <t>SYFAFE Start Year Fleet Avg Fuel Economy[rail,passenger,diesel vehicle] : MostRecentRun</t>
  </si>
  <si>
    <t>SYFAFE Start Year Fleet Avg Fuel Economy[rail,passenger,plugin hybrid vehicle] : MostRecentRun</t>
  </si>
  <si>
    <t>SYFAFE Start Year Fleet Avg Fuel Economy[rail,passenger,LPG vehicle] : MostRecentRun</t>
  </si>
  <si>
    <t>SYFAFE Start Year Fleet Avg Fuel Economy[rail,passenger,hydrogen vehicle] : MostRecentRun</t>
  </si>
  <si>
    <t>SYFAFE Start Year Fleet Avg Fuel Economy[rail,freight,battery electric vehicle] : MostRecentRun</t>
  </si>
  <si>
    <t>SYFAFE Start Year Fleet Avg Fuel Economy[rail,freight,natural gas vehicle] : MostRecentRun</t>
  </si>
  <si>
    <t>SYFAFE Start Year Fleet Avg Fuel Economy[rail,freight,gasoline vehicle] : MostRecentRun</t>
  </si>
  <si>
    <t>SYFAFE Start Year Fleet Avg Fuel Economy[rail,freight,diesel vehicle] : MostRecentRun</t>
  </si>
  <si>
    <t>SYFAFE Start Year Fleet Avg Fuel Economy[rail,freight,plugin hybrid vehicle] : MostRecentRun</t>
  </si>
  <si>
    <t>SYFAFE Start Year Fleet Avg Fuel Economy[rail,freight,LPG vehicle] : MostRecentRun</t>
  </si>
  <si>
    <t>SYFAFE Start Year Fleet Avg Fuel Economy[rail,freight,hydrogen vehicle] : MostRecentRun</t>
  </si>
  <si>
    <t>SYFAFE Start Year Fleet Avg Fuel Economy[ships,passenger,battery electric vehicle] : MostRecentRun</t>
  </si>
  <si>
    <t>SYFAFE Start Year Fleet Avg Fuel Economy[ships,passenger,natural gas vehicle] : MostRecentRun</t>
  </si>
  <si>
    <t>SYFAFE Start Year Fleet Avg Fuel Economy[ships,passenger,gasoline vehicle] : MostRecentRun</t>
  </si>
  <si>
    <t>SYFAFE Start Year Fleet Avg Fuel Economy[ships,passenger,diesel vehicle] : MostRecentRun</t>
  </si>
  <si>
    <t>SYFAFE Start Year Fleet Avg Fuel Economy[ships,passenger,plugin hybrid vehicle] : MostRecentRun</t>
  </si>
  <si>
    <t>SYFAFE Start Year Fleet Avg Fuel Economy[ships,passenger,LPG vehicle] : MostRecentRun</t>
  </si>
  <si>
    <t>SYFAFE Start Year Fleet Avg Fuel Economy[ships,passenger,hydrogen vehicle] : MostRecentRun</t>
  </si>
  <si>
    <t>SYFAFE Start Year Fleet Avg Fuel Economy[ships,freight,battery electric vehicle] : MostRecentRun</t>
  </si>
  <si>
    <t>SYFAFE Start Year Fleet Avg Fuel Economy[ships,freight,natural gas vehicle] : MostRecentRun</t>
  </si>
  <si>
    <t>SYFAFE Start Year Fleet Avg Fuel Economy[ships,freight,gasoline vehicle] : MostRecentRun</t>
  </si>
  <si>
    <t>SYFAFE Start Year Fleet Avg Fuel Economy[ships,freight,diesel vehicle] : MostRecentRun</t>
  </si>
  <si>
    <t>SYFAFE Start Year Fleet Avg Fuel Economy[ships,freight,plugin hybrid vehicle] : MostRecentRun</t>
  </si>
  <si>
    <t>SYFAFE Start Year Fleet Avg Fuel Economy[ships,freight,LPG vehicle] : MostRecentRun</t>
  </si>
  <si>
    <t>SYFAFE Start Year Fleet Avg Fuel Economy[ships,freight,hydrogen vehicle] : MostRecentRun</t>
  </si>
  <si>
    <t>SYFAFE Start Year Fleet Avg Fuel Economy[motorbikes,passenger,battery electric vehicle] : MostRecentRun</t>
  </si>
  <si>
    <t>SYFAFE Start Year Fleet Avg Fuel Economy[motorbikes,passenger,natural gas vehicle] : MostRecentRun</t>
  </si>
  <si>
    <t>SYFAFE Start Year Fleet Avg Fuel Economy[motorbikes,passenger,gasoline vehicle] : MostRecentRun</t>
  </si>
  <si>
    <t>SYFAFE Start Year Fleet Avg Fuel Economy[motorbikes,passenger,diesel vehicle] : MostRecentRun</t>
  </si>
  <si>
    <t>SYFAFE Start Year Fleet Avg Fuel Economy[motorbikes,passenger,plugin hybrid vehicle] : MostRecentRun</t>
  </si>
  <si>
    <t>SYFAFE Start Year Fleet Avg Fuel Economy[motorbikes,passenger,LPG vehicle] : MostRecentRun</t>
  </si>
  <si>
    <t>SYFAFE Start Year Fleet Avg Fuel Economy[motorbikes,passenger,hydrogen vehicle] : MostRecentRun</t>
  </si>
  <si>
    <t>SYFAFE Start Year Fleet Avg Fuel Economy[motorbikes,freight,battery electric vehicle] : MostRecentRun</t>
  </si>
  <si>
    <t>SYFAFE Start Year Fleet Avg Fuel Economy[motorbikes,freight,natural gas vehicle] : MostRecentRun</t>
  </si>
  <si>
    <t>SYFAFE Start Year Fleet Avg Fuel Economy[motorbikes,freight,gasoline vehicle] : MostRecentRun</t>
  </si>
  <si>
    <t>SYFAFE Start Year Fleet Avg Fuel Economy[motorbikes,freight,diesel vehicle] : MostRecentRun</t>
  </si>
  <si>
    <t>SYFAFE Start Year Fleet Avg Fuel Economy[motorbikes,freight,plugin hybrid vehicle] : MostRecentRun</t>
  </si>
  <si>
    <t>SYFAFE Start Year Fleet Avg Fuel Economy[motorbikes,freight,LPG vehicle] : MostRecentRun</t>
  </si>
  <si>
    <t>SYFAFE Start Year Fleet Avg Fuel Economy[motorbikes,freight,hydrogen vehicle] : MostRecentRun</t>
  </si>
  <si>
    <t>ZEV</t>
    <phoneticPr fontId="7" type="noConversion"/>
  </si>
  <si>
    <t>SYVbT Start Year Vehicles by Technology[LDVs,passenger,battery electric vehicle] : MostRecentRun</t>
  </si>
  <si>
    <t>SYVbT Start Year Vehicles by Technology[LDVs,passenger,natural gas vehicle] : MostRecentRun</t>
  </si>
  <si>
    <t>SYVbT Start Year Vehicles by Technology[LDVs,passenger,gasoline vehicle] : MostRecentRun</t>
  </si>
  <si>
    <t>SYVbT Start Year Vehicles by Technology[LDVs,passenger,diesel vehicle] : MostRecentRun</t>
  </si>
  <si>
    <t>SYVbT Start Year Vehicles by Technology[LDVs,passenger,plugin hybrid vehicle] : MostRecentRun</t>
  </si>
  <si>
    <t>SYVbT Start Year Vehicles by Technology[LDVs,passenger,LPG vehicle] : MostRecentRun</t>
  </si>
  <si>
    <t>SYVbT Start Year Vehicles by Technology[LDVs,passenger,hydrogen vehicle] : MostRecentRun</t>
  </si>
  <si>
    <t>SYVbT Start Year Vehicles by Technology[LDVs,freight,battery electric vehicle] : MostRecentRun</t>
  </si>
  <si>
    <t>SYVbT Start Year Vehicles by Technology[LDVs,freight,natural gas vehicle] : MostRecentRun</t>
  </si>
  <si>
    <t>SYVbT Start Year Vehicles by Technology[LDVs,freight,gasoline vehicle] : MostRecentRun</t>
  </si>
  <si>
    <t>SYVbT Start Year Vehicles by Technology[LDVs,freight,diesel vehicle] : MostRecentRun</t>
  </si>
  <si>
    <t>SYVbT Start Year Vehicles by Technology[LDVs,freight,plugin hybrid vehicle] : MostRecentRun</t>
  </si>
  <si>
    <t>SYVbT Start Year Vehicles by Technology[LDVs,freight,LPG vehicle] : MostRecentRun</t>
  </si>
  <si>
    <t>SYVbT Start Year Vehicles by Technology[LDVs,freight,hydrogen vehicle] : MostRecentRun</t>
  </si>
  <si>
    <t>SYVbT Start Year Vehicles by Technology[HDVs,passenger,battery electric vehicle] : MostRecentRun</t>
  </si>
  <si>
    <t>SYVbT Start Year Vehicles by Technology[HDVs,passenger,natural gas vehicle] : MostRecentRun</t>
  </si>
  <si>
    <t>SYVbT Start Year Vehicles by Technology[HDVs,passenger,gasoline vehicle] : MostRecentRun</t>
  </si>
  <si>
    <t>SYVbT Start Year Vehicles by Technology[HDVs,passenger,diesel vehicle] : MostRecentRun</t>
  </si>
  <si>
    <t>SYVbT Start Year Vehicles by Technology[HDVs,passenger,plugin hybrid vehicle] : MostRecentRun</t>
  </si>
  <si>
    <t>SYVbT Start Year Vehicles by Technology[HDVs,passenger,LPG vehicle] : MostRecentRun</t>
  </si>
  <si>
    <t>SYVbT Start Year Vehicles by Technology[HDVs,passenger,hydrogen vehicle] : MostRecentRun</t>
  </si>
  <si>
    <t>SYVbT Start Year Vehicles by Technology[HDVs,freight,battery electric vehicle] : MostRecentRun</t>
  </si>
  <si>
    <t>SYVbT Start Year Vehicles by Technology[HDVs,freight,natural gas vehicle] : MostRecentRun</t>
  </si>
  <si>
    <t>SYVbT Start Year Vehicles by Technology[HDVs,freight,gasoline vehicle] : MostRecentRun</t>
  </si>
  <si>
    <t>SYVbT Start Year Vehicles by Technology[HDVs,freight,diesel vehicle] : MostRecentRun</t>
  </si>
  <si>
    <t>SYVbT Start Year Vehicles by Technology[HDVs,freight,plugin hybrid vehicle] : MostRecentRun</t>
  </si>
  <si>
    <t>SYVbT Start Year Vehicles by Technology[HDVs,freight,LPG vehicle] : MostRecentRun</t>
  </si>
  <si>
    <t>SYVbT Start Year Vehicles by Technology[HDVs,freight,hydrogen vehicle] : MostRecentRun</t>
  </si>
  <si>
    <t>SYVbT Start Year Vehicles by Technology[aircraft,passenger,battery electric vehicle] : MostRecentRun</t>
  </si>
  <si>
    <t>SYVbT Start Year Vehicles by Technology[aircraft,passenger,natural gas vehicle] : MostRecentRun</t>
  </si>
  <si>
    <t>SYVbT Start Year Vehicles by Technology[aircraft,passenger,gasoline vehicle] : MostRecentRun</t>
  </si>
  <si>
    <t>SYVbT Start Year Vehicles by Technology[aircraft,passenger,diesel vehicle] : MostRecentRun</t>
  </si>
  <si>
    <t>SYVbT Start Year Vehicles by Technology[aircraft,passenger,plugin hybrid vehicle] : MostRecentRun</t>
  </si>
  <si>
    <t>SYVbT Start Year Vehicles by Technology[aircraft,passenger,LPG vehicle] : MostRecentRun</t>
  </si>
  <si>
    <t>SYVbT Start Year Vehicles by Technology[aircraft,passenger,hydrogen vehicle] : MostRecentRun</t>
  </si>
  <si>
    <t>SYVbT Start Year Vehicles by Technology[aircraft,freight,battery electric vehicle] : MostRecentRun</t>
  </si>
  <si>
    <t>SYVbT Start Year Vehicles by Technology[aircraft,freight,natural gas vehicle] : MostRecentRun</t>
  </si>
  <si>
    <t>SYVbT Start Year Vehicles by Technology[aircraft,freight,gasoline vehicle] : MostRecentRun</t>
  </si>
  <si>
    <t>SYVbT Start Year Vehicles by Technology[aircraft,freight,diesel vehicle] : MostRecentRun</t>
  </si>
  <si>
    <t>SYVbT Start Year Vehicles by Technology[aircraft,freight,plugin hybrid vehicle] : MostRecentRun</t>
  </si>
  <si>
    <t>SYVbT Start Year Vehicles by Technology[aircraft,freight,LPG vehicle] : MostRecentRun</t>
  </si>
  <si>
    <t>SYVbT Start Year Vehicles by Technology[aircraft,freight,hydrogen vehicle] : MostRecentRun</t>
  </si>
  <si>
    <t>SYVbT Start Year Vehicles by Technology[rail,passenger,battery electric vehicle] : MostRecentRun</t>
  </si>
  <si>
    <t>SYVbT Start Year Vehicles by Technology[rail,passenger,natural gas vehicle] : MostRecentRun</t>
  </si>
  <si>
    <t>SYVbT Start Year Vehicles by Technology[rail,passenger,gasoline vehicle] : MostRecentRun</t>
  </si>
  <si>
    <t>SYVbT Start Year Vehicles by Technology[rail,passenger,diesel vehicle] : MostRecentRun</t>
  </si>
  <si>
    <t>SYVbT Start Year Vehicles by Technology[rail,passenger,plugin hybrid vehicle] : MostRecentRun</t>
  </si>
  <si>
    <t>SYVbT Start Year Vehicles by Technology[rail,passenger,LPG vehicle] : MostRecentRun</t>
  </si>
  <si>
    <t>SYVbT Start Year Vehicles by Technology[rail,passenger,hydrogen vehicle] : MostRecentRun</t>
  </si>
  <si>
    <t>SYVbT Start Year Vehicles by Technology[rail,freight,battery electric vehicle] : MostRecentRun</t>
  </si>
  <si>
    <t>SYVbT Start Year Vehicles by Technology[rail,freight,natural gas vehicle] : MostRecentRun</t>
  </si>
  <si>
    <t>SYVbT Start Year Vehicles by Technology[rail,freight,gasoline vehicle] : MostRecentRun</t>
  </si>
  <si>
    <t>SYVbT Start Year Vehicles by Technology[rail,freight,diesel vehicle] : MostRecentRun</t>
  </si>
  <si>
    <t>SYVbT Start Year Vehicles by Technology[rail,freight,plugin hybrid vehicle] : MostRecentRun</t>
  </si>
  <si>
    <t>SYVbT Start Year Vehicles by Technology[rail,freight,LPG vehicle] : MostRecentRun</t>
  </si>
  <si>
    <t>SYVbT Start Year Vehicles by Technology[rail,freight,hydrogen vehicle] : MostRecentRun</t>
  </si>
  <si>
    <t>SYVbT Start Year Vehicles by Technology[ships,passenger,battery electric vehicle] : MostRecentRun</t>
  </si>
  <si>
    <t>SYVbT Start Year Vehicles by Technology[ships,passenger,natural gas vehicle] : MostRecentRun</t>
  </si>
  <si>
    <t>SYVbT Start Year Vehicles by Technology[ships,passenger,gasoline vehicle] : MostRecentRun</t>
  </si>
  <si>
    <t>SYVbT Start Year Vehicles by Technology[ships,passenger,diesel vehicle] : MostRecentRun</t>
  </si>
  <si>
    <t>SYVbT Start Year Vehicles by Technology[ships,passenger,plugin hybrid vehicle] : MostRecentRun</t>
  </si>
  <si>
    <t>SYVbT Start Year Vehicles by Technology[ships,passenger,LPG vehicle] : MostRecentRun</t>
  </si>
  <si>
    <t>SYVbT Start Year Vehicles by Technology[ships,passenger,hydrogen vehicle] : MostRecentRun</t>
  </si>
  <si>
    <t>SYVbT Start Year Vehicles by Technology[ships,freight,battery electric vehicle] : MostRecentRun</t>
  </si>
  <si>
    <t>SYVbT Start Year Vehicles by Technology[ships,freight,natural gas vehicle] : MostRecentRun</t>
  </si>
  <si>
    <t>SYVbT Start Year Vehicles by Technology[ships,freight,gasoline vehicle] : MostRecentRun</t>
  </si>
  <si>
    <t>SYVbT Start Year Vehicles by Technology[ships,freight,diesel vehicle] : MostRecentRun</t>
  </si>
  <si>
    <t>SYVbT Start Year Vehicles by Technology[ships,freight,plugin hybrid vehicle] : MostRecentRun</t>
  </si>
  <si>
    <t>SYVbT Start Year Vehicles by Technology[ships,freight,LPG vehicle] : MostRecentRun</t>
  </si>
  <si>
    <t>SYVbT Start Year Vehicles by Technology[ships,freight,hydrogen vehicle] : MostRecentRun</t>
  </si>
  <si>
    <t>SYVbT Start Year Vehicles by Technology[motorbikes,passenger,battery electric vehicle] : MostRecentRun</t>
  </si>
  <si>
    <t>SYVbT Start Year Vehicles by Technology[motorbikes,passenger,natural gas vehicle] : MostRecentRun</t>
  </si>
  <si>
    <t>SYVbT Start Year Vehicles by Technology[motorbikes,passenger,gasoline vehicle] : MostRecentRun</t>
  </si>
  <si>
    <t>SYVbT Start Year Vehicles by Technology[motorbikes,passenger,diesel vehicle] : MostRecentRun</t>
  </si>
  <si>
    <t>SYVbT Start Year Vehicles by Technology[motorbikes,passenger,plugin hybrid vehicle] : MostRecentRun</t>
  </si>
  <si>
    <t>SYVbT Start Year Vehicles by Technology[motorbikes,passenger,LPG vehicle] : MostRecentRun</t>
  </si>
  <si>
    <t>SYVbT Start Year Vehicles by Technology[motorbikes,passenger,hydrogen vehicle] : MostRecentRun</t>
  </si>
  <si>
    <t>SYVbT Start Year Vehicles by Technology[motorbikes,freight,battery electric vehicle] : MostRecentRun</t>
  </si>
  <si>
    <t>SYVbT Start Year Vehicles by Technology[motorbikes,freight,natural gas vehicle] : MostRecentRun</t>
  </si>
  <si>
    <t>SYVbT Start Year Vehicles by Technology[motorbikes,freight,gasoline vehicle] : MostRecentRun</t>
  </si>
  <si>
    <t>SYVbT Start Year Vehicles by Technology[motorbikes,freight,diesel vehicle] : MostRecentRun</t>
  </si>
  <si>
    <t>SYVbT Start Year Vehicles by Technology[motorbikes,freight,plugin hybrid vehicle] : MostRecentRun</t>
  </si>
  <si>
    <t>SYVbT Start Year Vehicles by Technology[motorbikes,freight,LPG vehicle] : MostRecentRun</t>
  </si>
  <si>
    <t>SYVbT Start Year Vehicles by Technology[motorbikes,freight,hydrogen vehicle] : MostRecentRun</t>
  </si>
  <si>
    <t>年份</t>
    <phoneticPr fontId="7" type="noConversion"/>
  </si>
  <si>
    <t>总数</t>
    <phoneticPr fontId="7" type="noConversion"/>
  </si>
  <si>
    <t>新能源</t>
    <phoneticPr fontId="7" type="noConversion"/>
  </si>
  <si>
    <t>占比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</si>
</sst>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"/>
    <numFmt numFmtId="178" formatCode="0.00_ "/>
    <numFmt numFmtId="179" formatCode="0.000_);[Red]\(0.000\)"/>
    <numFmt numFmtId="180" formatCode="0.0000_);[Red]\(0.0000\)"/>
    <numFmt numFmtId="181" formatCode="0.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8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191919"/>
      <name val="Arial"/>
      <family val="2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1" fillId="0" borderId="0">
      <alignment vertical="center"/>
    </xf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1"/>
    <xf numFmtId="0" fontId="0" fillId="0" borderId="0" xfId="0" applyAlignment="1">
      <alignment wrapText="1"/>
    </xf>
    <xf numFmtId="9" fontId="0" fillId="0" borderId="0" xfId="0" applyNumberFormat="1"/>
    <xf numFmtId="0" fontId="9" fillId="0" borderId="0" xfId="0" applyFont="1" applyAlignment="1">
      <alignment horizontal="left" vertical="center" wrapText="1"/>
    </xf>
    <xf numFmtId="176" fontId="0" fillId="0" borderId="0" xfId="0" applyNumberFormat="1"/>
    <xf numFmtId="10" fontId="0" fillId="0" borderId="0" xfId="0" applyNumberFormat="1"/>
    <xf numFmtId="0" fontId="1" fillId="0" borderId="0" xfId="3">
      <alignment vertical="center"/>
    </xf>
    <xf numFmtId="177" fontId="1" fillId="0" borderId="0" xfId="3" applyNumberFormat="1">
      <alignment vertical="center"/>
    </xf>
    <xf numFmtId="9" fontId="1" fillId="0" borderId="0" xfId="3" applyNumberFormat="1">
      <alignment vertical="center"/>
    </xf>
    <xf numFmtId="10" fontId="1" fillId="0" borderId="0" xfId="3" applyNumberFormat="1">
      <alignment vertical="center"/>
    </xf>
    <xf numFmtId="0" fontId="1" fillId="0" borderId="0" xfId="3" applyAlignment="1">
      <alignment horizontal="center" vertical="center"/>
    </xf>
    <xf numFmtId="10" fontId="8" fillId="0" borderId="0" xfId="3" applyNumberFormat="1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1" fontId="1" fillId="0" borderId="0" xfId="3" applyNumberFormat="1">
      <alignment vertical="center"/>
    </xf>
    <xf numFmtId="176" fontId="1" fillId="0" borderId="0" xfId="3" applyNumberFormat="1">
      <alignment vertical="center"/>
    </xf>
    <xf numFmtId="178" fontId="1" fillId="0" borderId="0" xfId="3" applyNumberFormat="1">
      <alignment vertical="center"/>
    </xf>
    <xf numFmtId="179" fontId="0" fillId="0" borderId="0" xfId="0" applyNumberFormat="1"/>
    <xf numFmtId="180" fontId="0" fillId="0" borderId="0" xfId="0" applyNumberFormat="1"/>
    <xf numFmtId="11" fontId="0" fillId="0" borderId="0" xfId="0" applyNumberFormat="1"/>
    <xf numFmtId="181" fontId="0" fillId="0" borderId="0" xfId="0" applyNumberFormat="1"/>
    <xf numFmtId="0" fontId="1" fillId="0" borderId="0" xfId="3" applyAlignment="1">
      <alignment horizontal="center" vertical="center"/>
    </xf>
    <xf numFmtId="177" fontId="1" fillId="0" borderId="0" xfId="3" applyNumberFormat="1" applyAlignment="1">
      <alignment horizontal="center" vertical="center"/>
    </xf>
  </cellXfs>
  <cellStyles count="4">
    <cellStyle name="Normal 2" xfId="2" xr:uid="{476271C2-5136-476B-A3AF-CCB99FE59471}"/>
    <cellStyle name="常规" xfId="0" builtinId="0"/>
    <cellStyle name="常规 2" xfId="3" xr:uid="{55DADC51-C098-4817-A533-99306A968CF5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hu.com/a/529118903_180330" TargetMode="External"/><Relationship Id="rId2" Type="http://schemas.openxmlformats.org/officeDocument/2006/relationships/hyperlink" Target="https://news.qq.com/rain/a/20240524A05TRD00" TargetMode="External"/><Relationship Id="rId1" Type="http://schemas.openxmlformats.org/officeDocument/2006/relationships/hyperlink" Target="https://finance.sina.com.cn/jjxw/2023-06-06/doc-imywiwre3425314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B18"/>
  <sheetViews>
    <sheetView workbookViewId="0">
      <selection activeCell="B22" sqref="B22"/>
    </sheetView>
  </sheetViews>
  <sheetFormatPr defaultRowHeight="14.3" x14ac:dyDescent="0.25"/>
  <cols>
    <col min="2" max="2" width="73.375" customWidth="1"/>
  </cols>
  <sheetData>
    <row r="1" spans="1:2" x14ac:dyDescent="0.25">
      <c r="A1" s="1" t="s">
        <v>0</v>
      </c>
    </row>
    <row r="2" spans="1:2" x14ac:dyDescent="0.25">
      <c r="A2" s="1"/>
    </row>
    <row r="4" spans="1:2" x14ac:dyDescent="0.25">
      <c r="A4" s="1" t="s">
        <v>17</v>
      </c>
      <c r="B4" s="3" t="s">
        <v>71</v>
      </c>
    </row>
    <row r="5" spans="1:2" x14ac:dyDescent="0.25">
      <c r="B5" s="4"/>
    </row>
    <row r="6" spans="1:2" x14ac:dyDescent="0.25">
      <c r="B6" s="4"/>
    </row>
    <row r="7" spans="1:2" x14ac:dyDescent="0.25">
      <c r="A7" s="1" t="s">
        <v>72</v>
      </c>
    </row>
    <row r="8" spans="1:2" x14ac:dyDescent="0.25">
      <c r="A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5" spans="1:2" x14ac:dyDescent="0.25">
      <c r="A15" t="s">
        <v>19</v>
      </c>
    </row>
    <row r="16" spans="1:2" x14ac:dyDescent="0.25">
      <c r="A16" t="s">
        <v>18</v>
      </c>
    </row>
    <row r="18" spans="1:1" x14ac:dyDescent="0.25">
      <c r="A18" t="s">
        <v>70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660-B13D-4759-BF0D-4349C0F294A8}">
  <sheetPr>
    <tabColor theme="4" tint="-0.249977111117893"/>
  </sheetPr>
  <dimension ref="A1:AP61"/>
  <sheetViews>
    <sheetView workbookViewId="0">
      <selection activeCell="B3" sqref="B3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s="21" customFormat="1" x14ac:dyDescent="0.25">
      <c r="A2" s="21" t="s">
        <v>73</v>
      </c>
      <c r="B2" s="21">
        <v>1</v>
      </c>
      <c r="C2" s="21">
        <f>B2</f>
        <v>1</v>
      </c>
      <c r="D2" s="21">
        <f t="shared" ref="D2:AP2" si="0">C2</f>
        <v>1</v>
      </c>
      <c r="E2" s="21">
        <f t="shared" si="0"/>
        <v>1</v>
      </c>
      <c r="F2" s="21">
        <f t="shared" si="0"/>
        <v>1</v>
      </c>
      <c r="G2" s="21">
        <f t="shared" si="0"/>
        <v>1</v>
      </c>
      <c r="H2" s="21">
        <f t="shared" si="0"/>
        <v>1</v>
      </c>
      <c r="I2" s="21">
        <f t="shared" si="0"/>
        <v>1</v>
      </c>
      <c r="J2" s="21">
        <f t="shared" si="0"/>
        <v>1</v>
      </c>
      <c r="K2" s="21">
        <f t="shared" si="0"/>
        <v>1</v>
      </c>
      <c r="L2" s="21">
        <f t="shared" si="0"/>
        <v>1</v>
      </c>
      <c r="M2" s="21">
        <f t="shared" si="0"/>
        <v>1</v>
      </c>
      <c r="N2" s="21">
        <f t="shared" si="0"/>
        <v>1</v>
      </c>
      <c r="O2" s="21">
        <f t="shared" si="0"/>
        <v>1</v>
      </c>
      <c r="P2" s="21">
        <f t="shared" si="0"/>
        <v>1</v>
      </c>
      <c r="Q2" s="21">
        <f t="shared" si="0"/>
        <v>1</v>
      </c>
      <c r="R2" s="21">
        <f t="shared" si="0"/>
        <v>1</v>
      </c>
      <c r="S2" s="21">
        <f t="shared" si="0"/>
        <v>1</v>
      </c>
      <c r="T2" s="21">
        <f t="shared" si="0"/>
        <v>1</v>
      </c>
      <c r="U2" s="21">
        <f t="shared" si="0"/>
        <v>1</v>
      </c>
      <c r="V2" s="21">
        <f t="shared" si="0"/>
        <v>1</v>
      </c>
      <c r="W2" s="21">
        <f t="shared" si="0"/>
        <v>1</v>
      </c>
      <c r="X2" s="21">
        <f t="shared" si="0"/>
        <v>1</v>
      </c>
      <c r="Y2" s="21">
        <f t="shared" si="0"/>
        <v>1</v>
      </c>
      <c r="Z2" s="21">
        <f t="shared" si="0"/>
        <v>1</v>
      </c>
      <c r="AA2" s="21">
        <f t="shared" si="0"/>
        <v>1</v>
      </c>
      <c r="AB2" s="21">
        <f t="shared" si="0"/>
        <v>1</v>
      </c>
      <c r="AC2" s="21">
        <f t="shared" si="0"/>
        <v>1</v>
      </c>
      <c r="AD2" s="21">
        <f t="shared" si="0"/>
        <v>1</v>
      </c>
      <c r="AE2" s="21">
        <f t="shared" si="0"/>
        <v>1</v>
      </c>
      <c r="AF2" s="21">
        <f t="shared" si="0"/>
        <v>1</v>
      </c>
      <c r="AG2" s="21">
        <f t="shared" si="0"/>
        <v>1</v>
      </c>
      <c r="AH2" s="21">
        <f t="shared" si="0"/>
        <v>1</v>
      </c>
      <c r="AI2" s="21">
        <f t="shared" si="0"/>
        <v>1</v>
      </c>
      <c r="AJ2" s="21">
        <f t="shared" si="0"/>
        <v>1</v>
      </c>
      <c r="AK2" s="21">
        <f t="shared" si="0"/>
        <v>1</v>
      </c>
      <c r="AL2" s="21">
        <f t="shared" si="0"/>
        <v>1</v>
      </c>
      <c r="AM2" s="21">
        <f t="shared" si="0"/>
        <v>1</v>
      </c>
      <c r="AN2" s="21">
        <f t="shared" si="0"/>
        <v>1</v>
      </c>
      <c r="AO2" s="21">
        <f t="shared" si="0"/>
        <v>1</v>
      </c>
      <c r="AP2" s="21">
        <f t="shared" si="0"/>
        <v>1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ADC3-C8BD-4B70-9413-2136093D514A}">
  <sheetPr>
    <tabColor theme="4" tint="-0.249977111117893"/>
  </sheetPr>
  <dimension ref="A1:AP61"/>
  <sheetViews>
    <sheetView topLeftCell="R1" workbookViewId="0">
      <selection activeCell="A2" sqref="A2:XFD2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s="21" customFormat="1" x14ac:dyDescent="0.25">
      <c r="A2" s="21" t="s">
        <v>73</v>
      </c>
      <c r="B2" s="21">
        <v>0</v>
      </c>
      <c r="C2" s="21">
        <f>$B2</f>
        <v>0</v>
      </c>
      <c r="D2" s="21">
        <f t="shared" ref="D2:AP2" si="0">$B2</f>
        <v>0</v>
      </c>
      <c r="E2" s="21">
        <f t="shared" si="0"/>
        <v>0</v>
      </c>
      <c r="F2" s="21">
        <f t="shared" si="0"/>
        <v>0</v>
      </c>
      <c r="G2" s="21">
        <f t="shared" si="0"/>
        <v>0</v>
      </c>
      <c r="H2" s="21">
        <f t="shared" si="0"/>
        <v>0</v>
      </c>
      <c r="I2" s="21">
        <f t="shared" si="0"/>
        <v>0</v>
      </c>
      <c r="J2" s="21">
        <f t="shared" si="0"/>
        <v>0</v>
      </c>
      <c r="K2" s="21">
        <f t="shared" si="0"/>
        <v>0</v>
      </c>
      <c r="L2" s="21">
        <f t="shared" si="0"/>
        <v>0</v>
      </c>
      <c r="M2" s="21">
        <f t="shared" si="0"/>
        <v>0</v>
      </c>
      <c r="N2" s="21">
        <f t="shared" si="0"/>
        <v>0</v>
      </c>
      <c r="O2" s="21">
        <f t="shared" si="0"/>
        <v>0</v>
      </c>
      <c r="P2" s="21">
        <f t="shared" si="0"/>
        <v>0</v>
      </c>
      <c r="Q2" s="21">
        <f t="shared" si="0"/>
        <v>0</v>
      </c>
      <c r="R2" s="21">
        <f t="shared" si="0"/>
        <v>0</v>
      </c>
      <c r="S2" s="21">
        <f t="shared" si="0"/>
        <v>0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si="0"/>
        <v>0</v>
      </c>
      <c r="AP2" s="21">
        <f t="shared" si="0"/>
        <v>0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P61"/>
  <sheetViews>
    <sheetView topLeftCell="X1" workbookViewId="0">
      <selection activeCell="AO6" sqref="AO6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s="20" customFormat="1" x14ac:dyDescent="0.25">
      <c r="A2" s="20" t="s">
        <v>73</v>
      </c>
      <c r="B2" s="20">
        <f>Motorbike!N15</f>
        <v>0.7120830496971764</v>
      </c>
      <c r="C2" s="20">
        <f>(1-0.712)/40+B2</f>
        <v>0.71928304969717638</v>
      </c>
      <c r="D2" s="20">
        <f t="shared" ref="D2:AO2" si="0">(1-0.712)/40+C2</f>
        <v>0.72648304969717636</v>
      </c>
      <c r="E2" s="20">
        <f t="shared" si="0"/>
        <v>0.73368304969717635</v>
      </c>
      <c r="F2" s="20">
        <f t="shared" si="0"/>
        <v>0.74088304969717633</v>
      </c>
      <c r="G2" s="20">
        <f t="shared" si="0"/>
        <v>0.74808304969717632</v>
      </c>
      <c r="H2" s="20">
        <f t="shared" si="0"/>
        <v>0.7552830496971763</v>
      </c>
      <c r="I2" s="20">
        <f t="shared" si="0"/>
        <v>0.76248304969717628</v>
      </c>
      <c r="J2" s="20">
        <f t="shared" si="0"/>
        <v>0.76968304969717627</v>
      </c>
      <c r="K2" s="20">
        <f t="shared" si="0"/>
        <v>0.77688304969717625</v>
      </c>
      <c r="L2" s="20">
        <f t="shared" si="0"/>
        <v>0.78408304969717624</v>
      </c>
      <c r="M2" s="20">
        <f t="shared" si="0"/>
        <v>0.79128304969717622</v>
      </c>
      <c r="N2" s="20">
        <f t="shared" si="0"/>
        <v>0.79848304969717621</v>
      </c>
      <c r="O2" s="20">
        <f t="shared" si="0"/>
        <v>0.80568304969717619</v>
      </c>
      <c r="P2" s="20">
        <f t="shared" si="0"/>
        <v>0.81288304969717617</v>
      </c>
      <c r="Q2" s="20">
        <f t="shared" si="0"/>
        <v>0.82008304969717616</v>
      </c>
      <c r="R2" s="20">
        <f t="shared" si="0"/>
        <v>0.82728304969717614</v>
      </c>
      <c r="S2" s="20">
        <f t="shared" si="0"/>
        <v>0.83448304969717613</v>
      </c>
      <c r="T2" s="20">
        <f t="shared" si="0"/>
        <v>0.84168304969717611</v>
      </c>
      <c r="U2" s="20">
        <f t="shared" si="0"/>
        <v>0.8488830496971761</v>
      </c>
      <c r="V2" s="20">
        <f t="shared" si="0"/>
        <v>0.85608304969717608</v>
      </c>
      <c r="W2" s="20">
        <f t="shared" si="0"/>
        <v>0.86328304969717606</v>
      </c>
      <c r="X2" s="20">
        <f t="shared" si="0"/>
        <v>0.87048304969717605</v>
      </c>
      <c r="Y2" s="20">
        <f t="shared" si="0"/>
        <v>0.87768304969717603</v>
      </c>
      <c r="Z2" s="20">
        <f t="shared" si="0"/>
        <v>0.88488304969717602</v>
      </c>
      <c r="AA2" s="20">
        <f t="shared" si="0"/>
        <v>0.892083049697176</v>
      </c>
      <c r="AB2" s="20">
        <f t="shared" si="0"/>
        <v>0.89928304969717598</v>
      </c>
      <c r="AC2" s="20">
        <f t="shared" si="0"/>
        <v>0.90648304969717597</v>
      </c>
      <c r="AD2" s="20">
        <f t="shared" si="0"/>
        <v>0.91368304969717595</v>
      </c>
      <c r="AE2" s="20">
        <f t="shared" si="0"/>
        <v>0.92088304969717594</v>
      </c>
      <c r="AF2" s="20">
        <f t="shared" si="0"/>
        <v>0.92808304969717592</v>
      </c>
      <c r="AG2" s="20">
        <f t="shared" si="0"/>
        <v>0.93528304969717591</v>
      </c>
      <c r="AH2" s="20">
        <f t="shared" si="0"/>
        <v>0.94248304969717589</v>
      </c>
      <c r="AI2" s="20">
        <f t="shared" si="0"/>
        <v>0.94968304969717587</v>
      </c>
      <c r="AJ2" s="20">
        <f t="shared" si="0"/>
        <v>0.95688304969717586</v>
      </c>
      <c r="AK2" s="20">
        <f t="shared" si="0"/>
        <v>0.96408304969717584</v>
      </c>
      <c r="AL2" s="20">
        <f t="shared" si="0"/>
        <v>0.97128304969717583</v>
      </c>
      <c r="AM2" s="20">
        <f t="shared" si="0"/>
        <v>0.97848304969717581</v>
      </c>
      <c r="AN2" s="20">
        <f t="shared" si="0"/>
        <v>0.98568304969717579</v>
      </c>
      <c r="AO2" s="20">
        <f t="shared" si="0"/>
        <v>0.99288304969717578</v>
      </c>
      <c r="AP2" s="20">
        <v>1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P61"/>
  <sheetViews>
    <sheetView workbookViewId="0">
      <selection activeCell="A2" sqref="A2:XFD2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0.34615384615384615</v>
      </c>
      <c r="C2">
        <v>0.36153846153846153</v>
      </c>
      <c r="D2">
        <v>0.37692307692307692</v>
      </c>
      <c r="E2">
        <v>0.3923076923076923</v>
      </c>
      <c r="F2">
        <v>0.40769230769230769</v>
      </c>
      <c r="G2">
        <v>0.42307692307692307</v>
      </c>
      <c r="H2">
        <v>0.43846153846153846</v>
      </c>
      <c r="I2">
        <v>0.45384615384615384</v>
      </c>
      <c r="J2">
        <v>0.46923076923076923</v>
      </c>
      <c r="K2">
        <v>0.48461538461538461</v>
      </c>
      <c r="L2">
        <v>0.5</v>
      </c>
      <c r="M2">
        <v>0.52500000000000002</v>
      </c>
      <c r="N2">
        <v>0.55000000000000004</v>
      </c>
      <c r="O2">
        <v>0.57500000000000007</v>
      </c>
      <c r="P2">
        <v>0.60000000000000009</v>
      </c>
      <c r="Q2">
        <v>0.62500000000000011</v>
      </c>
      <c r="R2">
        <v>0.65000000000000013</v>
      </c>
      <c r="S2">
        <v>0.67500000000000016</v>
      </c>
      <c r="T2">
        <v>0.70000000000000018</v>
      </c>
      <c r="U2">
        <v>0.7250000000000002</v>
      </c>
      <c r="V2">
        <v>0.75000000000000022</v>
      </c>
      <c r="W2">
        <v>0.77500000000000024</v>
      </c>
      <c r="X2">
        <v>0.80000000000000027</v>
      </c>
      <c r="Y2">
        <v>0.82500000000000029</v>
      </c>
      <c r="Z2">
        <v>0.85000000000000031</v>
      </c>
      <c r="AA2">
        <v>0.87500000000000033</v>
      </c>
      <c r="AB2">
        <v>0.90000000000000036</v>
      </c>
      <c r="AC2">
        <v>0.92500000000000038</v>
      </c>
      <c r="AD2">
        <v>0.9500000000000004</v>
      </c>
      <c r="AE2">
        <v>0.97500000000000042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P61"/>
  <sheetViews>
    <sheetView workbookViewId="0">
      <selection activeCell="R2" sqref="A2:XFD2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1.483093E-3</v>
      </c>
      <c r="C2">
        <v>1.8321548999999999E-2</v>
      </c>
      <c r="D2">
        <v>3.6431305999999997E-2</v>
      </c>
      <c r="E2">
        <v>5.5961984999999999E-2</v>
      </c>
      <c r="F2">
        <v>5.7958501209282094E-2</v>
      </c>
      <c r="G2">
        <v>5.8652767225617047E-2</v>
      </c>
      <c r="H2">
        <v>5.9586476892145378E-2</v>
      </c>
      <c r="I2">
        <v>6.0840605196607472E-2</v>
      </c>
      <c r="J2">
        <v>6.2522216706628053E-2</v>
      </c>
      <c r="K2">
        <v>6.4771834975152889E-2</v>
      </c>
      <c r="L2">
        <v>6.777206123283927E-2</v>
      </c>
      <c r="M2">
        <v>7.1756945275810669E-2</v>
      </c>
      <c r="N2">
        <v>7.7020875585408488E-2</v>
      </c>
      <c r="O2">
        <v>8.3924549021436951E-2</v>
      </c>
      <c r="P2">
        <v>9.2893824053358748E-2</v>
      </c>
      <c r="Q2">
        <v>0.10440512092650989</v>
      </c>
      <c r="R2">
        <v>0.11894925028404879</v>
      </c>
      <c r="S2">
        <v>0.13696585247630971</v>
      </c>
      <c r="T2">
        <v>0.15874578065679146</v>
      </c>
      <c r="U2">
        <v>0.18431139408915595</v>
      </c>
      <c r="V2">
        <v>0.21330405541126563</v>
      </c>
      <c r="W2">
        <v>0.24492568510334681</v>
      </c>
      <c r="X2">
        <v>0.27798099250000002</v>
      </c>
      <c r="Y2">
        <v>0.31103629989665321</v>
      </c>
      <c r="Z2">
        <v>0.34265792958873437</v>
      </c>
      <c r="AA2">
        <v>0.37165059091084401</v>
      </c>
      <c r="AB2">
        <v>0.39721620434320853</v>
      </c>
      <c r="AC2">
        <v>0.41899613252369028</v>
      </c>
      <c r="AD2">
        <v>0.43701273471595126</v>
      </c>
      <c r="AE2">
        <v>0.45155686407349011</v>
      </c>
      <c r="AF2">
        <v>0.46306816094664127</v>
      </c>
      <c r="AG2">
        <v>0.47203743597856307</v>
      </c>
      <c r="AH2">
        <v>0.47894110941459156</v>
      </c>
      <c r="AI2">
        <v>0.48420503972418932</v>
      </c>
      <c r="AJ2">
        <v>0.5</v>
      </c>
      <c r="AK2">
        <v>0.5</v>
      </c>
      <c r="AL2">
        <v>0.5</v>
      </c>
      <c r="AM2">
        <v>0.5</v>
      </c>
      <c r="AN2">
        <v>0.5</v>
      </c>
      <c r="AO2">
        <v>0.5</v>
      </c>
      <c r="AP2">
        <v>0.5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BFBD-28A9-40FE-8A64-EFF6F9E741FE}">
  <sheetPr>
    <tabColor theme="4" tint="-0.249977111117893"/>
  </sheetPr>
  <dimension ref="A1:AP61"/>
  <sheetViews>
    <sheetView workbookViewId="0">
      <selection activeCell="A2" sqref="A2:A33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6D63-A946-4FE8-8E42-0B79FD218931}">
  <sheetPr>
    <tabColor theme="4" tint="-0.249977111117893"/>
  </sheetPr>
  <dimension ref="A1:AP61"/>
  <sheetViews>
    <sheetView workbookViewId="0">
      <selection activeCell="N19" sqref="N19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s="21" customFormat="1" x14ac:dyDescent="0.25">
      <c r="A2" s="21" t="s">
        <v>73</v>
      </c>
      <c r="B2" s="21">
        <v>1</v>
      </c>
      <c r="C2" s="21">
        <f>B2</f>
        <v>1</v>
      </c>
      <c r="D2" s="21">
        <f t="shared" ref="D2:AP2" si="0">C2</f>
        <v>1</v>
      </c>
      <c r="E2" s="21">
        <f t="shared" si="0"/>
        <v>1</v>
      </c>
      <c r="F2" s="21">
        <f t="shared" si="0"/>
        <v>1</v>
      </c>
      <c r="G2" s="21">
        <f t="shared" si="0"/>
        <v>1</v>
      </c>
      <c r="H2" s="21">
        <f t="shared" si="0"/>
        <v>1</v>
      </c>
      <c r="I2" s="21">
        <f t="shared" si="0"/>
        <v>1</v>
      </c>
      <c r="J2" s="21">
        <f t="shared" si="0"/>
        <v>1</v>
      </c>
      <c r="K2" s="21">
        <f t="shared" si="0"/>
        <v>1</v>
      </c>
      <c r="L2" s="21">
        <f t="shared" si="0"/>
        <v>1</v>
      </c>
      <c r="M2" s="21">
        <f t="shared" si="0"/>
        <v>1</v>
      </c>
      <c r="N2" s="21">
        <f t="shared" si="0"/>
        <v>1</v>
      </c>
      <c r="O2" s="21">
        <f t="shared" si="0"/>
        <v>1</v>
      </c>
      <c r="P2" s="21">
        <f t="shared" si="0"/>
        <v>1</v>
      </c>
      <c r="Q2" s="21">
        <f t="shared" si="0"/>
        <v>1</v>
      </c>
      <c r="R2" s="21">
        <f t="shared" si="0"/>
        <v>1</v>
      </c>
      <c r="S2" s="21">
        <f t="shared" si="0"/>
        <v>1</v>
      </c>
      <c r="T2" s="21">
        <f t="shared" si="0"/>
        <v>1</v>
      </c>
      <c r="U2" s="21">
        <f t="shared" si="0"/>
        <v>1</v>
      </c>
      <c r="V2" s="21">
        <f t="shared" si="0"/>
        <v>1</v>
      </c>
      <c r="W2" s="21">
        <f t="shared" si="0"/>
        <v>1</v>
      </c>
      <c r="X2" s="21">
        <f t="shared" si="0"/>
        <v>1</v>
      </c>
      <c r="Y2" s="21">
        <f t="shared" si="0"/>
        <v>1</v>
      </c>
      <c r="Z2" s="21">
        <f t="shared" si="0"/>
        <v>1</v>
      </c>
      <c r="AA2" s="21">
        <f t="shared" si="0"/>
        <v>1</v>
      </c>
      <c r="AB2" s="21">
        <f t="shared" si="0"/>
        <v>1</v>
      </c>
      <c r="AC2" s="21">
        <f t="shared" si="0"/>
        <v>1</v>
      </c>
      <c r="AD2" s="21">
        <f t="shared" si="0"/>
        <v>1</v>
      </c>
      <c r="AE2" s="21">
        <f t="shared" si="0"/>
        <v>1</v>
      </c>
      <c r="AF2" s="21">
        <f t="shared" si="0"/>
        <v>1</v>
      </c>
      <c r="AG2" s="21">
        <f t="shared" si="0"/>
        <v>1</v>
      </c>
      <c r="AH2" s="21">
        <f t="shared" si="0"/>
        <v>1</v>
      </c>
      <c r="AI2" s="21">
        <f t="shared" si="0"/>
        <v>1</v>
      </c>
      <c r="AJ2" s="21">
        <f t="shared" si="0"/>
        <v>1</v>
      </c>
      <c r="AK2" s="21">
        <f t="shared" si="0"/>
        <v>1</v>
      </c>
      <c r="AL2" s="21">
        <f t="shared" si="0"/>
        <v>1</v>
      </c>
      <c r="AM2" s="21">
        <f t="shared" si="0"/>
        <v>1</v>
      </c>
      <c r="AN2" s="21">
        <f t="shared" si="0"/>
        <v>1</v>
      </c>
      <c r="AO2" s="21">
        <f t="shared" si="0"/>
        <v>1</v>
      </c>
      <c r="AP2" s="21">
        <f t="shared" si="0"/>
        <v>1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023B-4476-4D32-A731-80E6F3FF28FD}">
  <sheetPr>
    <tabColor theme="4" tint="-0.249977111117893"/>
  </sheetPr>
  <dimension ref="A1:AP61"/>
  <sheetViews>
    <sheetView workbookViewId="0">
      <selection activeCell="A2" sqref="A2:A33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P61"/>
  <sheetViews>
    <sheetView topLeftCell="J1" workbookViewId="0">
      <selection activeCell="C2" sqref="C2:Z2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0</v>
      </c>
      <c r="C2">
        <f>1/25+B2</f>
        <v>0.04</v>
      </c>
      <c r="D2">
        <f t="shared" ref="D2:Z2" si="0">1/25+C2</f>
        <v>0.08</v>
      </c>
      <c r="E2">
        <f t="shared" si="0"/>
        <v>0.12</v>
      </c>
      <c r="F2">
        <f t="shared" si="0"/>
        <v>0.16</v>
      </c>
      <c r="G2">
        <f t="shared" si="0"/>
        <v>0.2</v>
      </c>
      <c r="H2">
        <f t="shared" si="0"/>
        <v>0.24000000000000002</v>
      </c>
      <c r="I2">
        <f t="shared" si="0"/>
        <v>0.28000000000000003</v>
      </c>
      <c r="J2">
        <f t="shared" si="0"/>
        <v>0.32</v>
      </c>
      <c r="K2">
        <f t="shared" si="0"/>
        <v>0.36</v>
      </c>
      <c r="L2">
        <f t="shared" si="0"/>
        <v>0.39999999999999997</v>
      </c>
      <c r="M2">
        <f t="shared" si="0"/>
        <v>0.43999999999999995</v>
      </c>
      <c r="N2">
        <f t="shared" si="0"/>
        <v>0.47999999999999993</v>
      </c>
      <c r="O2">
        <f t="shared" si="0"/>
        <v>0.51999999999999991</v>
      </c>
      <c r="P2">
        <f t="shared" si="0"/>
        <v>0.55999999999999994</v>
      </c>
      <c r="Q2">
        <f t="shared" si="0"/>
        <v>0.6</v>
      </c>
      <c r="R2">
        <f t="shared" si="0"/>
        <v>0.64</v>
      </c>
      <c r="S2">
        <f t="shared" si="0"/>
        <v>0.68</v>
      </c>
      <c r="T2">
        <f t="shared" si="0"/>
        <v>0.72000000000000008</v>
      </c>
      <c r="U2">
        <f t="shared" si="0"/>
        <v>0.76000000000000012</v>
      </c>
      <c r="V2">
        <f t="shared" si="0"/>
        <v>0.80000000000000016</v>
      </c>
      <c r="W2">
        <f t="shared" si="0"/>
        <v>0.84000000000000019</v>
      </c>
      <c r="X2">
        <f t="shared" si="0"/>
        <v>0.88000000000000023</v>
      </c>
      <c r="Y2">
        <f t="shared" si="0"/>
        <v>0.92000000000000026</v>
      </c>
      <c r="Z2">
        <f t="shared" si="0"/>
        <v>0.9600000000000003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9FCE-0073-4122-9C90-E66E3BC9C577}">
  <dimension ref="A1:Q23"/>
  <sheetViews>
    <sheetView workbookViewId="0">
      <selection activeCell="K13" sqref="K13"/>
    </sheetView>
  </sheetViews>
  <sheetFormatPr defaultRowHeight="14.3" x14ac:dyDescent="0.25"/>
  <cols>
    <col min="2" max="2" width="81" customWidth="1"/>
  </cols>
  <sheetData>
    <row r="1" spans="1:17" x14ac:dyDescent="0.25">
      <c r="B1" s="5"/>
      <c r="C1" t="s">
        <v>80</v>
      </c>
      <c r="E1" t="s">
        <v>81</v>
      </c>
    </row>
    <row r="2" spans="1:17" x14ac:dyDescent="0.25">
      <c r="E2" t="s">
        <v>77</v>
      </c>
      <c r="F2" t="s">
        <v>78</v>
      </c>
      <c r="I2" t="s">
        <v>94</v>
      </c>
    </row>
    <row r="3" spans="1:17" x14ac:dyDescent="0.25">
      <c r="B3" t="s">
        <v>76</v>
      </c>
      <c r="E3" s="6">
        <v>1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100</v>
      </c>
    </row>
    <row r="4" spans="1:17" x14ac:dyDescent="0.25">
      <c r="B4" t="s">
        <v>79</v>
      </c>
      <c r="E4" s="6">
        <v>1</v>
      </c>
      <c r="F4">
        <v>0</v>
      </c>
      <c r="P4" t="s">
        <v>101</v>
      </c>
      <c r="Q4" t="s">
        <v>102</v>
      </c>
    </row>
    <row r="5" spans="1:17" x14ac:dyDescent="0.25">
      <c r="B5" t="s">
        <v>85</v>
      </c>
      <c r="C5">
        <f>163+280</f>
        <v>443</v>
      </c>
      <c r="D5">
        <v>40</v>
      </c>
      <c r="E5" s="6">
        <f t="shared" ref="E5:F8" si="0">C5/($C5+$D5)</f>
        <v>0.917184265010352</v>
      </c>
      <c r="F5" s="6">
        <f t="shared" si="0"/>
        <v>8.2815734989648032E-2</v>
      </c>
      <c r="G5" s="6"/>
      <c r="H5">
        <v>2022</v>
      </c>
      <c r="I5" s="8">
        <v>8261.5501573696183</v>
      </c>
      <c r="J5" s="8">
        <v>6577.53</v>
      </c>
      <c r="K5" s="8">
        <v>4352.9411764705801</v>
      </c>
      <c r="L5" s="8">
        <v>2224.5888235294196</v>
      </c>
      <c r="M5" s="8">
        <v>1684.0201573696179</v>
      </c>
      <c r="N5" s="8">
        <v>35945.69</v>
      </c>
      <c r="P5" s="9">
        <f>1-F7*L6/(K6+L6+M6)</f>
        <v>0.91732869381609949</v>
      </c>
      <c r="Q5" s="6">
        <f>1-F7</f>
        <v>0.70742358078602618</v>
      </c>
    </row>
    <row r="6" spans="1:17" x14ac:dyDescent="0.25">
      <c r="B6" t="s">
        <v>86</v>
      </c>
      <c r="C6">
        <f>124+35</f>
        <v>159</v>
      </c>
      <c r="D6">
        <v>30</v>
      </c>
      <c r="E6" s="6">
        <f t="shared" si="0"/>
        <v>0.84126984126984128</v>
      </c>
      <c r="F6" s="6">
        <f t="shared" si="0"/>
        <v>0.15873015873015872</v>
      </c>
      <c r="G6" s="6"/>
      <c r="H6">
        <v>2023</v>
      </c>
      <c r="I6" s="8">
        <v>17292.499903927481</v>
      </c>
      <c r="J6" s="8">
        <v>14729.36</v>
      </c>
      <c r="K6" s="8">
        <v>9843.1372549019597</v>
      </c>
      <c r="L6" s="8">
        <v>4886.2227450980408</v>
      </c>
      <c r="M6" s="8">
        <v>2563.1399039274793</v>
      </c>
      <c r="N6" s="8">
        <v>36460.39</v>
      </c>
    </row>
    <row r="7" spans="1:17" x14ac:dyDescent="0.25">
      <c r="C7">
        <f>107+55</f>
        <v>162</v>
      </c>
      <c r="D7">
        <v>67</v>
      </c>
      <c r="E7" s="6">
        <f t="shared" si="0"/>
        <v>0.70742358078602618</v>
      </c>
      <c r="F7" s="6">
        <f t="shared" si="0"/>
        <v>0.29257641921397382</v>
      </c>
      <c r="G7" s="6"/>
      <c r="H7">
        <v>2024</v>
      </c>
      <c r="I7" s="8">
        <v>17446.781930877962</v>
      </c>
      <c r="J7" s="8">
        <v>14729.36</v>
      </c>
      <c r="K7" s="8">
        <v>9843.1372549019597</v>
      </c>
      <c r="L7" s="8">
        <v>4886.2227450980408</v>
      </c>
      <c r="M7" s="8">
        <v>2717.4219308779611</v>
      </c>
      <c r="N7" s="8">
        <v>37819.022340871124</v>
      </c>
    </row>
    <row r="8" spans="1:17" x14ac:dyDescent="0.25">
      <c r="C8">
        <f>SUM(C5:C7)</f>
        <v>764</v>
      </c>
      <c r="D8">
        <f>SUM(D5:D7)</f>
        <v>137</v>
      </c>
      <c r="E8" s="6">
        <f t="shared" si="0"/>
        <v>0.8479467258601554</v>
      </c>
      <c r="F8" s="6">
        <f t="shared" si="0"/>
        <v>0.15205327413984462</v>
      </c>
      <c r="G8" s="6"/>
      <c r="H8">
        <v>2025</v>
      </c>
      <c r="I8" s="8">
        <v>20127.664237407818</v>
      </c>
      <c r="J8" s="8">
        <v>17234.68</v>
      </c>
      <c r="K8" s="8">
        <v>12003.330901346362</v>
      </c>
      <c r="L8" s="8">
        <v>5231.349098653639</v>
      </c>
      <c r="M8" s="8">
        <v>2892.9842374078194</v>
      </c>
      <c r="N8" s="8">
        <v>38886.244456146931</v>
      </c>
    </row>
    <row r="9" spans="1:17" x14ac:dyDescent="0.25">
      <c r="E9" s="6"/>
      <c r="F9" s="6"/>
      <c r="G9" s="6"/>
      <c r="N9" s="8"/>
    </row>
    <row r="10" spans="1:17" x14ac:dyDescent="0.25">
      <c r="A10">
        <v>2023</v>
      </c>
      <c r="B10" s="4" t="s">
        <v>74</v>
      </c>
    </row>
    <row r="11" spans="1:17" ht="42.8" x14ac:dyDescent="0.25">
      <c r="B11" s="5" t="s">
        <v>82</v>
      </c>
    </row>
    <row r="12" spans="1:17" ht="42.8" x14ac:dyDescent="0.25">
      <c r="B12" s="5" t="s">
        <v>75</v>
      </c>
    </row>
    <row r="14" spans="1:17" x14ac:dyDescent="0.25">
      <c r="A14">
        <v>2024</v>
      </c>
      <c r="B14" s="4" t="s">
        <v>84</v>
      </c>
    </row>
    <row r="15" spans="1:17" ht="57.1" x14ac:dyDescent="0.25">
      <c r="B15" s="5" t="s">
        <v>83</v>
      </c>
    </row>
    <row r="17" spans="1:2" x14ac:dyDescent="0.25">
      <c r="A17">
        <v>2022</v>
      </c>
      <c r="B17" s="4" t="s">
        <v>87</v>
      </c>
    </row>
    <row r="18" spans="1:2" ht="15.65" x14ac:dyDescent="0.25">
      <c r="B18" s="7" t="s">
        <v>88</v>
      </c>
    </row>
    <row r="19" spans="1:2" ht="15.65" x14ac:dyDescent="0.25">
      <c r="B19" s="7" t="s">
        <v>89</v>
      </c>
    </row>
    <row r="20" spans="1:2" ht="15.65" x14ac:dyDescent="0.25">
      <c r="B20" s="7" t="s">
        <v>90</v>
      </c>
    </row>
    <row r="21" spans="1:2" ht="15.65" x14ac:dyDescent="0.25">
      <c r="B21" s="7" t="s">
        <v>91</v>
      </c>
    </row>
    <row r="22" spans="1:2" ht="15.65" x14ac:dyDescent="0.25">
      <c r="B22" s="7" t="s">
        <v>92</v>
      </c>
    </row>
    <row r="23" spans="1:2" ht="15.65" x14ac:dyDescent="0.25">
      <c r="B23" s="7" t="s">
        <v>93</v>
      </c>
    </row>
  </sheetData>
  <phoneticPr fontId="7" type="noConversion"/>
  <hyperlinks>
    <hyperlink ref="B10" r:id="rId1" display="https://finance.sina.com.cn/jjxw/2023-06-06/doc-imywiwre3425314.shtml" xr:uid="{9CF25030-FC03-479F-B3A8-416FC8F1C5E4}"/>
    <hyperlink ref="B14" r:id="rId2" display="https://news.qq.com/rain/a/20240524A05TRD00" xr:uid="{8C621610-B473-4804-8C45-EF079CF3B265}"/>
    <hyperlink ref="B17" r:id="rId3" display="https://www.sohu.com/a/529118903_180330" xr:uid="{94ABB144-7552-49FA-9DAB-91DF3F08CC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707-5055-4354-8713-588EC226A1F4}">
  <dimension ref="A1:N46"/>
  <sheetViews>
    <sheetView workbookViewId="0">
      <selection activeCell="K14" sqref="K14"/>
    </sheetView>
  </sheetViews>
  <sheetFormatPr defaultRowHeight="14.3" x14ac:dyDescent="0.25"/>
  <cols>
    <col min="1" max="1" width="15.125" style="10" bestFit="1" customWidth="1"/>
    <col min="2" max="2" width="10" style="10" bestFit="1" customWidth="1"/>
    <col min="3" max="3" width="9" style="10" bestFit="1" customWidth="1"/>
    <col min="4" max="4" width="10" style="10" bestFit="1" customWidth="1"/>
    <col min="5" max="5" width="11" style="10" bestFit="1" customWidth="1"/>
    <col min="6" max="6" width="9" style="11"/>
    <col min="7" max="16384" width="9" style="10"/>
  </cols>
  <sheetData>
    <row r="1" spans="1:14" x14ac:dyDescent="0.25">
      <c r="B1" s="24" t="s">
        <v>135</v>
      </c>
      <c r="C1" s="24"/>
      <c r="D1" s="24"/>
      <c r="E1" s="24"/>
      <c r="G1" s="25" t="s">
        <v>136</v>
      </c>
      <c r="H1" s="25"/>
      <c r="I1" s="25"/>
      <c r="M1" s="10" t="s">
        <v>138</v>
      </c>
    </row>
    <row r="2" spans="1:14" x14ac:dyDescent="0.25">
      <c r="A2" s="14"/>
      <c r="B2" s="15" t="s">
        <v>103</v>
      </c>
      <c r="C2" s="15" t="s">
        <v>104</v>
      </c>
      <c r="D2" s="15" t="s">
        <v>105</v>
      </c>
      <c r="E2" s="15" t="s">
        <v>106</v>
      </c>
      <c r="G2" s="11" t="s">
        <v>120</v>
      </c>
      <c r="H2" s="15" t="s">
        <v>104</v>
      </c>
      <c r="I2" s="15" t="s">
        <v>121</v>
      </c>
      <c r="J2" s="10" t="s">
        <v>137</v>
      </c>
      <c r="K2" s="10" t="s">
        <v>141</v>
      </c>
      <c r="M2" s="10" t="s">
        <v>139</v>
      </c>
      <c r="N2" s="10" t="s">
        <v>140</v>
      </c>
    </row>
    <row r="3" spans="1:14" x14ac:dyDescent="0.25">
      <c r="A3" s="14">
        <v>2009</v>
      </c>
      <c r="B3" s="16">
        <v>9453.4</v>
      </c>
      <c r="C3" s="16">
        <v>2369</v>
      </c>
      <c r="D3" s="16"/>
      <c r="E3" s="17">
        <f t="shared" ref="E3:E17" si="0">B3*F$43*365/10^4</f>
        <v>2269.5604552499999</v>
      </c>
      <c r="G3" s="17"/>
      <c r="H3" s="17"/>
    </row>
    <row r="4" spans="1:14" x14ac:dyDescent="0.25">
      <c r="A4" s="14">
        <v>2010</v>
      </c>
      <c r="B4" s="16">
        <v>10802.8</v>
      </c>
      <c r="C4" s="16">
        <v>2954</v>
      </c>
      <c r="D4" s="16">
        <f t="shared" ref="D4:D12" si="1">C4-(B4-B3)</f>
        <v>1604.6000000000004</v>
      </c>
      <c r="E4" s="17">
        <f t="shared" si="0"/>
        <v>2593.5227204999997</v>
      </c>
      <c r="G4" s="17"/>
      <c r="H4" s="17"/>
    </row>
    <row r="5" spans="1:14" x14ac:dyDescent="0.25">
      <c r="A5" s="14">
        <v>2011</v>
      </c>
      <c r="B5" s="16">
        <v>13333</v>
      </c>
      <c r="C5" s="16">
        <v>3096</v>
      </c>
      <c r="D5" s="16">
        <f t="shared" si="1"/>
        <v>565.79999999999927</v>
      </c>
      <c r="E5" s="17">
        <f t="shared" si="0"/>
        <v>3200.9699737499996</v>
      </c>
      <c r="G5" s="17"/>
      <c r="H5" s="17"/>
    </row>
    <row r="6" spans="1:14" ht="13.95" customHeight="1" x14ac:dyDescent="0.25">
      <c r="A6" s="14">
        <v>2012</v>
      </c>
      <c r="B6" s="16">
        <v>15357.2</v>
      </c>
      <c r="C6" s="16">
        <v>2505</v>
      </c>
      <c r="D6" s="16">
        <f t="shared" si="1"/>
        <v>480.79999999999927</v>
      </c>
      <c r="E6" s="17">
        <f t="shared" si="0"/>
        <v>3686.9373794999992</v>
      </c>
      <c r="G6" s="17"/>
      <c r="H6" s="17"/>
    </row>
    <row r="7" spans="1:14" x14ac:dyDescent="0.25">
      <c r="A7" s="14">
        <v>2013</v>
      </c>
      <c r="B7" s="16">
        <v>18056.099999999999</v>
      </c>
      <c r="C7" s="16">
        <v>3695</v>
      </c>
      <c r="D7" s="16">
        <f t="shared" si="1"/>
        <v>996.10000000000218</v>
      </c>
      <c r="E7" s="17">
        <f t="shared" si="0"/>
        <v>4334.885917874999</v>
      </c>
      <c r="G7" s="17"/>
      <c r="H7" s="17"/>
    </row>
    <row r="8" spans="1:14" x14ac:dyDescent="0.25">
      <c r="A8" s="14">
        <v>2014</v>
      </c>
      <c r="B8" s="16">
        <v>19236.900000000001</v>
      </c>
      <c r="C8" s="16">
        <v>3551</v>
      </c>
      <c r="D8" s="16">
        <f t="shared" si="1"/>
        <v>2370.1999999999971</v>
      </c>
      <c r="E8" s="17">
        <f t="shared" si="0"/>
        <v>4618.3709058750001</v>
      </c>
      <c r="G8" s="17"/>
      <c r="H8" s="17"/>
    </row>
    <row r="9" spans="1:14" x14ac:dyDescent="0.25">
      <c r="A9" s="14">
        <v>2015</v>
      </c>
      <c r="B9" s="16">
        <v>22441.8</v>
      </c>
      <c r="C9" s="16">
        <v>3257</v>
      </c>
      <c r="D9" s="16">
        <f t="shared" si="1"/>
        <v>52.100000000002183</v>
      </c>
      <c r="E9" s="17">
        <f t="shared" si="0"/>
        <v>5387.7992917499987</v>
      </c>
      <c r="G9" s="17"/>
      <c r="H9" s="17"/>
    </row>
    <row r="10" spans="1:14" x14ac:dyDescent="0.25">
      <c r="A10" s="14">
        <v>2016</v>
      </c>
      <c r="B10" s="16">
        <v>24803.3</v>
      </c>
      <c r="C10" s="16">
        <v>3215</v>
      </c>
      <c r="D10" s="16">
        <f t="shared" si="1"/>
        <v>853.5</v>
      </c>
      <c r="E10" s="17">
        <f t="shared" si="0"/>
        <v>5954.7452598749996</v>
      </c>
      <c r="G10" s="17"/>
      <c r="H10" s="17"/>
    </row>
    <row r="11" spans="1:14" x14ac:dyDescent="0.25">
      <c r="A11" s="14">
        <v>2017</v>
      </c>
      <c r="B11" s="16">
        <v>26827.4</v>
      </c>
      <c r="C11" s="16">
        <v>3113</v>
      </c>
      <c r="D11" s="16">
        <f t="shared" si="1"/>
        <v>1088.8999999999978</v>
      </c>
      <c r="E11" s="17">
        <f t="shared" si="0"/>
        <v>6440.6886577499999</v>
      </c>
      <c r="G11" s="17"/>
      <c r="H11" s="17">
        <v>1713.49</v>
      </c>
    </row>
    <row r="12" spans="1:14" x14ac:dyDescent="0.25">
      <c r="A12" s="14">
        <v>2018</v>
      </c>
      <c r="B12" s="16">
        <v>28851.599999999999</v>
      </c>
      <c r="C12" s="16">
        <v>3273.6</v>
      </c>
      <c r="D12" s="16">
        <f t="shared" si="1"/>
        <v>1249.4000000000028</v>
      </c>
      <c r="E12" s="17">
        <f t="shared" si="0"/>
        <v>6926.6560634999987</v>
      </c>
      <c r="G12" s="17"/>
      <c r="H12" s="17">
        <v>1557.05</v>
      </c>
    </row>
    <row r="13" spans="1:14" x14ac:dyDescent="0.25">
      <c r="A13" s="14">
        <v>2019</v>
      </c>
      <c r="B13" s="16">
        <v>29863.7</v>
      </c>
      <c r="C13" s="16">
        <v>3602.3</v>
      </c>
      <c r="D13" s="16">
        <f>C13-(B13-B12)</f>
        <v>2590.199999999998</v>
      </c>
      <c r="E13" s="17">
        <f t="shared" si="0"/>
        <v>7169.6397663749995</v>
      </c>
      <c r="G13" s="17"/>
      <c r="H13" s="17">
        <v>1713.26</v>
      </c>
      <c r="J13" s="10">
        <v>230.19</v>
      </c>
      <c r="K13" s="13">
        <f t="shared" ref="K13:K14" si="2">J13/H13</f>
        <v>0.13435789080466479</v>
      </c>
      <c r="M13" s="13">
        <f>(J13+C13)/(C13+H13)</f>
        <v>0.72099458946940675</v>
      </c>
      <c r="N13" s="13"/>
    </row>
    <row r="14" spans="1:14" x14ac:dyDescent="0.25">
      <c r="A14" s="14">
        <v>2020</v>
      </c>
      <c r="B14" s="16">
        <v>31887.9</v>
      </c>
      <c r="C14" s="16">
        <v>4115.8999999999996</v>
      </c>
      <c r="D14" s="16">
        <f t="shared" ref="D14:D17" si="3">C14-(B14-B13)</f>
        <v>2091.6999999999989</v>
      </c>
      <c r="E14" s="17">
        <f t="shared" si="0"/>
        <v>7655.607172125</v>
      </c>
      <c r="G14" s="17"/>
      <c r="H14" s="17">
        <v>1706.67</v>
      </c>
      <c r="J14" s="10">
        <v>294.92</v>
      </c>
      <c r="K14" s="13">
        <f t="shared" si="2"/>
        <v>0.17280434999150393</v>
      </c>
      <c r="M14" s="13">
        <f t="shared" ref="M14:M17" si="4">(J14+C14)/(C14+H14)</f>
        <v>0.75753833788172575</v>
      </c>
      <c r="N14" s="13"/>
    </row>
    <row r="15" spans="1:14" x14ac:dyDescent="0.25">
      <c r="A15" s="14">
        <v>2021</v>
      </c>
      <c r="B15" s="16">
        <v>33912.1</v>
      </c>
      <c r="C15" s="16">
        <v>4547.2</v>
      </c>
      <c r="D15" s="16">
        <f t="shared" si="3"/>
        <v>2523.0000000000027</v>
      </c>
      <c r="E15" s="17">
        <f t="shared" si="0"/>
        <v>8141.5745778749988</v>
      </c>
      <c r="G15" s="17">
        <f>G16-513</f>
        <v>7559</v>
      </c>
      <c r="H15" s="17">
        <v>2019.48</v>
      </c>
      <c r="I15" s="19">
        <f>G15*B$28/10000</f>
        <v>4535.3999999999996</v>
      </c>
      <c r="J15" s="10">
        <v>394.28</v>
      </c>
      <c r="K15" s="13">
        <f>J15/H15</f>
        <v>0.19523837819636736</v>
      </c>
      <c r="L15" s="13"/>
      <c r="M15" s="13">
        <f t="shared" si="4"/>
        <v>0.75250811673478823</v>
      </c>
      <c r="N15" s="13">
        <f>1-(H15-J15)/H15*I15/(I15+E15)</f>
        <v>0.7120830496971764</v>
      </c>
    </row>
    <row r="16" spans="1:14" x14ac:dyDescent="0.25">
      <c r="A16" s="14">
        <v>2022</v>
      </c>
      <c r="B16" s="16">
        <v>34924.1</v>
      </c>
      <c r="C16" s="16">
        <v>5184</v>
      </c>
      <c r="D16" s="16">
        <f t="shared" si="3"/>
        <v>4172</v>
      </c>
      <c r="E16" s="17">
        <f t="shared" si="0"/>
        <v>8384.5342728749984</v>
      </c>
      <c r="G16" s="17">
        <v>8072</v>
      </c>
      <c r="H16" s="17">
        <v>2142</v>
      </c>
      <c r="I16" s="19">
        <f>G16*B$28/10000</f>
        <v>4843.2</v>
      </c>
      <c r="J16" s="10">
        <v>763.27</v>
      </c>
      <c r="K16" s="13">
        <f t="shared" ref="K16:K17" si="5">J16/H16</f>
        <v>0.35633520074696545</v>
      </c>
      <c r="L16" s="13"/>
      <c r="M16" s="13">
        <f t="shared" si="4"/>
        <v>0.81180316680316689</v>
      </c>
      <c r="N16" s="13">
        <f t="shared" ref="N16:N17" si="6">1-(H16-J16)/H16*I16/(I16+E16)</f>
        <v>0.76432869821592342</v>
      </c>
    </row>
    <row r="17" spans="1:14" x14ac:dyDescent="0.25">
      <c r="A17" s="14">
        <v>2023</v>
      </c>
      <c r="B17" s="16">
        <v>37000</v>
      </c>
      <c r="C17" s="16">
        <v>4228</v>
      </c>
      <c r="D17" s="16">
        <f t="shared" si="3"/>
        <v>2152.0999999999985</v>
      </c>
      <c r="E17" s="17">
        <f t="shared" si="0"/>
        <v>8882.9137499999997</v>
      </c>
      <c r="G17" s="10">
        <v>9000</v>
      </c>
      <c r="H17" s="10">
        <v>1899</v>
      </c>
      <c r="I17" s="19">
        <f>G17*B$28/10000</f>
        <v>5400</v>
      </c>
      <c r="J17" s="10">
        <v>481.05</v>
      </c>
      <c r="K17" s="13">
        <f t="shared" si="5"/>
        <v>0.25331753554502368</v>
      </c>
      <c r="L17" s="13"/>
      <c r="M17" s="13">
        <f t="shared" si="4"/>
        <v>0.7685735270115881</v>
      </c>
      <c r="N17" s="13">
        <f t="shared" si="6"/>
        <v>0.71769868679233095</v>
      </c>
    </row>
    <row r="19" spans="1:14" x14ac:dyDescent="0.25">
      <c r="B19" s="10" t="s">
        <v>122</v>
      </c>
    </row>
    <row r="20" spans="1:14" x14ac:dyDescent="0.25">
      <c r="A20" s="10" t="s">
        <v>123</v>
      </c>
      <c r="B20" s="10">
        <v>18000</v>
      </c>
    </row>
    <row r="21" spans="1:14" x14ac:dyDescent="0.25">
      <c r="A21" s="10" t="s">
        <v>124</v>
      </c>
      <c r="B21" s="10">
        <v>120000</v>
      </c>
    </row>
    <row r="22" spans="1:14" x14ac:dyDescent="0.25">
      <c r="A22" s="10" t="s">
        <v>125</v>
      </c>
      <c r="B22" s="10">
        <v>31300</v>
      </c>
    </row>
    <row r="23" spans="1:14" x14ac:dyDescent="0.25">
      <c r="A23" s="10" t="s">
        <v>126</v>
      </c>
      <c r="B23" s="10">
        <v>58000</v>
      </c>
    </row>
    <row r="24" spans="1:14" x14ac:dyDescent="0.25">
      <c r="A24" s="10" t="s">
        <v>127</v>
      </c>
      <c r="B24" s="10">
        <v>60000</v>
      </c>
    </row>
    <row r="25" spans="1:14" x14ac:dyDescent="0.25">
      <c r="A25" s="10" t="s">
        <v>128</v>
      </c>
      <c r="B25" s="10">
        <v>30000</v>
      </c>
    </row>
    <row r="26" spans="1:14" x14ac:dyDescent="0.25">
      <c r="A26" s="10" t="s">
        <v>129</v>
      </c>
      <c r="B26" s="10">
        <v>35000</v>
      </c>
    </row>
    <row r="27" spans="1:14" x14ac:dyDescent="0.25">
      <c r="A27" s="10" t="s">
        <v>130</v>
      </c>
      <c r="B27" s="10">
        <v>75000</v>
      </c>
    </row>
    <row r="28" spans="1:14" x14ac:dyDescent="0.25">
      <c r="A28" s="10" t="s">
        <v>131</v>
      </c>
      <c r="B28" s="10">
        <v>6000</v>
      </c>
    </row>
    <row r="29" spans="1:14" x14ac:dyDescent="0.25">
      <c r="A29" s="10" t="s">
        <v>132</v>
      </c>
      <c r="B29" s="10">
        <v>30000</v>
      </c>
    </row>
    <row r="30" spans="1:14" x14ac:dyDescent="0.25">
      <c r="A30" s="10" t="s">
        <v>133</v>
      </c>
      <c r="B30" s="10">
        <v>23000</v>
      </c>
    </row>
    <row r="32" spans="1:14" x14ac:dyDescent="0.25">
      <c r="A32" s="10" t="s">
        <v>134</v>
      </c>
      <c r="B32" s="18">
        <f>F42*365</f>
        <v>2799.55</v>
      </c>
    </row>
    <row r="34" spans="1:7" x14ac:dyDescent="0.25">
      <c r="B34" s="10" t="s">
        <v>107</v>
      </c>
      <c r="C34" s="10" t="s">
        <v>108</v>
      </c>
      <c r="D34" s="10" t="s">
        <v>109</v>
      </c>
      <c r="E34" s="10" t="s">
        <v>110</v>
      </c>
    </row>
    <row r="35" spans="1:7" x14ac:dyDescent="0.25">
      <c r="B35" s="10">
        <v>2.5</v>
      </c>
      <c r="C35" s="10">
        <v>7.5</v>
      </c>
      <c r="D35" s="10">
        <v>12.5</v>
      </c>
      <c r="E35" s="10">
        <v>20</v>
      </c>
    </row>
    <row r="36" spans="1:7" x14ac:dyDescent="0.25">
      <c r="A36" s="10" t="s">
        <v>111</v>
      </c>
      <c r="B36" s="12">
        <v>0.63</v>
      </c>
      <c r="C36" s="13">
        <v>0.11799999999999999</v>
      </c>
      <c r="D36" s="13">
        <v>0.17</v>
      </c>
      <c r="E36" s="13">
        <v>0.08</v>
      </c>
      <c r="F36" s="11">
        <f t="shared" ref="F36:F44" si="7">SUMPRODUCT(B$35:E$35,B36:E36)</f>
        <v>6.1850000000000005</v>
      </c>
    </row>
    <row r="37" spans="1:7" x14ac:dyDescent="0.25">
      <c r="A37" s="10" t="s">
        <v>112</v>
      </c>
      <c r="B37" s="13">
        <v>0.51700000000000002</v>
      </c>
      <c r="C37" s="13">
        <v>0.128</v>
      </c>
      <c r="D37" s="13">
        <v>0.16900000000000001</v>
      </c>
      <c r="E37" s="13">
        <v>0.186</v>
      </c>
      <c r="F37" s="11">
        <f t="shared" si="7"/>
        <v>8.0850000000000009</v>
      </c>
    </row>
    <row r="38" spans="1:7" x14ac:dyDescent="0.25">
      <c r="A38" s="10" t="s">
        <v>113</v>
      </c>
      <c r="B38" s="13">
        <v>0.434</v>
      </c>
      <c r="C38" s="13">
        <v>0.11600000000000001</v>
      </c>
      <c r="D38" s="13">
        <v>0.16800000000000001</v>
      </c>
      <c r="E38" s="13">
        <v>0.28199999999999997</v>
      </c>
      <c r="F38" s="11">
        <f t="shared" si="7"/>
        <v>9.6950000000000003</v>
      </c>
    </row>
    <row r="39" spans="1:7" x14ac:dyDescent="0.25">
      <c r="A39" s="10" t="s">
        <v>114</v>
      </c>
      <c r="B39" s="13">
        <v>0.63800000000000001</v>
      </c>
      <c r="C39" s="13">
        <v>0.11899999999999999</v>
      </c>
      <c r="D39" s="13">
        <v>0.157</v>
      </c>
      <c r="E39" s="13">
        <v>8.5999999999999993E-2</v>
      </c>
      <c r="F39" s="11">
        <f t="shared" si="7"/>
        <v>6.169999999999999</v>
      </c>
    </row>
    <row r="40" spans="1:7" x14ac:dyDescent="0.25">
      <c r="A40" s="10" t="s">
        <v>115</v>
      </c>
      <c r="B40" s="13">
        <v>0.36299999999999999</v>
      </c>
      <c r="C40" s="13">
        <v>5.8999999999999997E-2</v>
      </c>
      <c r="D40" s="13">
        <v>0.127</v>
      </c>
      <c r="E40" s="13">
        <v>0.45100000000000001</v>
      </c>
      <c r="F40" s="11">
        <f t="shared" si="7"/>
        <v>11.9575</v>
      </c>
    </row>
    <row r="41" spans="1:7" x14ac:dyDescent="0.25">
      <c r="A41" s="10" t="s">
        <v>116</v>
      </c>
      <c r="B41" s="13">
        <v>0.68400000000000005</v>
      </c>
      <c r="C41" s="13">
        <v>5.2999999999999999E-2</v>
      </c>
      <c r="D41" s="13">
        <v>0.193</v>
      </c>
      <c r="E41" s="13">
        <v>7.0000000000000007E-2</v>
      </c>
      <c r="F41" s="11">
        <f t="shared" si="7"/>
        <v>5.92</v>
      </c>
    </row>
    <row r="42" spans="1:7" x14ac:dyDescent="0.25">
      <c r="A42" s="10" t="s">
        <v>117</v>
      </c>
      <c r="B42" s="13">
        <v>0.53500000000000003</v>
      </c>
      <c r="C42" s="13">
        <v>0.16700000000000001</v>
      </c>
      <c r="D42" s="12">
        <v>0.12</v>
      </c>
      <c r="E42" s="13">
        <v>0.17899999999999999</v>
      </c>
      <c r="F42" s="11">
        <f t="shared" si="7"/>
        <v>7.67</v>
      </c>
    </row>
    <row r="43" spans="1:7" x14ac:dyDescent="0.25">
      <c r="A43" s="10" t="s">
        <v>118</v>
      </c>
      <c r="B43" s="13">
        <v>0.60199999999999998</v>
      </c>
      <c r="C43" s="13">
        <v>0.125</v>
      </c>
      <c r="D43" s="12">
        <v>0.17399999999999999</v>
      </c>
      <c r="E43" s="13">
        <v>9.8000000000000004E-2</v>
      </c>
      <c r="F43" s="11">
        <f t="shared" si="7"/>
        <v>6.5774999999999997</v>
      </c>
      <c r="G43" s="13">
        <v>0.88100000000000001</v>
      </c>
    </row>
    <row r="44" spans="1:7" x14ac:dyDescent="0.25">
      <c r="A44" s="10" t="s">
        <v>119</v>
      </c>
      <c r="B44" s="13">
        <v>3.9E-2</v>
      </c>
      <c r="C44" s="13">
        <v>0.03</v>
      </c>
      <c r="D44" s="12">
        <v>5.0999999999999997E-2</v>
      </c>
      <c r="E44" s="13">
        <v>0.88</v>
      </c>
      <c r="F44" s="11">
        <f t="shared" si="7"/>
        <v>18.560000000000002</v>
      </c>
      <c r="G44" s="13">
        <f>1-G43</f>
        <v>0.11899999999999999</v>
      </c>
    </row>
    <row r="45" spans="1:7" x14ac:dyDescent="0.25">
      <c r="B45" s="13">
        <f>B43*$G43+B44*$G44</f>
        <v>0.53500300000000001</v>
      </c>
      <c r="C45" s="13">
        <f>C43*$G43+C44*$G44</f>
        <v>0.113695</v>
      </c>
      <c r="D45" s="13">
        <f>D43*$G43+D44*$G44</f>
        <v>0.15936299999999998</v>
      </c>
      <c r="E45" s="13">
        <f>E43*$G43+E44*$G44</f>
        <v>0.19105800000000001</v>
      </c>
    </row>
    <row r="46" spans="1:7" x14ac:dyDescent="0.25">
      <c r="B46" s="13"/>
      <c r="C46" s="13"/>
      <c r="D46" s="13"/>
      <c r="E46" s="13"/>
    </row>
  </sheetData>
  <mergeCells count="2">
    <mergeCell ref="B1:E1"/>
    <mergeCell ref="G1:I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63BE-C80D-4068-9B70-1BB171B37D7B}">
  <dimension ref="A1"/>
  <sheetViews>
    <sheetView workbookViewId="0"/>
  </sheetViews>
  <sheetFormatPr defaultRowHeight="14.3" x14ac:dyDescent="0.2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D8EF-64EE-4517-9C3C-A3DB2CF130C1}">
  <dimension ref="A1:AO379"/>
  <sheetViews>
    <sheetView zoomScale="85" zoomScaleNormal="85" workbookViewId="0">
      <selection activeCell="F34" sqref="F34"/>
    </sheetView>
  </sheetViews>
  <sheetFormatPr defaultRowHeight="14.3" x14ac:dyDescent="0.25"/>
  <cols>
    <col min="2" max="2" width="18.5" customWidth="1"/>
    <col min="3" max="3" width="24.5" customWidth="1"/>
    <col min="4" max="18" width="9.25" customWidth="1"/>
  </cols>
  <sheetData>
    <row r="1" spans="3:18" x14ac:dyDescent="0.25">
      <c r="C1" t="s">
        <v>142</v>
      </c>
      <c r="D1" t="s">
        <v>143</v>
      </c>
      <c r="E1" t="s">
        <v>144</v>
      </c>
    </row>
    <row r="2" spans="3:18" x14ac:dyDescent="0.25">
      <c r="C2" t="s">
        <v>145</v>
      </c>
      <c r="D2" s="23">
        <v>15</v>
      </c>
      <c r="E2" s="23">
        <v>13.5</v>
      </c>
    </row>
    <row r="3" spans="3:18" x14ac:dyDescent="0.25">
      <c r="C3" t="s">
        <v>146</v>
      </c>
      <c r="D3" s="23">
        <v>10</v>
      </c>
      <c r="E3" s="23">
        <v>15</v>
      </c>
    </row>
    <row r="4" spans="3:18" x14ac:dyDescent="0.25">
      <c r="C4" t="s">
        <v>147</v>
      </c>
      <c r="D4" s="23">
        <v>27.5</v>
      </c>
      <c r="E4" s="23">
        <v>27.5</v>
      </c>
    </row>
    <row r="5" spans="3:18" x14ac:dyDescent="0.25">
      <c r="C5" t="s">
        <v>148</v>
      </c>
      <c r="D5" s="23">
        <v>26</v>
      </c>
      <c r="E5" s="23">
        <v>23</v>
      </c>
    </row>
    <row r="6" spans="3:18" x14ac:dyDescent="0.25">
      <c r="C6" t="s">
        <v>149</v>
      </c>
      <c r="D6" s="23">
        <v>29</v>
      </c>
      <c r="E6" s="23">
        <v>32.8333333333333</v>
      </c>
    </row>
    <row r="7" spans="3:18" x14ac:dyDescent="0.25">
      <c r="C7" t="s">
        <v>150</v>
      </c>
      <c r="D7" s="23">
        <v>13</v>
      </c>
      <c r="E7" s="23">
        <v>13</v>
      </c>
    </row>
    <row r="9" spans="3:18" x14ac:dyDescent="0.25">
      <c r="C9" t="s">
        <v>142</v>
      </c>
      <c r="D9">
        <v>2023</v>
      </c>
      <c r="E9">
        <v>2024</v>
      </c>
      <c r="F9">
        <v>2025</v>
      </c>
      <c r="G9">
        <v>2026</v>
      </c>
      <c r="H9">
        <v>2027</v>
      </c>
      <c r="I9">
        <v>2028</v>
      </c>
      <c r="J9">
        <v>2029</v>
      </c>
      <c r="K9">
        <v>2030</v>
      </c>
      <c r="L9">
        <v>2031</v>
      </c>
      <c r="M9">
        <v>2032</v>
      </c>
      <c r="N9">
        <v>2033</v>
      </c>
      <c r="O9">
        <v>2034</v>
      </c>
      <c r="P9">
        <v>2035</v>
      </c>
      <c r="Q9">
        <v>2036</v>
      </c>
      <c r="R9">
        <v>2037</v>
      </c>
    </row>
    <row r="10" spans="3:18" x14ac:dyDescent="0.25">
      <c r="C10" t="s">
        <v>236</v>
      </c>
      <c r="D10" s="22">
        <f>SUMIFS(D$38:D$121,$B$38:$B$121,$C10)*'BRZSPbS-psgr-ldv'!E$2</f>
        <v>9433120.6836886033</v>
      </c>
      <c r="E10" s="22">
        <f>SUMIFS(E$38:E$121,$B$38:$B$121,$C10)*'BRZSPbS-psgr-ldv'!F2</f>
        <v>11842585.12763809</v>
      </c>
      <c r="F10" s="22">
        <f>SUMIFS(F$38:F$121,$B$38:$B$121,$C10)*'BRZSPbS-psgr-ldv'!G2</f>
        <v>13482414</v>
      </c>
      <c r="G10" s="22">
        <f>SUMIFS(G$38:G$121,$B$38:$B$121,$C10)*'BRZSPbS-psgr-ldv'!H2</f>
        <v>14476241.325000001</v>
      </c>
      <c r="H10" s="22">
        <f>SUMIFS(H$38:H$121,$B$38:$B$121,$C10)*'BRZSPbS-psgr-ldv'!I2</f>
        <v>15452264.850000001</v>
      </c>
      <c r="I10" s="22">
        <f>SUMIFS(I$38:I$121,$B$38:$B$121,$C10)*'BRZSPbS-psgr-ldv'!J2</f>
        <v>16406719.950000001</v>
      </c>
      <c r="J10" s="22">
        <f>SUMIFS(J$38:J$121,$B$38:$B$121,$C10)*'BRZSPbS-psgr-ldv'!K2</f>
        <v>17340400.200000003</v>
      </c>
      <c r="K10" s="22">
        <f>SUMIFS(K$38:K$121,$B$38:$B$121,$C10)*'BRZSPbS-psgr-ldv'!L2</f>
        <v>18248015.625000004</v>
      </c>
      <c r="L10" s="22">
        <f>SUMIFS(L$38:L$121,$B$38:$B$121,$C10)*'BRZSPbS-psgr-ldv'!M2</f>
        <v>19133530.000000004</v>
      </c>
      <c r="M10" s="22">
        <f>SUMIFS(M$38:M$121,$B$38:$B$121,$C10)*'BRZSPbS-psgr-ldv'!N2</f>
        <v>19992548.250000004</v>
      </c>
      <c r="N10" s="22">
        <f>SUMIFS(N$38:N$121,$B$38:$B$121,$C10)*'BRZSPbS-psgr-ldv'!O2</f>
        <v>20827632.700000007</v>
      </c>
      <c r="O10" s="22">
        <f>SUMIFS(O$38:O$121,$B$38:$B$121,$C10)*'BRZSPbS-psgr-ldv'!P2</f>
        <v>21638452.225000005</v>
      </c>
      <c r="P10" s="22">
        <f>SUMIFS(P$38:P$121,$B$38:$B$121,$C10)*'BRZSPbS-psgr-ldv'!Q2</f>
        <v>22423690.500000007</v>
      </c>
      <c r="Q10" s="22">
        <f>SUMIFS(Q$38:Q$121,$B$38:$B$121,$C10)*'BRZSPbS-psgr-ldv'!R2</f>
        <v>23183979.300000008</v>
      </c>
      <c r="R10" s="22">
        <f>SUMIFS(R$38:R$121,$B$38:$B$121,$C10)*'BRZSPbS-psgr-ldv'!S2</f>
        <v>23922370.40000001</v>
      </c>
    </row>
    <row r="11" spans="3:18" x14ac:dyDescent="0.25">
      <c r="C11" t="s">
        <v>239</v>
      </c>
      <c r="D11" s="22">
        <f>SUMIFS(D$38:D$121,$B$38:$B$121,$C11)*'BRZSPbS-frgt-ldv'!E$2</f>
        <v>935423.9538461538</v>
      </c>
      <c r="E11" s="22">
        <f>SUMIFS(E$38:E$121,$B$38:$B$121,$C11)*'BRZSPbS-frgt-ldv'!C2</f>
        <v>910964.4846153846</v>
      </c>
      <c r="F11" s="22">
        <f>SUMIFS(F$38:F$121,$B$38:$B$121,$C11)*'BRZSPbS-frgt-ldv'!D2</f>
        <v>993335.16153846157</v>
      </c>
      <c r="G11" s="22">
        <f>SUMIFS(G$38:G$121,$B$38:$B$121,$C11)*'BRZSPbS-frgt-ldv'!E2</f>
        <v>1071318.5538461539</v>
      </c>
      <c r="H11" s="22">
        <f>SUMIFS(H$38:H$121,$B$38:$B$121,$C11)*'BRZSPbS-frgt-ldv'!F2</f>
        <v>1150398.8384615385</v>
      </c>
      <c r="I11" s="22">
        <f>SUMIFS(I$38:I$121,$B$38:$B$121,$C11)*'BRZSPbS-frgt-ldv'!G2</f>
        <v>1231617.5384615385</v>
      </c>
      <c r="J11" s="22">
        <f>SUMIFS(J$38:J$121,$B$38:$B$121,$C11)*'BRZSPbS-frgt-ldv'!H2</f>
        <v>1315778.7923076923</v>
      </c>
      <c r="K11" s="22">
        <f>SUMIFS(K$38:K$121,$B$38:$B$121,$C11)*'BRZSPbS-frgt-ldv'!I2</f>
        <v>1404436.4538461538</v>
      </c>
      <c r="L11" s="22">
        <f>SUMIFS(L$38:L$121,$B$38:$B$121,$C11)*'BRZSPbS-frgt-ldv'!J2</f>
        <v>1498619.3769230768</v>
      </c>
      <c r="M11" s="22">
        <f>SUMIFS(M$38:M$121,$B$38:$B$121,$C11)*'BRZSPbS-frgt-ldv'!K2</f>
        <v>1597601.0076923077</v>
      </c>
      <c r="N11" s="22">
        <f>SUMIFS(N$38:N$121,$B$38:$B$121,$C11)*'BRZSPbS-frgt-ldv'!L2</f>
        <v>1700424</v>
      </c>
      <c r="O11" s="22">
        <f>SUMIFS(O$38:O$121,$B$38:$B$121,$C11)*'BRZSPbS-frgt-ldv'!M2</f>
        <v>1839327.5250000001</v>
      </c>
      <c r="P11" s="22">
        <f>SUMIFS(P$38:P$121,$B$38:$B$121,$C11)*'BRZSPbS-frgt-ldv'!N2</f>
        <v>1981135.7500000002</v>
      </c>
      <c r="Q11" s="22">
        <f>SUMIFS(Q$38:Q$121,$B$38:$B$121,$C11)*'BRZSPbS-frgt-ldv'!O2</f>
        <v>2124116.1250000005</v>
      </c>
      <c r="R11" s="22">
        <f>SUMIFS(R$38:R$121,$B$38:$B$121,$C11)*'BRZSPbS-frgt-ldv'!P2</f>
        <v>2269275.6000000006</v>
      </c>
    </row>
    <row r="12" spans="3:18" x14ac:dyDescent="0.25">
      <c r="C12" t="s">
        <v>237</v>
      </c>
      <c r="D12" s="22">
        <f>SUMIFS(D$38:D$121,$B$38:$B$121,$C12)*'BRZSPbS-psgr-hdv'!E$2</f>
        <v>65518.44</v>
      </c>
      <c r="E12" s="22">
        <f>SUMIFS(E$38:E$121,$B$38:$B$121,$C12)*'BRZSPbS-psgr-hdv'!F$2</f>
        <v>66107.16</v>
      </c>
      <c r="F12" s="22">
        <f>SUMIFS(F$38:F$121,$B$38:$B$121,$C12)*'BRZSPbS-psgr-hdv'!G$2</f>
        <v>68264.100000000006</v>
      </c>
      <c r="G12" s="22">
        <f>SUMIFS(G$38:G$121,$B$38:$B$121,$C12)*'BRZSPbS-psgr-hdv'!H$2</f>
        <v>72675.839999999997</v>
      </c>
      <c r="H12" s="22">
        <f>SUMIFS(H$38:H$121,$B$38:$B$121,$C12)*'BRZSPbS-psgr-hdv'!I$2</f>
        <v>77104.86</v>
      </c>
      <c r="I12" s="22">
        <f>SUMIFS(I$38:I$121,$B$38:$B$121,$C12)*'BRZSPbS-psgr-hdv'!J$2</f>
        <v>81531.360000000001</v>
      </c>
      <c r="J12" s="22">
        <f>SUMIFS(J$38:J$121,$B$38:$B$121,$C12)*'BRZSPbS-psgr-hdv'!K$2</f>
        <v>85944.6</v>
      </c>
      <c r="K12" s="22">
        <f>SUMIFS(K$38:K$121,$B$38:$B$121,$C12)*'BRZSPbS-psgr-hdv'!L$2</f>
        <v>90327.6</v>
      </c>
      <c r="L12" s="22">
        <f>SUMIFS(L$38:L$121,$B$38:$B$121,$C12)*'BRZSPbS-psgr-hdv'!M$2</f>
        <v>103588.32</v>
      </c>
      <c r="M12" s="22">
        <f>SUMIFS(M$38:M$121,$B$38:$B$121,$C12)*'BRZSPbS-psgr-hdv'!N$2</f>
        <v>116608.44</v>
      </c>
      <c r="N12" s="22">
        <f>SUMIFS(N$38:N$121,$B$38:$B$121,$C12)*'BRZSPbS-psgr-hdv'!O$2</f>
        <v>129388.14000000001</v>
      </c>
      <c r="O12" s="22">
        <f>SUMIFS(O$38:O$121,$B$38:$B$121,$C12)*'BRZSPbS-psgr-hdv'!P$2</f>
        <v>141953.28000000003</v>
      </c>
      <c r="P12" s="22">
        <f>SUMIFS(P$38:P$121,$B$38:$B$121,$C12)*'BRZSPbS-psgr-hdv'!Q$2</f>
        <v>154352.10000000003</v>
      </c>
      <c r="Q12" s="22">
        <f>SUMIFS(Q$38:Q$121,$B$38:$B$121,$C12)*'BRZSPbS-psgr-hdv'!R$2</f>
        <v>166574.52000000005</v>
      </c>
      <c r="R12" s="22">
        <f>SUMIFS(R$38:R$121,$B$38:$B$121,$C12)*'BRZSPbS-psgr-hdv'!S$2</f>
        <v>178551.72000000006</v>
      </c>
    </row>
    <row r="13" spans="3:18" x14ac:dyDescent="0.25">
      <c r="C13" t="s">
        <v>240</v>
      </c>
      <c r="D13" s="22">
        <f>SUMIFS(D$38:D$121,$B$38:$B$121,$C13)*'BRZSPbS-frgt-hdv'!E$2</f>
        <v>39526.565587334997</v>
      </c>
      <c r="E13" s="22">
        <f>SUMIFS(E$38:E$121,$B$38:$B$121,$C13)*'BRZSPbS-frgt-hdv'!F$2</f>
        <v>43259.008174082759</v>
      </c>
      <c r="F13" s="22">
        <f>SUMIFS(F$38:F$121,$B$38:$B$121,$C13)*'BRZSPbS-frgt-hdv'!G$2</f>
        <v>45787.517345746848</v>
      </c>
      <c r="G13" s="22">
        <f>SUMIFS(G$38:G$121,$B$38:$B$121,$C13)*'BRZSPbS-frgt-hdv'!H$2</f>
        <v>48200.514128163566</v>
      </c>
      <c r="H13" s="22">
        <f>SUMIFS(H$38:H$121,$B$38:$B$121,$C13)*'BRZSPbS-frgt-hdv'!I$2</f>
        <v>50853.863216005142</v>
      </c>
      <c r="I13" s="22">
        <f>SUMIFS(I$38:I$121,$B$38:$B$121,$C13)*'BRZSPbS-frgt-hdv'!J$2</f>
        <v>53914.345477109622</v>
      </c>
      <c r="J13" s="22">
        <f>SUMIFS(J$38:J$121,$B$38:$B$121,$C13)*'BRZSPbS-frgt-hdv'!K$2</f>
        <v>57577.432948957736</v>
      </c>
      <c r="K13" s="22">
        <f>SUMIFS(K$38:K$121,$B$38:$B$121,$C13)*'BRZSPbS-frgt-hdv'!L$2</f>
        <v>62123.869877633209</v>
      </c>
      <c r="L13" s="22">
        <f>SUMIFS(L$38:L$121,$B$38:$B$121,$C13)*'BRZSPbS-frgt-hdv'!M$2</f>
        <v>67886.734432359823</v>
      </c>
      <c r="M13" s="22">
        <f>SUMIFS(M$38:M$121,$B$38:$B$121,$C13)*'BRZSPbS-frgt-hdv'!N$2</f>
        <v>75213.426698045703</v>
      </c>
      <c r="N13" s="22">
        <f>SUMIFS(N$38:N$121,$B$38:$B$121,$C13)*'BRZSPbS-frgt-hdv'!O$2</f>
        <v>84545.590684195588</v>
      </c>
      <c r="O13" s="22">
        <f>SUMIFS(O$38:O$121,$B$38:$B$121,$C13)*'BRZSPbS-frgt-hdv'!P$2</f>
        <v>96405.396390223817</v>
      </c>
      <c r="P13" s="22">
        <f>SUMIFS(P$38:P$121,$B$38:$B$121,$C13)*'BRZSPbS-frgt-hdv'!Q$2</f>
        <v>111400.99486443253</v>
      </c>
      <c r="Q13" s="22">
        <f>SUMIFS(Q$38:Q$121,$B$38:$B$121,$C13)*'BRZSPbS-frgt-hdv'!R$2</f>
        <v>130163.0719053272</v>
      </c>
      <c r="R13" s="22">
        <f>SUMIFS(R$38:R$121,$B$38:$B$121,$C13)*'BRZSPbS-frgt-hdv'!S$2</f>
        <v>153448.87102671873</v>
      </c>
    </row>
    <row r="14" spans="3:18" x14ac:dyDescent="0.25">
      <c r="C14" t="s">
        <v>241</v>
      </c>
      <c r="D14" s="22"/>
    </row>
    <row r="15" spans="3:18" x14ac:dyDescent="0.25">
      <c r="C15" t="s">
        <v>242</v>
      </c>
      <c r="D15" s="22"/>
    </row>
    <row r="16" spans="3:18" x14ac:dyDescent="0.25">
      <c r="C16" t="s">
        <v>238</v>
      </c>
      <c r="D16" s="22"/>
    </row>
    <row r="17" spans="1:20" x14ac:dyDescent="0.25">
      <c r="C17" t="s">
        <v>243</v>
      </c>
      <c r="D17" s="22"/>
    </row>
    <row r="18" spans="1:20" x14ac:dyDescent="0.25">
      <c r="C18" t="s">
        <v>244</v>
      </c>
      <c r="D18" s="22"/>
    </row>
    <row r="19" spans="1:20" x14ac:dyDescent="0.25">
      <c r="C19" t="s">
        <v>245</v>
      </c>
      <c r="D19" s="22"/>
    </row>
    <row r="20" spans="1:20" x14ac:dyDescent="0.25">
      <c r="C20" t="s">
        <v>246</v>
      </c>
      <c r="D20" s="22"/>
    </row>
    <row r="21" spans="1:20" x14ac:dyDescent="0.25">
      <c r="C21" t="s">
        <v>247</v>
      </c>
      <c r="D21" s="22"/>
    </row>
    <row r="23" spans="1:20" x14ac:dyDescent="0.25">
      <c r="C23" t="s">
        <v>142</v>
      </c>
      <c r="D23">
        <v>2023</v>
      </c>
      <c r="E23">
        <v>2024</v>
      </c>
      <c r="F23">
        <v>2025</v>
      </c>
      <c r="G23">
        <v>2026</v>
      </c>
      <c r="H23">
        <v>2027</v>
      </c>
      <c r="I23">
        <v>2028</v>
      </c>
      <c r="J23">
        <v>2029</v>
      </c>
      <c r="K23">
        <v>2030</v>
      </c>
      <c r="L23">
        <v>2031</v>
      </c>
      <c r="M23">
        <v>2032</v>
      </c>
      <c r="N23">
        <v>2033</v>
      </c>
      <c r="O23">
        <v>2034</v>
      </c>
      <c r="P23">
        <v>2035</v>
      </c>
      <c r="Q23">
        <v>2036</v>
      </c>
      <c r="R23">
        <v>2037</v>
      </c>
      <c r="T23">
        <v>2060</v>
      </c>
    </row>
    <row r="24" spans="1:20" x14ac:dyDescent="0.25">
      <c r="A24" t="s">
        <v>416</v>
      </c>
      <c r="C24" t="s">
        <v>236</v>
      </c>
      <c r="D24" s="6">
        <f>(SUM($D10:D10)+SUMIFS(D$296:D$379,$B$296:$B$379,$C10,$A$296:$A$379,"ZEV")*MIN(($D2-D$9+2022),0)/$D2)/SUMIFS(D$124:D$207,$B$124:$B$207,$C24)</f>
        <v>3.3513523923694437E-2</v>
      </c>
      <c r="E24" s="6">
        <f>(SUM($D10:E10)+SUMIFS(E$296:E$379,$B$296:$B$379,$C10,$A$296:$A$379,"ZEV")*($D2-E$9+2022)/$D2)/SUMIFS(E$124:E$207,$B$124:$B$207,$C24)</f>
        <v>0.10900553431254215</v>
      </c>
      <c r="F24" s="6">
        <f>(SUM($D10:F10)+SUMIFS(F$296:F$379,$B$296:$B$379,$C10,$A$296:$A$379,"ZEV")*($D2-F$9+2022)/$D2)/SUMIFS(F$124:F$207,$B$124:$B$207,$C24)</f>
        <v>0.1485024313078242</v>
      </c>
      <c r="G24" s="6">
        <f>(SUM($D10:G10)+SUMIFS(G$296:G$379,$B$296:$B$379,$C10,$A$296:$A$379,"ZEV")*($D2-G$9+2022)/$D2)/SUMIFS(G$124:G$207,$B$124:$B$207,$C24)</f>
        <v>0.1886441478025056</v>
      </c>
      <c r="H24" s="6">
        <f>(SUM($D10:H10)+SUMIFS(H$296:H$379,$B$296:$B$379,$C10,$A$296:$A$379,"ZEV")*($D2-H$9+2022)/$D2)/SUMIFS(H$124:H$207,$B$124:$B$207,$C24)</f>
        <v>0.2291502859785563</v>
      </c>
      <c r="I24" s="6">
        <f>(SUM($D10:I10)+SUMIFS(I$296:I$379,$B$296:$B$379,$C10,$A$296:$A$379,"ZEV")*($D2-I$9+2022)/$D2)/SUMIFS(I$124:I$207,$B$124:$B$207,$C24)</f>
        <v>0.26979578372584567</v>
      </c>
      <c r="J24" s="6">
        <f>(SUM($D10:J10)+SUMIFS(J$296:J$379,$B$296:$B$379,$C10,$A$296:$A$379,"ZEV")*($D2-J$9+2022)/$D2)/SUMIFS(J$124:J$207,$B$124:$B$207,$C24)</f>
        <v>0.31041428249470637</v>
      </c>
      <c r="K24" s="6">
        <f>(SUM($D10:K10)+SUMIFS(K$296:K$379,$B$296:$B$379,$C10,$A$296:$A$379,"ZEV")*($D2-K$9+2022)/$D2)/SUMIFS(K$124:K$207,$B$124:$B$207,$C24)</f>
        <v>0.35087638787581266</v>
      </c>
      <c r="L24" s="6">
        <f>(SUM($D10:L10)+SUMIFS(L$296:L$379,$B$296:$B$379,$C10,$A$296:$A$379,"ZEV")*($D2-L$9+2022)/$D2)/SUMIFS(L$124:L$207,$B$124:$B$207,$C24)</f>
        <v>0.39109626321640273</v>
      </c>
      <c r="M24" s="6">
        <f>(SUM($D10:M10)+SUMIFS(M$296:M$379,$B$296:$B$379,$C10,$A$296:$A$379,"ZEV")*($D2-M$9+2022)/$D2)/SUMIFS(M$124:M$207,$B$124:$B$207,$C24)</f>
        <v>0.43101326127494882</v>
      </c>
      <c r="N24" s="6">
        <f>(SUM($D10:N10)+SUMIFS(N$296:N$379,$B$296:$B$379,$C10,$A$296:$A$379,"ZEV")*($D2-N$9+2022)/$D2)/SUMIFS(N$124:N$207,$B$124:$B$207,$C24)</f>
        <v>0.47059143354203065</v>
      </c>
      <c r="O24" s="6">
        <f>(SUM($D10:O10)+SUMIFS(O$296:O$379,$B$296:$B$379,$C10,$A$296:$A$379,"ZEV")*($D2-O$9+2022)/$D2)/SUMIFS(O$124:O$207,$B$124:$B$207,$C24)</f>
        <v>0.50981541645765915</v>
      </c>
      <c r="P24" s="6">
        <f>(SUM($D10:P10)+SUMIFS(P$296:P$379,$B$296:$B$379,$C10,$A$296:$A$379,"ZEV")*($D2-P$9+2022)/$D2)/SUMIFS(P$124:P$207,$B$124:$B$207,$C24)</f>
        <v>0.5486771036318403</v>
      </c>
      <c r="Q24" s="6">
        <f>(SUM($D10:Q10)+SUMIFS(Q$296:Q$379,$B$296:$B$379,$C10,$A$296:$A$379,"ZEV")*($D2-Q$9+2022)/$D2)/SUMIFS(Q$124:Q$207,$B$124:$B$207,$C24)</f>
        <v>0.58718268131786433</v>
      </c>
      <c r="R24" s="6">
        <f>(SUM($D10:R10)+SUMIFS(R$296:R$379,$B$296:$B$379,$C10,$A$296:$A$379,"ZEV")*($D2-R$9+2022)/$D2)/SUMIFS(R$124:R$207,$B$124:$B$207,$C24)</f>
        <v>0.62534950521196864</v>
      </c>
      <c r="S24" s="6"/>
      <c r="T24" s="6">
        <f>AVERAGE('BRZSPbS-psgr-ldv'!AB2:AP2)</f>
        <v>1</v>
      </c>
    </row>
    <row r="25" spans="1:20" x14ac:dyDescent="0.25">
      <c r="A25" t="s">
        <v>416</v>
      </c>
      <c r="C25" t="s">
        <v>239</v>
      </c>
      <c r="D25" s="6">
        <f>(SUM($D11:D11)+SUMIFS(D$296:D$379,$B$296:$B$379,$C11,$A$296:$A$379,"ZEV")*($E2-D$9+2022)/$E2)/SUMIFS(D$124:D$207,$B$124:$B$207,$C25)</f>
        <v>5.0684387333888123E-2</v>
      </c>
      <c r="E25" s="6">
        <f>(SUM($D11:E11)+SUMIFS(E$296:E$379,$B$296:$B$379,$C11,$A$296:$A$379,"ZEV")*($E2-E$9+2022)/$E2)/SUMIFS(E$124:E$207,$B$124:$B$207,$C25)</f>
        <v>8.4875994871094748E-2</v>
      </c>
      <c r="F25" s="6">
        <f>(SUM($D11:F11)+SUMIFS(F$296:F$379,$B$296:$B$379,$C11,$A$296:$A$379,"ZEV")*($E2-F$9+2022)/$E2)/SUMIFS(F$124:F$207,$B$124:$B$207,$C25)</f>
        <v>0.11963847486935243</v>
      </c>
      <c r="G25" s="6">
        <f>(SUM($D11:G11)+SUMIFS(G$296:G$379,$B$296:$B$379,$C11,$A$296:$A$379,"ZEV")*($E2-G$9+2022)/$E2)/SUMIFS(G$124:G$207,$B$124:$B$207,$C25)</f>
        <v>0.15441552301363387</v>
      </c>
      <c r="H25" s="6">
        <f>(SUM($D11:H11)+SUMIFS(H$296:H$379,$B$296:$B$379,$C11,$A$296:$A$379,"ZEV")*($E2-H$9+2022)/$E2)/SUMIFS(H$124:H$207,$B$124:$B$207,$C25)</f>
        <v>0.18891820658028768</v>
      </c>
      <c r="I25" s="6">
        <f>(SUM($D11:I11)+SUMIFS(I$296:I$379,$B$296:$B$379,$C11,$A$296:$A$379,"ZEV")*($E2-I$9+2022)/$E2)/SUMIFS(I$124:I$207,$B$124:$B$207,$C25)</f>
        <v>0.22293743478460001</v>
      </c>
      <c r="J25" s="6">
        <f>(SUM($D11:J11)+SUMIFS(J$296:J$379,$B$296:$B$379,$C11,$A$296:$A$379,"ZEV")*($E2-J$9+2022)/$E2)/SUMIFS(J$124:J$207,$B$124:$B$207,$C25)</f>
        <v>0.25632341870950026</v>
      </c>
      <c r="K25" s="6">
        <f>(SUM($D11:K11)+SUMIFS(K$296:K$379,$B$296:$B$379,$C11,$A$296:$A$379,"ZEV")*($E2-K$9+2022)/$E2)/SUMIFS(K$124:K$207,$B$124:$B$207,$C25)</f>
        <v>0.2889735042508802</v>
      </c>
      <c r="L25" s="6">
        <f>(SUM($D11:L11)+SUMIFS(L$296:L$379,$B$296:$B$379,$C11,$A$296:$A$379,"ZEV")*($E2-L$9+2022)/$E2)/SUMIFS(L$124:L$207,$B$124:$B$207,$C25)</f>
        <v>0.32081483917537901</v>
      </c>
      <c r="M25" s="6">
        <f>(SUM($D11:M11)+SUMIFS(M$296:M$379,$B$296:$B$379,$C11,$A$296:$A$379,"ZEV")*($E2-M$9+2022)/$E2)/SUMIFS(M$124:M$207,$B$124:$B$207,$C25)</f>
        <v>0.35177799273051502</v>
      </c>
      <c r="N25" s="6">
        <f>(SUM($D11:N11)+SUMIFS(N$296:N$379,$B$296:$B$379,$C11,$A$296:$A$379,"ZEV")*($E2-N$9+2022)/$E2)/SUMIFS(N$124:N$207,$B$124:$B$207,$C25)</f>
        <v>0.38180502000027855</v>
      </c>
      <c r="O25" s="6">
        <f>(SUM($D11:O11)+SUMIFS(O$296:O$379,$B$296:$B$379,$C11,$A$296:$A$379,"ZEV")*($E2-O$9+2022)/$E2)/SUMIFS(O$124:O$207,$B$124:$B$207,$C25)</f>
        <v>0.4117373424970725</v>
      </c>
      <c r="P25" s="6">
        <f>(SUM($D11:P11)+SUMIFS(P$296:P$379,$B$296:$B$379,$C11,$A$296:$A$379,"ZEV")*($E2-P$9+2022)/$E2)/SUMIFS(P$124:P$207,$B$124:$B$207,$C25)</f>
        <v>0.44147293408502009</v>
      </c>
      <c r="Q25" s="6">
        <f>(SUM($D11:Q11)+SUMIFS(Q$296:Q$379,$B$296:$B$379,$C11,$A$296:$A$379,"ZEV")*($E2-Q$9+2022)/$E2)/SUMIFS(Q$124:Q$207,$B$124:$B$207,$C25)</f>
        <v>0.45225406655437478</v>
      </c>
      <c r="R25" s="6">
        <f>(SUM($D11:R11)+SUMIFS(R$296:R$379,$B$296:$B$379,$C11,$A$296:$A$379,"ZEV")*($E2-R$9+2022)/$E2)/SUMIFS(R$124:R$207,$B$124:$B$207,$C25)</f>
        <v>0.48809162713965021</v>
      </c>
      <c r="S25" s="6"/>
      <c r="T25" s="6">
        <f>AVERAGE('BRZSPbS-frgt-ldv'!AD2:AP2)</f>
        <v>0.99423076923076925</v>
      </c>
    </row>
    <row r="26" spans="1:20" x14ac:dyDescent="0.25">
      <c r="A26" t="s">
        <v>416</v>
      </c>
      <c r="C26" t="s">
        <v>237</v>
      </c>
      <c r="D26" s="6">
        <f>(SUM($D12:D12)+SUMIFS(D$296:D$379,$B$296:$B$379,$C12,$A$296:$A$379,"ZEV")*($D3-D$9+2022)/$D3)/SUMIFS(D$124:D$207,$B$124:$B$207,$C26)</f>
        <v>0.28544248102289227</v>
      </c>
      <c r="E26" s="6">
        <f>(SUM($D12:E12)+SUMIFS(E$296:E$379,$B$296:$B$379,$C12,$A$296:$A$379,"ZEV")*($D3-E$9+2022)/$D3)/SUMIFS(E$124:E$207,$B$124:$B$207,$C26)</f>
        <v>0.28451936985022619</v>
      </c>
      <c r="F26" s="6">
        <f>(SUM($D12:F12)+SUMIFS(F$296:F$379,$B$296:$B$379,$C12,$A$296:$A$379,"ZEV")*($D3-F$9+2022)/$D3)/SUMIFS(F$124:F$207,$B$124:$B$207,$C26)</f>
        <v>0.28571907163814386</v>
      </c>
      <c r="G26" s="6">
        <f>(SUM($D12:G12)+SUMIFS(G$296:G$379,$B$296:$B$379,$C12,$A$296:$A$379,"ZEV")*($D3-G$9+2022)/$D3)/SUMIFS(G$124:G$207,$B$124:$B$207,$C26)</f>
        <v>0.28896122748195718</v>
      </c>
      <c r="H26" s="6">
        <f>(SUM($D12:H12)+SUMIFS(H$296:H$379,$B$296:$B$379,$C12,$A$296:$A$379,"ZEV")*($D3-H$9+2022)/$D3)/SUMIFS(H$124:H$207,$B$124:$B$207,$C26)</f>
        <v>0.29419405941308635</v>
      </c>
      <c r="I26" s="6">
        <f>(SUM($D12:I12)+SUMIFS(I$296:I$379,$B$296:$B$379,$C12,$A$296:$A$379,"ZEV")*($D3-I$9+2022)/$D3)/SUMIFS(I$124:I$207,$B$124:$B$207,$C26)</f>
        <v>0.30136690782741354</v>
      </c>
      <c r="J26" s="6">
        <f>(SUM($D12:J12)+SUMIFS(J$296:J$379,$B$296:$B$379,$C12,$A$296:$A$379,"ZEV")*($D3-J$9+2022)/$D3)/SUMIFS(J$124:J$207,$B$124:$B$207,$C26)</f>
        <v>0.31043522538838464</v>
      </c>
      <c r="K26" s="6">
        <f>(SUM($D12:K12)+SUMIFS(K$296:K$379,$B$296:$B$379,$C12,$A$296:$A$379,"ZEV")*($D3-K$9+2022)/$D3)/SUMIFS(K$124:K$207,$B$124:$B$207,$C26)</f>
        <v>0.32135097639871668</v>
      </c>
      <c r="L26" s="6">
        <f>(SUM($D12:L12)+SUMIFS(L$296:L$379,$B$296:$B$379,$C12,$A$296:$A$379,"ZEV")*($D3-L$9+2022)/$D3)/SUMIFS(L$124:L$207,$B$124:$B$207,$C26)</f>
        <v>0.33801269832647224</v>
      </c>
      <c r="M26" s="6">
        <f>(SUM($D12:M12)+SUMIFS(M$296:M$379,$B$296:$B$379,$C12,$A$296:$A$379,"ZEV")*($D3-M$9+2022)/$D3)/SUMIFS(M$124:M$207,$B$124:$B$207,$C26)</f>
        <v>0.36025954229706336</v>
      </c>
      <c r="N26" s="6">
        <f>(SUM($D12:N12)+SUMIFS(N$296:N$379,$B$296:$B$379,$C12,$A$296:$A$379,"ZEV")*($D3-N$9+2022)/$D3)/SUMIFS(N$124:N$207,$B$124:$B$207,$C26)</f>
        <v>0.39521470175034901</v>
      </c>
      <c r="O26" s="6">
        <f>(SUM($D12:O12)+SUMIFS(O$296:O$379,$B$296:$B$379,$C12,$A$296:$A$379,"ZEV")*($D3-O$9+2022)/$D3)/SUMIFS(O$124:O$207,$B$124:$B$207,$C26)</f>
        <v>0.4338505715257856</v>
      </c>
      <c r="P26" s="6">
        <f>(SUM($D12:P12)+SUMIFS(P$296:P$379,$B$296:$B$379,$C12,$A$296:$A$379,"ZEV")*($D3-P$9+2022)/$D3)/SUMIFS(P$124:P$207,$B$124:$B$207,$C26)</f>
        <v>0.47697305822099634</v>
      </c>
      <c r="Q26" s="6">
        <f>(SUM($D12:Q12)+SUMIFS(Q$296:Q$379,$B$296:$B$379,$C12,$A$296:$A$379,"ZEV")*($D3-Q$9+2022)/$D3)/SUMIFS(Q$124:Q$207,$B$124:$B$207,$C26)</f>
        <v>0.52602997077590352</v>
      </c>
      <c r="R26" s="6">
        <f>(SUM($D12:R12)+SUMIFS(R$296:R$379,$B$296:$B$379,$C12,$A$296:$A$379,"ZEV")*($D3-R$9+2022)/$D3)/SUMIFS(R$124:R$207,$B$124:$B$207,$C26)</f>
        <v>0.58109116084031487</v>
      </c>
      <c r="S26" s="6"/>
      <c r="T26" s="6">
        <f>AVERAGE('BRZSPbS-psgr-ldv'!AF2:AP2)</f>
        <v>1</v>
      </c>
    </row>
    <row r="27" spans="1:20" x14ac:dyDescent="0.25">
      <c r="A27" t="s">
        <v>416</v>
      </c>
      <c r="C27" t="s">
        <v>240</v>
      </c>
      <c r="D27" s="6">
        <f>(SUM($D13:D13)+SUMIFS(D$296:D$379,$B$296:$B$379,$C13,$A$296:$A$379,"ZEV")*($E3-D$9+2022)/$E3)/SUMIFS(D$124:D$207,$B$124:$B$207,$C27)</f>
        <v>1.2214477136793585E-2</v>
      </c>
      <c r="E27" s="6">
        <f>(SUM($D13:E13)+SUMIFS(E$296:E$379,$B$296:$B$379,$C13,$A$296:$A$379,"ZEV")*($E3-E$9+2022)/$E3)/SUMIFS(E$124:E$207,$B$124:$B$207,$C27)</f>
        <v>1.6108103865448916E-2</v>
      </c>
      <c r="F27" s="6">
        <f>(SUM($D13:F13)+SUMIFS(F$296:F$379,$B$296:$B$379,$C13,$A$296:$A$379,"ZEV")*($E3-F$9+2022)/$E3)/SUMIFS(F$124:F$207,$B$124:$B$207,$C27)</f>
        <v>2.0080880957009991E-2</v>
      </c>
      <c r="G27" s="6">
        <f>(SUM($D13:G13)+SUMIFS(G$296:G$379,$B$296:$B$379,$C13,$A$296:$A$379,"ZEV")*($E3-G$9+2022)/$E3)/SUMIFS(G$124:G$207,$B$124:$B$207,$C27)</f>
        <v>2.4089554370912251E-2</v>
      </c>
      <c r="H27" s="6">
        <f>(SUM($D13:H13)+SUMIFS(H$296:H$379,$B$296:$B$379,$C13,$A$296:$A$379,"ZEV")*($E3-H$9+2022)/$E3)/SUMIFS(H$124:H$207,$B$124:$B$207,$C27)</f>
        <v>2.812563668891958E-2</v>
      </c>
      <c r="I27" s="6">
        <f>(SUM($D13:I13)+SUMIFS(I$296:I$379,$B$296:$B$379,$C13,$A$296:$A$379,"ZEV")*($E3-I$9+2022)/$E3)/SUMIFS(I$124:I$207,$B$124:$B$207,$C27)</f>
        <v>3.2196710832961155E-2</v>
      </c>
      <c r="J27" s="6">
        <f>(SUM($D13:J13)+SUMIFS(J$296:J$379,$B$296:$B$379,$C13,$A$296:$A$379,"ZEV")*($E3-J$9+2022)/$E3)/SUMIFS(J$124:J$207,$B$124:$B$207,$C27)</f>
        <v>3.6326398477775759E-2</v>
      </c>
      <c r="K27" s="6">
        <f>(SUM($D13:K13)+SUMIFS(K$296:K$379,$B$296:$B$379,$C13,$A$296:$A$379,"ZEV")*($E3-K$9+2022)/$E3)/SUMIFS(K$124:K$207,$B$124:$B$207,$C27)</f>
        <v>4.0557185158419697E-2</v>
      </c>
      <c r="L27" s="6">
        <f>(SUM($D13:L13)+SUMIFS(L$296:L$379,$B$296:$B$379,$C13,$A$296:$A$379,"ZEV")*($E3-L$9+2022)/$E3)/SUMIFS(L$124:L$207,$B$124:$B$207,$C27)</f>
        <v>4.4951556484771137E-2</v>
      </c>
      <c r="M27" s="6">
        <f>(SUM($D13:M13)+SUMIFS(M$296:M$379,$B$296:$B$379,$C13,$A$296:$A$379,"ZEV")*($E3-M$9+2022)/$E3)/SUMIFS(M$124:M$207,$B$124:$B$207,$C27)</f>
        <v>4.9592570548223865E-2</v>
      </c>
      <c r="N27" s="6">
        <f>(SUM($D13:N13)+SUMIFS(N$296:N$379,$B$296:$B$379,$C13,$A$296:$A$379,"ZEV")*($E3-N$9+2022)/$E3)/SUMIFS(N$124:N$207,$B$124:$B$207,$C27)</f>
        <v>5.4588523266709835E-2</v>
      </c>
      <c r="O27" s="6">
        <f>(SUM($D13:O13)+SUMIFS(O$296:O$379,$B$296:$B$379,$C13,$A$296:$A$379,"ZEV")*($E3-O$9+2022)/$E3)/SUMIFS(O$124:O$207,$B$124:$B$207,$C27)</f>
        <v>6.007419343475412E-2</v>
      </c>
      <c r="P27" s="6">
        <f>(SUM($D13:P13)+SUMIFS(P$296:P$379,$B$296:$B$379,$C13,$A$296:$A$379,"ZEV")*($E3-P$9+2022)/$E3)/SUMIFS(P$124:P$207,$B$124:$B$207,$C27)</f>
        <v>6.621244359014998E-2</v>
      </c>
      <c r="Q27" s="6">
        <f>(SUM($D13:Q13)+SUMIFS(Q$296:Q$379,$B$296:$B$379,$C13,$A$296:$A$379,"ZEV")*($E3-Q$9+2022)/$E3)/SUMIFS(Q$124:Q$207,$B$124:$B$207,$C27)</f>
        <v>7.3188966280413451E-2</v>
      </c>
      <c r="R27" s="6">
        <f>(SUM($D13:R13)+SUMIFS(R$296:R$379,$B$296:$B$379,$C13,$A$296:$A$379,"ZEV")*($E3-R$9+2022)/$E3)/SUMIFS(R$124:R$207,$B$124:$B$207,$C27)</f>
        <v>8.1208450724542275E-2</v>
      </c>
      <c r="S27" s="6"/>
      <c r="T27" s="6">
        <f>AVERAGE('BRZSPbS-frgt-hdv'!AD2:AP2)</f>
        <v>0.4836016419118021</v>
      </c>
    </row>
    <row r="28" spans="1:20" x14ac:dyDescent="0.25">
      <c r="A28" t="s">
        <v>416</v>
      </c>
      <c r="C28" t="s">
        <v>241</v>
      </c>
      <c r="D28" s="22"/>
    </row>
    <row r="29" spans="1:20" x14ac:dyDescent="0.25">
      <c r="A29" t="s">
        <v>416</v>
      </c>
      <c r="C29" t="s">
        <v>242</v>
      </c>
      <c r="D29" s="22"/>
    </row>
    <row r="30" spans="1:20" x14ac:dyDescent="0.25">
      <c r="A30" t="s">
        <v>416</v>
      </c>
      <c r="C30" t="s">
        <v>238</v>
      </c>
      <c r="D30" s="22"/>
    </row>
    <row r="31" spans="1:20" x14ac:dyDescent="0.25">
      <c r="A31" t="s">
        <v>416</v>
      </c>
      <c r="C31" t="s">
        <v>243</v>
      </c>
      <c r="D31" s="22"/>
    </row>
    <row r="32" spans="1:20" x14ac:dyDescent="0.25">
      <c r="A32" t="s">
        <v>416</v>
      </c>
      <c r="C32" t="s">
        <v>244</v>
      </c>
      <c r="D32" s="22"/>
    </row>
    <row r="33" spans="1:41" x14ac:dyDescent="0.25">
      <c r="A33" t="s">
        <v>416</v>
      </c>
      <c r="C33" t="s">
        <v>245</v>
      </c>
      <c r="D33" s="22"/>
    </row>
    <row r="34" spans="1:41" x14ac:dyDescent="0.25">
      <c r="A34" t="s">
        <v>416</v>
      </c>
      <c r="C34" t="s">
        <v>246</v>
      </c>
      <c r="D34" s="22"/>
    </row>
    <row r="35" spans="1:41" x14ac:dyDescent="0.25">
      <c r="A35" t="s">
        <v>416</v>
      </c>
      <c r="C35" t="s">
        <v>247</v>
      </c>
      <c r="D35" s="22"/>
    </row>
    <row r="36" spans="1:41" x14ac:dyDescent="0.25">
      <c r="A36" t="s">
        <v>416</v>
      </c>
    </row>
    <row r="37" spans="1:41" x14ac:dyDescent="0.25">
      <c r="C37" t="s">
        <v>151</v>
      </c>
      <c r="D37">
        <v>2023</v>
      </c>
      <c r="E37">
        <v>2024</v>
      </c>
      <c r="F37">
        <v>2025</v>
      </c>
      <c r="G37">
        <v>2026</v>
      </c>
      <c r="H37">
        <v>2027</v>
      </c>
      <c r="I37">
        <v>2028</v>
      </c>
      <c r="J37">
        <v>2029</v>
      </c>
      <c r="K37">
        <v>2030</v>
      </c>
      <c r="L37">
        <v>2031</v>
      </c>
      <c r="M37">
        <v>2032</v>
      </c>
      <c r="N37">
        <v>2033</v>
      </c>
      <c r="O37">
        <v>2034</v>
      </c>
      <c r="P37">
        <v>2035</v>
      </c>
      <c r="Q37">
        <v>2036</v>
      </c>
      <c r="R37">
        <v>2037</v>
      </c>
      <c r="S37">
        <v>2038</v>
      </c>
      <c r="T37">
        <v>2039</v>
      </c>
      <c r="U37">
        <v>2040</v>
      </c>
      <c r="V37">
        <v>2041</v>
      </c>
      <c r="W37">
        <v>2042</v>
      </c>
      <c r="X37">
        <v>2043</v>
      </c>
      <c r="Y37">
        <v>2044</v>
      </c>
      <c r="Z37">
        <v>2045</v>
      </c>
      <c r="AA37">
        <v>2046</v>
      </c>
      <c r="AB37">
        <v>2047</v>
      </c>
      <c r="AC37">
        <v>2048</v>
      </c>
      <c r="AD37">
        <v>2049</v>
      </c>
      <c r="AE37">
        <v>2050</v>
      </c>
      <c r="AF37">
        <v>2051</v>
      </c>
      <c r="AG37">
        <v>2052</v>
      </c>
      <c r="AH37">
        <v>2053</v>
      </c>
      <c r="AI37">
        <v>2054</v>
      </c>
      <c r="AJ37">
        <v>2055</v>
      </c>
      <c r="AK37">
        <v>2056</v>
      </c>
      <c r="AL37">
        <v>2057</v>
      </c>
      <c r="AM37">
        <v>2058</v>
      </c>
      <c r="AN37">
        <v>2059</v>
      </c>
      <c r="AO37">
        <v>2060</v>
      </c>
    </row>
    <row r="38" spans="1:41" x14ac:dyDescent="0.25">
      <c r="A38" t="s">
        <v>416</v>
      </c>
      <c r="B38" t="s">
        <v>236</v>
      </c>
      <c r="C38" t="s">
        <v>152</v>
      </c>
      <c r="D38" s="22">
        <v>5790790</v>
      </c>
      <c r="E38" s="22">
        <v>4991330</v>
      </c>
      <c r="F38" s="22">
        <v>5667760</v>
      </c>
      <c r="G38" s="22">
        <v>6175270</v>
      </c>
      <c r="H38" s="22">
        <v>6690700</v>
      </c>
      <c r="I38" s="22">
        <v>7181930</v>
      </c>
      <c r="J38" s="22">
        <v>7823630</v>
      </c>
      <c r="K38" s="22">
        <v>8680480</v>
      </c>
      <c r="L38" s="22">
        <v>9914660</v>
      </c>
      <c r="M38" s="22">
        <v>11153200</v>
      </c>
      <c r="N38" s="22">
        <v>12407400</v>
      </c>
      <c r="O38" s="22">
        <v>13667500</v>
      </c>
      <c r="P38" s="22">
        <v>14932300</v>
      </c>
      <c r="Q38" s="22">
        <v>16163400</v>
      </c>
      <c r="R38" s="22">
        <v>17410800</v>
      </c>
      <c r="S38" s="22">
        <v>18670500</v>
      </c>
      <c r="T38" s="22">
        <v>19936200</v>
      </c>
      <c r="U38" s="22">
        <v>21202100</v>
      </c>
      <c r="V38" s="22">
        <v>21364700</v>
      </c>
      <c r="W38" s="22">
        <v>21503200</v>
      </c>
      <c r="X38" s="22">
        <v>21445800</v>
      </c>
      <c r="Y38" s="22">
        <v>21318200</v>
      </c>
      <c r="Z38" s="22">
        <v>21180700</v>
      </c>
      <c r="AA38" s="22">
        <v>21036800</v>
      </c>
      <c r="AB38" s="22">
        <v>20882500</v>
      </c>
      <c r="AC38" s="22">
        <v>20718900</v>
      </c>
      <c r="AD38" s="22">
        <v>20543200</v>
      </c>
      <c r="AE38" s="22">
        <v>20362200</v>
      </c>
      <c r="AF38" s="22">
        <v>20167000</v>
      </c>
      <c r="AG38" s="22">
        <v>19957200</v>
      </c>
      <c r="AH38" s="22">
        <v>19735300</v>
      </c>
      <c r="AI38" s="22">
        <v>19495900</v>
      </c>
      <c r="AJ38" s="22">
        <v>19236100</v>
      </c>
      <c r="AK38" s="22">
        <v>18955100</v>
      </c>
      <c r="AL38" s="22">
        <v>18650700</v>
      </c>
      <c r="AM38" s="22">
        <v>18317600</v>
      </c>
      <c r="AN38" s="22">
        <v>17953200</v>
      </c>
      <c r="AO38" s="22">
        <v>17554600</v>
      </c>
    </row>
    <row r="39" spans="1:41" x14ac:dyDescent="0.25">
      <c r="A39" t="s">
        <v>78</v>
      </c>
      <c r="B39" t="s">
        <v>236</v>
      </c>
      <c r="C39" t="s">
        <v>153</v>
      </c>
      <c r="D39">
        <v>34344</v>
      </c>
      <c r="E39">
        <v>36573</v>
      </c>
      <c r="F39">
        <v>36102</v>
      </c>
      <c r="G39">
        <v>34767</v>
      </c>
      <c r="H39">
        <v>33495</v>
      </c>
      <c r="I39">
        <v>32310</v>
      </c>
      <c r="J39">
        <v>31662</v>
      </c>
      <c r="K39">
        <v>30306</v>
      </c>
      <c r="L39">
        <v>27369</v>
      </c>
      <c r="M39">
        <v>24540</v>
      </c>
      <c r="N39">
        <v>21633</v>
      </c>
      <c r="O39">
        <v>18657</v>
      </c>
      <c r="P39">
        <v>15660</v>
      </c>
      <c r="Q39">
        <v>12519</v>
      </c>
      <c r="R39">
        <v>9468</v>
      </c>
      <c r="S39">
        <v>6366</v>
      </c>
      <c r="T39">
        <v>3207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78</v>
      </c>
      <c r="B40" t="s">
        <v>236</v>
      </c>
      <c r="C40" t="s">
        <v>154</v>
      </c>
      <c r="D40" s="22">
        <v>15958100</v>
      </c>
      <c r="E40" s="22">
        <v>16976700</v>
      </c>
      <c r="F40" s="22">
        <v>16786500</v>
      </c>
      <c r="G40" s="22">
        <v>16409000</v>
      </c>
      <c r="H40" s="22">
        <v>15937500</v>
      </c>
      <c r="I40" s="22">
        <v>15438600</v>
      </c>
      <c r="J40" s="22">
        <v>15067000</v>
      </c>
      <c r="K40" s="22">
        <v>14358000</v>
      </c>
      <c r="L40" s="22">
        <v>12993700</v>
      </c>
      <c r="M40" s="22">
        <v>11634300</v>
      </c>
      <c r="N40" s="22">
        <v>10222500</v>
      </c>
      <c r="O40" s="22">
        <v>8789660</v>
      </c>
      <c r="P40" s="22">
        <v>7342620</v>
      </c>
      <c r="Q40" s="22">
        <v>5918860</v>
      </c>
      <c r="R40" s="22">
        <v>4468760</v>
      </c>
      <c r="S40" s="22">
        <v>2996590</v>
      </c>
      <c r="T40" s="22">
        <v>1505930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78</v>
      </c>
      <c r="B41" t="s">
        <v>236</v>
      </c>
      <c r="C41" t="s">
        <v>155</v>
      </c>
      <c r="D41">
        <v>118677</v>
      </c>
      <c r="E41">
        <v>160806</v>
      </c>
      <c r="F41">
        <v>158421</v>
      </c>
      <c r="G41">
        <v>153267</v>
      </c>
      <c r="H41">
        <v>148755</v>
      </c>
      <c r="I41">
        <v>144144</v>
      </c>
      <c r="J41">
        <v>140697</v>
      </c>
      <c r="K41">
        <v>134214</v>
      </c>
      <c r="L41">
        <v>121797</v>
      </c>
      <c r="M41">
        <v>108861</v>
      </c>
      <c r="N41">
        <v>95661</v>
      </c>
      <c r="O41">
        <v>82317</v>
      </c>
      <c r="P41">
        <v>68949</v>
      </c>
      <c r="Q41">
        <v>55515</v>
      </c>
      <c r="R41">
        <v>41958</v>
      </c>
      <c r="S41">
        <v>28146</v>
      </c>
      <c r="T41">
        <v>14154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 t="s">
        <v>416</v>
      </c>
      <c r="B42" t="s">
        <v>236</v>
      </c>
      <c r="C42" t="s">
        <v>156</v>
      </c>
      <c r="D42" s="22">
        <v>2847300</v>
      </c>
      <c r="E42" s="22">
        <v>3671630</v>
      </c>
      <c r="F42" s="22">
        <v>4265540</v>
      </c>
      <c r="G42" s="22">
        <v>4727620</v>
      </c>
      <c r="H42" s="22">
        <v>5187800</v>
      </c>
      <c r="I42" s="22">
        <v>5617540</v>
      </c>
      <c r="J42" s="22">
        <v>5694230</v>
      </c>
      <c r="K42" s="22">
        <v>5821220</v>
      </c>
      <c r="L42" s="22">
        <v>6145820</v>
      </c>
      <c r="M42" s="22">
        <v>6449340</v>
      </c>
      <c r="N42" s="22">
        <v>6718180</v>
      </c>
      <c r="O42" s="22">
        <v>6958340</v>
      </c>
      <c r="P42" s="22">
        <v>7166740</v>
      </c>
      <c r="Q42" s="22">
        <v>7350260</v>
      </c>
      <c r="R42" s="22">
        <v>7514420</v>
      </c>
      <c r="S42" s="22">
        <v>7661620</v>
      </c>
      <c r="T42" s="22">
        <v>7797080</v>
      </c>
      <c r="U42" s="22">
        <v>7926050</v>
      </c>
      <c r="V42" s="22">
        <v>7647120</v>
      </c>
      <c r="W42" s="22">
        <v>7379260</v>
      </c>
      <c r="X42" s="22">
        <v>7278620</v>
      </c>
      <c r="Y42" s="22">
        <v>7231810</v>
      </c>
      <c r="Z42" s="22">
        <v>7181560</v>
      </c>
      <c r="AA42" s="22">
        <v>7126370</v>
      </c>
      <c r="AB42" s="22">
        <v>7070650</v>
      </c>
      <c r="AC42" s="22">
        <v>7012920</v>
      </c>
      <c r="AD42" s="22">
        <v>6951870</v>
      </c>
      <c r="AE42" s="22">
        <v>6884920</v>
      </c>
      <c r="AF42" s="22">
        <v>6816670</v>
      </c>
      <c r="AG42" s="22">
        <v>6743110</v>
      </c>
      <c r="AH42" s="22">
        <v>6663730</v>
      </c>
      <c r="AI42" s="22">
        <v>6579690</v>
      </c>
      <c r="AJ42" s="22">
        <v>6489420</v>
      </c>
      <c r="AK42" s="22">
        <v>6391440</v>
      </c>
      <c r="AL42" s="22">
        <v>6285740</v>
      </c>
      <c r="AM42" s="22">
        <v>6171020</v>
      </c>
      <c r="AN42" s="22">
        <v>6045320</v>
      </c>
      <c r="AO42" s="22">
        <v>5907190</v>
      </c>
    </row>
    <row r="43" spans="1:41" x14ac:dyDescent="0.25">
      <c r="A43" t="s">
        <v>78</v>
      </c>
      <c r="B43" t="s">
        <v>236</v>
      </c>
      <c r="C43" t="s">
        <v>157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23100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5">
      <c r="A44" t="s">
        <v>416</v>
      </c>
      <c r="B44" t="s">
        <v>236</v>
      </c>
      <c r="C44" t="s">
        <v>158</v>
      </c>
      <c r="D44">
        <v>0</v>
      </c>
      <c r="E44">
        <v>25254</v>
      </c>
      <c r="F44">
        <v>50505</v>
      </c>
      <c r="G44">
        <v>73869</v>
      </c>
      <c r="H44">
        <v>96777</v>
      </c>
      <c r="I44">
        <v>118902</v>
      </c>
      <c r="J44">
        <v>143448</v>
      </c>
      <c r="K44">
        <v>172605</v>
      </c>
      <c r="L44">
        <v>209754</v>
      </c>
      <c r="M44">
        <v>248349</v>
      </c>
      <c r="N44">
        <v>288387</v>
      </c>
      <c r="O44">
        <v>329667</v>
      </c>
      <c r="P44">
        <v>371985</v>
      </c>
      <c r="Q44">
        <v>414258</v>
      </c>
      <c r="R44">
        <v>457557</v>
      </c>
      <c r="S44">
        <v>501891</v>
      </c>
      <c r="T44">
        <v>546900</v>
      </c>
      <c r="U44">
        <v>592413</v>
      </c>
      <c r="V44">
        <v>606834</v>
      </c>
      <c r="W44">
        <v>620130</v>
      </c>
      <c r="X44">
        <v>645423</v>
      </c>
      <c r="Y44">
        <v>675261</v>
      </c>
      <c r="Z44">
        <v>704316</v>
      </c>
      <c r="AA44">
        <v>732774</v>
      </c>
      <c r="AB44">
        <v>760347</v>
      </c>
      <c r="AC44">
        <v>787434</v>
      </c>
      <c r="AD44">
        <v>813288</v>
      </c>
      <c r="AE44">
        <v>838515</v>
      </c>
      <c r="AF44">
        <v>862614</v>
      </c>
      <c r="AG44">
        <v>885354</v>
      </c>
      <c r="AH44">
        <v>907011</v>
      </c>
      <c r="AI44">
        <v>927144</v>
      </c>
      <c r="AJ44">
        <v>945453</v>
      </c>
      <c r="AK44">
        <v>961953</v>
      </c>
      <c r="AL44">
        <v>976341</v>
      </c>
      <c r="AM44">
        <v>988128</v>
      </c>
      <c r="AN44">
        <v>997221</v>
      </c>
      <c r="AO44" s="22">
        <v>1003200</v>
      </c>
    </row>
    <row r="45" spans="1:41" x14ac:dyDescent="0.25">
      <c r="A45" t="s">
        <v>416</v>
      </c>
      <c r="B45" t="s">
        <v>239</v>
      </c>
      <c r="C45" t="s">
        <v>159</v>
      </c>
      <c r="D45">
        <v>273918</v>
      </c>
      <c r="E45">
        <v>461076</v>
      </c>
      <c r="F45">
        <v>625191</v>
      </c>
      <c r="G45">
        <v>720660</v>
      </c>
      <c r="H45">
        <v>862644</v>
      </c>
      <c r="I45" s="22">
        <v>1024450</v>
      </c>
      <c r="J45" s="22">
        <v>1163540</v>
      </c>
      <c r="K45" s="22">
        <v>1296660</v>
      </c>
      <c r="L45" s="22">
        <v>1414500</v>
      </c>
      <c r="M45" s="22">
        <v>1684260</v>
      </c>
      <c r="N45" s="22">
        <v>1950600</v>
      </c>
      <c r="O45" s="22">
        <v>2211090</v>
      </c>
      <c r="P45" s="22">
        <v>2465590</v>
      </c>
      <c r="Q45" s="22">
        <v>2709680</v>
      </c>
      <c r="R45" s="22">
        <v>2950490</v>
      </c>
      <c r="S45" s="22">
        <v>3188560</v>
      </c>
      <c r="T45" s="22">
        <v>3426200</v>
      </c>
      <c r="U45" s="22">
        <v>3665780</v>
      </c>
      <c r="V45" s="22">
        <v>3751050</v>
      </c>
      <c r="W45" s="22">
        <v>3840570</v>
      </c>
      <c r="X45" s="22">
        <v>3930760</v>
      </c>
      <c r="Y45" s="22">
        <v>4022910</v>
      </c>
      <c r="Z45" s="22">
        <v>4114730</v>
      </c>
      <c r="AA45" s="22">
        <v>4208550</v>
      </c>
      <c r="AB45" s="22">
        <v>4296360</v>
      </c>
      <c r="AC45" s="22">
        <v>4371200</v>
      </c>
      <c r="AD45" s="22">
        <v>4443210</v>
      </c>
      <c r="AE45" s="22">
        <v>4508490</v>
      </c>
      <c r="AF45" s="22">
        <v>4568330</v>
      </c>
      <c r="AG45" s="22">
        <v>4627310</v>
      </c>
      <c r="AH45" s="22">
        <v>4681010</v>
      </c>
      <c r="AI45" s="22">
        <v>4724510</v>
      </c>
      <c r="AJ45" s="22">
        <v>4754750</v>
      </c>
      <c r="AK45" s="22">
        <v>4774820</v>
      </c>
      <c r="AL45" s="22">
        <v>4790930</v>
      </c>
      <c r="AM45" s="22">
        <v>4801360</v>
      </c>
      <c r="AN45" s="22">
        <v>4803760</v>
      </c>
      <c r="AO45" s="22">
        <v>4796780</v>
      </c>
    </row>
    <row r="46" spans="1:41" x14ac:dyDescent="0.25">
      <c r="A46" t="s">
        <v>78</v>
      </c>
      <c r="B46" t="s">
        <v>239</v>
      </c>
      <c r="C46" t="s">
        <v>160</v>
      </c>
      <c r="D46">
        <v>118152</v>
      </c>
      <c r="E46">
        <v>148788</v>
      </c>
      <c r="F46">
        <v>169356</v>
      </c>
      <c r="G46">
        <v>172689</v>
      </c>
      <c r="H46">
        <v>171135</v>
      </c>
      <c r="I46">
        <v>172071</v>
      </c>
      <c r="J46">
        <v>190515</v>
      </c>
      <c r="K46">
        <v>209490</v>
      </c>
      <c r="L46">
        <v>174435</v>
      </c>
      <c r="M46">
        <v>168546</v>
      </c>
      <c r="N46">
        <v>161436</v>
      </c>
      <c r="O46">
        <v>150093</v>
      </c>
      <c r="P46">
        <v>136596</v>
      </c>
      <c r="Q46">
        <v>114297</v>
      </c>
      <c r="R46">
        <v>90843</v>
      </c>
      <c r="S46">
        <v>64491</v>
      </c>
      <c r="T46">
        <v>34284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 t="s">
        <v>78</v>
      </c>
      <c r="B47" t="s">
        <v>239</v>
      </c>
      <c r="C47" t="s">
        <v>161</v>
      </c>
      <c r="D47" s="22">
        <v>1143500</v>
      </c>
      <c r="E47" s="22">
        <v>1129270</v>
      </c>
      <c r="F47" s="22">
        <v>1092380</v>
      </c>
      <c r="G47" s="22">
        <v>1130870</v>
      </c>
      <c r="H47" s="22">
        <v>1089860</v>
      </c>
      <c r="I47" s="22">
        <v>1024950</v>
      </c>
      <c r="J47">
        <v>967860</v>
      </c>
      <c r="K47">
        <v>913857</v>
      </c>
      <c r="L47">
        <v>952092</v>
      </c>
      <c r="M47">
        <v>833490</v>
      </c>
      <c r="N47">
        <v>712566</v>
      </c>
      <c r="O47">
        <v>596559</v>
      </c>
      <c r="P47">
        <v>481563</v>
      </c>
      <c r="Q47">
        <v>380949</v>
      </c>
      <c r="R47">
        <v>279354</v>
      </c>
      <c r="S47">
        <v>181878</v>
      </c>
      <c r="T47">
        <v>88725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 t="s">
        <v>78</v>
      </c>
      <c r="B48" t="s">
        <v>239</v>
      </c>
      <c r="C48" t="s">
        <v>162</v>
      </c>
      <c r="D48">
        <v>840060</v>
      </c>
      <c r="E48">
        <v>754695</v>
      </c>
      <c r="F48">
        <v>705624</v>
      </c>
      <c r="G48">
        <v>652239</v>
      </c>
      <c r="H48">
        <v>628836</v>
      </c>
      <c r="I48">
        <v>604344</v>
      </c>
      <c r="J48">
        <v>579012</v>
      </c>
      <c r="K48">
        <v>559896</v>
      </c>
      <c r="L48">
        <v>527061</v>
      </c>
      <c r="M48">
        <v>456567</v>
      </c>
      <c r="N48">
        <v>395058</v>
      </c>
      <c r="O48">
        <v>336591</v>
      </c>
      <c r="P48">
        <v>282147</v>
      </c>
      <c r="Q48">
        <v>222993</v>
      </c>
      <c r="R48">
        <v>166479</v>
      </c>
      <c r="S48">
        <v>109983</v>
      </c>
      <c r="T48">
        <v>54567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 t="s">
        <v>416</v>
      </c>
      <c r="B49" t="s">
        <v>239</v>
      </c>
      <c r="C49" t="s">
        <v>163</v>
      </c>
      <c r="D49">
        <v>7443</v>
      </c>
      <c r="E49">
        <v>20658</v>
      </c>
      <c r="F49">
        <v>33324</v>
      </c>
      <c r="G49">
        <v>41730</v>
      </c>
      <c r="H49">
        <v>52407</v>
      </c>
      <c r="I49">
        <v>63375</v>
      </c>
      <c r="J49">
        <v>73281</v>
      </c>
      <c r="K49">
        <v>82728</v>
      </c>
      <c r="L49">
        <v>88677</v>
      </c>
      <c r="M49">
        <v>107088</v>
      </c>
      <c r="N49">
        <v>124362</v>
      </c>
      <c r="O49">
        <v>141300</v>
      </c>
      <c r="P49">
        <v>156657</v>
      </c>
      <c r="Q49">
        <v>174249</v>
      </c>
      <c r="R49">
        <v>190020</v>
      </c>
      <c r="S49">
        <v>204354</v>
      </c>
      <c r="T49">
        <v>218679</v>
      </c>
      <c r="U49">
        <v>234306</v>
      </c>
      <c r="V49">
        <v>239397</v>
      </c>
      <c r="W49">
        <v>243948</v>
      </c>
      <c r="X49">
        <v>250191</v>
      </c>
      <c r="Y49">
        <v>255462</v>
      </c>
      <c r="Z49">
        <v>260643</v>
      </c>
      <c r="AA49">
        <v>264828</v>
      </c>
      <c r="AB49">
        <v>274362</v>
      </c>
      <c r="AC49">
        <v>289692</v>
      </c>
      <c r="AD49">
        <v>305187</v>
      </c>
      <c r="AE49">
        <v>319101</v>
      </c>
      <c r="AF49">
        <v>334131</v>
      </c>
      <c r="AG49">
        <v>348903</v>
      </c>
      <c r="AH49">
        <v>362871</v>
      </c>
      <c r="AI49">
        <v>376665</v>
      </c>
      <c r="AJ49">
        <v>389529</v>
      </c>
      <c r="AK49">
        <v>401520</v>
      </c>
      <c r="AL49">
        <v>413169</v>
      </c>
      <c r="AM49">
        <v>424359</v>
      </c>
      <c r="AN49">
        <v>434718</v>
      </c>
      <c r="AO49">
        <v>443514</v>
      </c>
    </row>
    <row r="50" spans="1:41" x14ac:dyDescent="0.25">
      <c r="A50" t="s">
        <v>78</v>
      </c>
      <c r="B50" t="s">
        <v>239</v>
      </c>
      <c r="C50" t="s">
        <v>164</v>
      </c>
      <c r="D50">
        <v>522</v>
      </c>
      <c r="E50">
        <v>519</v>
      </c>
      <c r="F50">
        <v>489</v>
      </c>
      <c r="G50">
        <v>426</v>
      </c>
      <c r="H50">
        <v>420</v>
      </c>
      <c r="I50">
        <v>501</v>
      </c>
      <c r="J50">
        <v>477</v>
      </c>
      <c r="K50">
        <v>462</v>
      </c>
      <c r="L50">
        <v>336</v>
      </c>
      <c r="M50">
        <v>288</v>
      </c>
      <c r="N50">
        <v>249</v>
      </c>
      <c r="O50">
        <v>210</v>
      </c>
      <c r="P50">
        <v>204</v>
      </c>
      <c r="Q50">
        <v>156</v>
      </c>
      <c r="R50">
        <v>114</v>
      </c>
      <c r="S50">
        <v>75</v>
      </c>
      <c r="T50">
        <v>36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A51" t="s">
        <v>416</v>
      </c>
      <c r="B51" t="s">
        <v>239</v>
      </c>
      <c r="C51" t="s">
        <v>165</v>
      </c>
      <c r="D51">
        <v>819</v>
      </c>
      <c r="E51">
        <v>4683</v>
      </c>
      <c r="F51">
        <v>9015</v>
      </c>
      <c r="G51">
        <v>12198</v>
      </c>
      <c r="H51">
        <v>16431</v>
      </c>
      <c r="I51">
        <v>21405</v>
      </c>
      <c r="J51">
        <v>26214</v>
      </c>
      <c r="K51">
        <v>31428</v>
      </c>
      <c r="L51">
        <v>36678</v>
      </c>
      <c r="M51">
        <v>46398</v>
      </c>
      <c r="N51">
        <v>56577</v>
      </c>
      <c r="O51">
        <v>67638</v>
      </c>
      <c r="P51">
        <v>79308</v>
      </c>
      <c r="Q51">
        <v>91791</v>
      </c>
      <c r="R51">
        <v>104826</v>
      </c>
      <c r="S51">
        <v>118980</v>
      </c>
      <c r="T51">
        <v>133836</v>
      </c>
      <c r="U51">
        <v>149655</v>
      </c>
      <c r="V51">
        <v>159003</v>
      </c>
      <c r="W51">
        <v>169365</v>
      </c>
      <c r="X51">
        <v>180285</v>
      </c>
      <c r="Y51">
        <v>191808</v>
      </c>
      <c r="Z51">
        <v>203064</v>
      </c>
      <c r="AA51">
        <v>214674</v>
      </c>
      <c r="AB51">
        <v>229641</v>
      </c>
      <c r="AC51">
        <v>251325</v>
      </c>
      <c r="AD51">
        <v>272529</v>
      </c>
      <c r="AE51">
        <v>294846</v>
      </c>
      <c r="AF51">
        <v>317880</v>
      </c>
      <c r="AG51">
        <v>341142</v>
      </c>
      <c r="AH51">
        <v>365526</v>
      </c>
      <c r="AI51">
        <v>389937</v>
      </c>
      <c r="AJ51">
        <v>413451</v>
      </c>
      <c r="AK51">
        <v>437211</v>
      </c>
      <c r="AL51">
        <v>460992</v>
      </c>
      <c r="AM51">
        <v>484164</v>
      </c>
      <c r="AN51">
        <v>507420</v>
      </c>
      <c r="AO51">
        <v>530130</v>
      </c>
    </row>
    <row r="52" spans="1:41" x14ac:dyDescent="0.25">
      <c r="A52" t="s">
        <v>416</v>
      </c>
      <c r="B52" t="s">
        <v>237</v>
      </c>
      <c r="C52" t="s">
        <v>166</v>
      </c>
      <c r="D52">
        <v>65280</v>
      </c>
      <c r="E52">
        <v>73569</v>
      </c>
      <c r="F52">
        <v>83169</v>
      </c>
      <c r="G52">
        <v>84744</v>
      </c>
      <c r="H52">
        <v>85890</v>
      </c>
      <c r="I52">
        <v>86700</v>
      </c>
      <c r="J52">
        <v>87237</v>
      </c>
      <c r="K52">
        <v>87516</v>
      </c>
      <c r="L52">
        <v>92520</v>
      </c>
      <c r="M52">
        <v>97518</v>
      </c>
      <c r="N52">
        <v>102567</v>
      </c>
      <c r="O52">
        <v>107598</v>
      </c>
      <c r="P52">
        <v>112791</v>
      </c>
      <c r="Q52">
        <v>116916</v>
      </c>
      <c r="R52">
        <v>120990</v>
      </c>
      <c r="S52">
        <v>124911</v>
      </c>
      <c r="T52">
        <v>128709</v>
      </c>
      <c r="U52">
        <v>132288</v>
      </c>
      <c r="V52">
        <v>135345</v>
      </c>
      <c r="W52">
        <v>137469</v>
      </c>
      <c r="X52">
        <v>138813</v>
      </c>
      <c r="Y52">
        <v>139560</v>
      </c>
      <c r="Z52">
        <v>139974</v>
      </c>
      <c r="AA52">
        <v>138096</v>
      </c>
      <c r="AB52">
        <v>136071</v>
      </c>
      <c r="AC52">
        <v>133611</v>
      </c>
      <c r="AD52">
        <v>130860</v>
      </c>
      <c r="AE52">
        <v>127623</v>
      </c>
      <c r="AF52">
        <v>121377</v>
      </c>
      <c r="AG52">
        <v>114546</v>
      </c>
      <c r="AH52">
        <v>107100</v>
      </c>
      <c r="AI52">
        <v>99717</v>
      </c>
      <c r="AJ52">
        <v>92694</v>
      </c>
      <c r="AK52">
        <v>85884</v>
      </c>
      <c r="AL52">
        <v>79137</v>
      </c>
      <c r="AM52">
        <v>72645</v>
      </c>
      <c r="AN52">
        <v>66504</v>
      </c>
      <c r="AO52">
        <v>60804</v>
      </c>
    </row>
    <row r="53" spans="1:41" x14ac:dyDescent="0.25">
      <c r="A53" t="s">
        <v>78</v>
      </c>
      <c r="B53" t="s">
        <v>237</v>
      </c>
      <c r="C53" t="s">
        <v>167</v>
      </c>
      <c r="D53">
        <v>678</v>
      </c>
      <c r="E53">
        <v>1911</v>
      </c>
      <c r="F53">
        <v>2802</v>
      </c>
      <c r="G53">
        <v>3840</v>
      </c>
      <c r="H53">
        <v>4488</v>
      </c>
      <c r="I53">
        <v>5082</v>
      </c>
      <c r="J53">
        <v>6054</v>
      </c>
      <c r="K53">
        <v>7023</v>
      </c>
      <c r="L53">
        <v>7428</v>
      </c>
      <c r="M53">
        <v>7896</v>
      </c>
      <c r="N53">
        <v>8220</v>
      </c>
      <c r="O53">
        <v>8358</v>
      </c>
      <c r="P53">
        <v>8340</v>
      </c>
      <c r="Q53">
        <v>8196</v>
      </c>
      <c r="R53">
        <v>7989</v>
      </c>
      <c r="S53">
        <v>7713</v>
      </c>
      <c r="T53">
        <v>7317</v>
      </c>
      <c r="U53">
        <v>6708</v>
      </c>
      <c r="V53">
        <v>6090</v>
      </c>
      <c r="W53">
        <v>5340</v>
      </c>
      <c r="X53">
        <v>4524</v>
      </c>
      <c r="Y53">
        <v>3669</v>
      </c>
      <c r="Z53">
        <v>2766</v>
      </c>
      <c r="AA53">
        <v>2304</v>
      </c>
      <c r="AB53">
        <v>1797</v>
      </c>
      <c r="AC53">
        <v>1236</v>
      </c>
      <c r="AD53">
        <v>633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 t="s">
        <v>78</v>
      </c>
      <c r="B54" t="s">
        <v>237</v>
      </c>
      <c r="C54" t="s">
        <v>168</v>
      </c>
      <c r="D54">
        <v>8061</v>
      </c>
      <c r="E54">
        <v>7116</v>
      </c>
      <c r="F54">
        <v>5694</v>
      </c>
      <c r="G54">
        <v>5640</v>
      </c>
      <c r="H54">
        <v>5298</v>
      </c>
      <c r="I54">
        <v>4920</v>
      </c>
      <c r="J54">
        <v>4572</v>
      </c>
      <c r="K54">
        <v>4215</v>
      </c>
      <c r="L54">
        <v>3819</v>
      </c>
      <c r="M54">
        <v>3396</v>
      </c>
      <c r="N54">
        <v>2943</v>
      </c>
      <c r="O54">
        <v>2505</v>
      </c>
      <c r="P54">
        <v>2079</v>
      </c>
      <c r="Q54">
        <v>1872</v>
      </c>
      <c r="R54">
        <v>1554</v>
      </c>
      <c r="S54">
        <v>1266</v>
      </c>
      <c r="T54">
        <v>1011</v>
      </c>
      <c r="U54">
        <v>786</v>
      </c>
      <c r="V54">
        <v>636</v>
      </c>
      <c r="W54">
        <v>462</v>
      </c>
      <c r="X54">
        <v>324</v>
      </c>
      <c r="Y54">
        <v>213</v>
      </c>
      <c r="Z54">
        <v>126</v>
      </c>
      <c r="AA54">
        <v>84</v>
      </c>
      <c r="AB54">
        <v>45</v>
      </c>
      <c r="AC54">
        <v>18</v>
      </c>
      <c r="AD54">
        <v>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 t="s">
        <v>78</v>
      </c>
      <c r="B55" t="s">
        <v>237</v>
      </c>
      <c r="C55" t="s">
        <v>169</v>
      </c>
      <c r="D55">
        <v>172533</v>
      </c>
      <c r="E55">
        <v>149682</v>
      </c>
      <c r="F55">
        <v>131307</v>
      </c>
      <c r="G55">
        <v>127365</v>
      </c>
      <c r="H55">
        <v>124509</v>
      </c>
      <c r="I55">
        <v>122043</v>
      </c>
      <c r="J55">
        <v>119400</v>
      </c>
      <c r="K55">
        <v>116946</v>
      </c>
      <c r="L55">
        <v>109470</v>
      </c>
      <c r="M55">
        <v>101559</v>
      </c>
      <c r="N55">
        <v>93492</v>
      </c>
      <c r="O55">
        <v>85317</v>
      </c>
      <c r="P55">
        <v>77043</v>
      </c>
      <c r="Q55">
        <v>69861</v>
      </c>
      <c r="R55">
        <v>62838</v>
      </c>
      <c r="S55">
        <v>55842</v>
      </c>
      <c r="T55">
        <v>48945</v>
      </c>
      <c r="U55">
        <v>42237</v>
      </c>
      <c r="V55">
        <v>35565</v>
      </c>
      <c r="W55">
        <v>29301</v>
      </c>
      <c r="X55">
        <v>23397</v>
      </c>
      <c r="Y55">
        <v>17892</v>
      </c>
      <c r="Z55">
        <v>12807</v>
      </c>
      <c r="AA55">
        <v>10113</v>
      </c>
      <c r="AB55">
        <v>7476</v>
      </c>
      <c r="AC55">
        <v>4905</v>
      </c>
      <c r="AD55">
        <v>2406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 t="s">
        <v>416</v>
      </c>
      <c r="B56" t="s">
        <v>237</v>
      </c>
      <c r="C56" t="s">
        <v>170</v>
      </c>
      <c r="D56">
        <v>2652</v>
      </c>
      <c r="E56">
        <v>1308</v>
      </c>
      <c r="F56">
        <v>1125</v>
      </c>
      <c r="G56">
        <v>906</v>
      </c>
      <c r="H56">
        <v>735</v>
      </c>
      <c r="I56">
        <v>588</v>
      </c>
      <c r="J56">
        <v>465</v>
      </c>
      <c r="K56">
        <v>351</v>
      </c>
      <c r="L56">
        <v>249</v>
      </c>
      <c r="M56">
        <v>138</v>
      </c>
      <c r="N56">
        <v>21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 t="s">
        <v>78</v>
      </c>
      <c r="B57" t="s">
        <v>237</v>
      </c>
      <c r="C57" t="s">
        <v>171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 t="s">
        <v>416</v>
      </c>
      <c r="B58" t="s">
        <v>237</v>
      </c>
      <c r="C58" t="s">
        <v>172</v>
      </c>
      <c r="D58">
        <v>2790</v>
      </c>
      <c r="E58">
        <v>2511</v>
      </c>
      <c r="F58">
        <v>3450</v>
      </c>
      <c r="G58">
        <v>4617</v>
      </c>
      <c r="H58">
        <v>5859</v>
      </c>
      <c r="I58">
        <v>7143</v>
      </c>
      <c r="J58">
        <v>8442</v>
      </c>
      <c r="K58">
        <v>9768</v>
      </c>
      <c r="L58">
        <v>11706</v>
      </c>
      <c r="M58">
        <v>13740</v>
      </c>
      <c r="N58">
        <v>15840</v>
      </c>
      <c r="O58">
        <v>18024</v>
      </c>
      <c r="P58">
        <v>20250</v>
      </c>
      <c r="Q58">
        <v>22332</v>
      </c>
      <c r="R58">
        <v>24375</v>
      </c>
      <c r="S58">
        <v>26445</v>
      </c>
      <c r="T58">
        <v>28518</v>
      </c>
      <c r="U58">
        <v>30651</v>
      </c>
      <c r="V58">
        <v>32706</v>
      </c>
      <c r="W58">
        <v>34746</v>
      </c>
      <c r="X58">
        <v>36768</v>
      </c>
      <c r="Y58">
        <v>38802</v>
      </c>
      <c r="Z58">
        <v>40821</v>
      </c>
      <c r="AA58">
        <v>42273</v>
      </c>
      <c r="AB58">
        <v>43656</v>
      </c>
      <c r="AC58">
        <v>45078</v>
      </c>
      <c r="AD58">
        <v>46266</v>
      </c>
      <c r="AE58">
        <v>47292</v>
      </c>
      <c r="AF58">
        <v>47100</v>
      </c>
      <c r="AG58">
        <v>46182</v>
      </c>
      <c r="AH58">
        <v>45186</v>
      </c>
      <c r="AI58">
        <v>43956</v>
      </c>
      <c r="AJ58">
        <v>42606</v>
      </c>
      <c r="AK58">
        <v>41127</v>
      </c>
      <c r="AL58">
        <v>39420</v>
      </c>
      <c r="AM58">
        <v>37581</v>
      </c>
      <c r="AN58">
        <v>35700</v>
      </c>
      <c r="AO58">
        <v>33840</v>
      </c>
    </row>
    <row r="59" spans="1:41" x14ac:dyDescent="0.25">
      <c r="A59" t="s">
        <v>416</v>
      </c>
      <c r="B59" t="s">
        <v>240</v>
      </c>
      <c r="C59" t="s">
        <v>173</v>
      </c>
      <c r="D59">
        <v>39114</v>
      </c>
      <c r="E59">
        <v>56643</v>
      </c>
      <c r="F59">
        <v>76635</v>
      </c>
      <c r="G59">
        <v>97266</v>
      </c>
      <c r="H59">
        <v>117630</v>
      </c>
      <c r="I59">
        <v>137397</v>
      </c>
      <c r="J59">
        <v>156804</v>
      </c>
      <c r="K59">
        <v>175935</v>
      </c>
      <c r="L59">
        <v>197136</v>
      </c>
      <c r="M59">
        <v>219711</v>
      </c>
      <c r="N59">
        <v>243822</v>
      </c>
      <c r="O59">
        <v>268965</v>
      </c>
      <c r="P59">
        <v>295212</v>
      </c>
      <c r="Q59">
        <v>322104</v>
      </c>
      <c r="R59">
        <v>348414</v>
      </c>
      <c r="S59">
        <v>373989</v>
      </c>
      <c r="T59">
        <v>400719</v>
      </c>
      <c r="U59">
        <v>427059</v>
      </c>
      <c r="V59">
        <v>453084</v>
      </c>
      <c r="W59">
        <v>482250</v>
      </c>
      <c r="X59">
        <v>512592</v>
      </c>
      <c r="Y59">
        <v>543981</v>
      </c>
      <c r="Z59">
        <v>576606</v>
      </c>
      <c r="AA59">
        <v>610215</v>
      </c>
      <c r="AB59">
        <v>644517</v>
      </c>
      <c r="AC59">
        <v>677427</v>
      </c>
      <c r="AD59">
        <v>710889</v>
      </c>
      <c r="AE59">
        <v>742656</v>
      </c>
      <c r="AF59">
        <v>774888</v>
      </c>
      <c r="AG59">
        <v>805818</v>
      </c>
      <c r="AH59">
        <v>840573</v>
      </c>
      <c r="AI59">
        <v>872013</v>
      </c>
      <c r="AJ59">
        <v>901953</v>
      </c>
      <c r="AK59">
        <v>930039</v>
      </c>
      <c r="AL59">
        <v>957132</v>
      </c>
      <c r="AM59">
        <v>983148</v>
      </c>
      <c r="AN59" s="22">
        <v>1006720</v>
      </c>
      <c r="AO59" s="22">
        <v>1027650</v>
      </c>
    </row>
    <row r="60" spans="1:41" x14ac:dyDescent="0.25">
      <c r="A60" t="s">
        <v>78</v>
      </c>
      <c r="B60" t="s">
        <v>240</v>
      </c>
      <c r="C60" t="s">
        <v>174</v>
      </c>
      <c r="D60">
        <v>207654</v>
      </c>
      <c r="E60">
        <v>241233</v>
      </c>
      <c r="F60">
        <v>251427</v>
      </c>
      <c r="G60">
        <v>252672</v>
      </c>
      <c r="H60">
        <v>240696</v>
      </c>
      <c r="I60">
        <v>236985</v>
      </c>
      <c r="J60">
        <v>250782</v>
      </c>
      <c r="K60">
        <v>264774</v>
      </c>
      <c r="L60">
        <v>261213</v>
      </c>
      <c r="M60">
        <v>276333</v>
      </c>
      <c r="N60">
        <v>292854</v>
      </c>
      <c r="O60">
        <v>307281</v>
      </c>
      <c r="P60">
        <v>321663</v>
      </c>
      <c r="Q60">
        <v>311676</v>
      </c>
      <c r="R60">
        <v>321657</v>
      </c>
      <c r="S60">
        <v>335418</v>
      </c>
      <c r="T60">
        <v>347220</v>
      </c>
      <c r="U60">
        <v>352965</v>
      </c>
      <c r="V60">
        <v>351702</v>
      </c>
      <c r="W60">
        <v>357906</v>
      </c>
      <c r="X60">
        <v>362115</v>
      </c>
      <c r="Y60">
        <v>365100</v>
      </c>
      <c r="Z60">
        <v>364791</v>
      </c>
      <c r="AA60">
        <v>353673</v>
      </c>
      <c r="AB60">
        <v>351945</v>
      </c>
      <c r="AC60">
        <v>348153</v>
      </c>
      <c r="AD60">
        <v>342936</v>
      </c>
      <c r="AE60">
        <v>339006</v>
      </c>
      <c r="AF60">
        <v>326448</v>
      </c>
      <c r="AG60">
        <v>316539</v>
      </c>
      <c r="AH60">
        <v>307530</v>
      </c>
      <c r="AI60">
        <v>295350</v>
      </c>
      <c r="AJ60">
        <v>282384</v>
      </c>
      <c r="AK60">
        <v>264057</v>
      </c>
      <c r="AL60">
        <v>249288</v>
      </c>
      <c r="AM60">
        <v>233238</v>
      </c>
      <c r="AN60">
        <v>217215</v>
      </c>
      <c r="AO60">
        <v>200058</v>
      </c>
    </row>
    <row r="61" spans="1:41" x14ac:dyDescent="0.25">
      <c r="A61" t="s">
        <v>78</v>
      </c>
      <c r="B61" t="s">
        <v>240</v>
      </c>
      <c r="C61" t="s">
        <v>175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A62" t="s">
        <v>78</v>
      </c>
      <c r="B62" t="s">
        <v>240</v>
      </c>
      <c r="C62" t="s">
        <v>176</v>
      </c>
      <c r="D62">
        <v>459135</v>
      </c>
      <c r="E62">
        <v>447615</v>
      </c>
      <c r="F62">
        <v>451155</v>
      </c>
      <c r="G62">
        <v>456846</v>
      </c>
      <c r="H62">
        <v>474654</v>
      </c>
      <c r="I62">
        <v>483885</v>
      </c>
      <c r="J62">
        <v>475809</v>
      </c>
      <c r="K62">
        <v>468519</v>
      </c>
      <c r="L62">
        <v>477876</v>
      </c>
      <c r="M62">
        <v>467676</v>
      </c>
      <c r="N62">
        <v>454563</v>
      </c>
      <c r="O62">
        <v>441291</v>
      </c>
      <c r="P62">
        <v>425232</v>
      </c>
      <c r="Q62">
        <v>430533</v>
      </c>
      <c r="R62">
        <v>414921</v>
      </c>
      <c r="S62">
        <v>395088</v>
      </c>
      <c r="T62">
        <v>376011</v>
      </c>
      <c r="U62">
        <v>364512</v>
      </c>
      <c r="V62">
        <v>362184</v>
      </c>
      <c r="W62">
        <v>349281</v>
      </c>
      <c r="X62">
        <v>337119</v>
      </c>
      <c r="Y62">
        <v>324606</v>
      </c>
      <c r="Z62">
        <v>313395</v>
      </c>
      <c r="AA62">
        <v>311538</v>
      </c>
      <c r="AB62">
        <v>300063</v>
      </c>
      <c r="AC62">
        <v>289983</v>
      </c>
      <c r="AD62">
        <v>280353</v>
      </c>
      <c r="AE62">
        <v>268062</v>
      </c>
      <c r="AF62">
        <v>261873</v>
      </c>
      <c r="AG62">
        <v>251499</v>
      </c>
      <c r="AH62">
        <v>238272</v>
      </c>
      <c r="AI62">
        <v>225822</v>
      </c>
      <c r="AJ62">
        <v>211509</v>
      </c>
      <c r="AK62">
        <v>200463</v>
      </c>
      <c r="AL62">
        <v>185424</v>
      </c>
      <c r="AM62">
        <v>171135</v>
      </c>
      <c r="AN62">
        <v>156276</v>
      </c>
      <c r="AO62">
        <v>141999</v>
      </c>
    </row>
    <row r="63" spans="1:41" x14ac:dyDescent="0.25">
      <c r="A63" t="s">
        <v>416</v>
      </c>
      <c r="B63" t="s">
        <v>240</v>
      </c>
      <c r="C63" t="s">
        <v>177</v>
      </c>
      <c r="D63">
        <v>105</v>
      </c>
      <c r="E63">
        <v>120</v>
      </c>
      <c r="F63">
        <v>159</v>
      </c>
      <c r="G63">
        <v>186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 t="s">
        <v>78</v>
      </c>
      <c r="B64" t="s">
        <v>240</v>
      </c>
      <c r="C64" t="s">
        <v>178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 t="s">
        <v>416</v>
      </c>
      <c r="B65" t="s">
        <v>240</v>
      </c>
      <c r="C65" t="s">
        <v>179</v>
      </c>
      <c r="D65">
        <v>303</v>
      </c>
      <c r="E65">
        <v>768</v>
      </c>
      <c r="F65">
        <v>1278</v>
      </c>
      <c r="G65">
        <v>1947</v>
      </c>
      <c r="H65">
        <v>2874</v>
      </c>
      <c r="I65">
        <v>4056</v>
      </c>
      <c r="J65">
        <v>5532</v>
      </c>
      <c r="K65">
        <v>7431</v>
      </c>
      <c r="L65">
        <v>9840</v>
      </c>
      <c r="M65">
        <v>12813</v>
      </c>
      <c r="N65">
        <v>16161</v>
      </c>
      <c r="O65">
        <v>20265</v>
      </c>
      <c r="P65">
        <v>24900</v>
      </c>
      <c r="Q65">
        <v>29961</v>
      </c>
      <c r="R65">
        <v>35352</v>
      </c>
      <c r="S65">
        <v>41385</v>
      </c>
      <c r="T65">
        <v>47997</v>
      </c>
      <c r="U65">
        <v>55083</v>
      </c>
      <c r="V65">
        <v>62181</v>
      </c>
      <c r="W65">
        <v>70647</v>
      </c>
      <c r="X65">
        <v>80064</v>
      </c>
      <c r="Y65">
        <v>90474</v>
      </c>
      <c r="Z65">
        <v>101439</v>
      </c>
      <c r="AA65">
        <v>113268</v>
      </c>
      <c r="AB65">
        <v>125442</v>
      </c>
      <c r="AC65">
        <v>139542</v>
      </c>
      <c r="AD65">
        <v>153126</v>
      </c>
      <c r="AE65">
        <v>167652</v>
      </c>
      <c r="AF65">
        <v>183168</v>
      </c>
      <c r="AG65">
        <v>201258</v>
      </c>
      <c r="AH65">
        <v>216003</v>
      </c>
      <c r="AI65">
        <v>233397</v>
      </c>
      <c r="AJ65">
        <v>250470</v>
      </c>
      <c r="AK65">
        <v>268293</v>
      </c>
      <c r="AL65">
        <v>286275</v>
      </c>
      <c r="AM65">
        <v>303864</v>
      </c>
      <c r="AN65">
        <v>321834</v>
      </c>
      <c r="AO65">
        <v>339615</v>
      </c>
    </row>
    <row r="66" spans="1:41" x14ac:dyDescent="0.25">
      <c r="A66" t="s">
        <v>416</v>
      </c>
      <c r="B66" t="s">
        <v>241</v>
      </c>
      <c r="C66" t="s">
        <v>180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  <c r="L66">
        <v>5</v>
      </c>
      <c r="M66">
        <v>7</v>
      </c>
      <c r="N66">
        <v>11</v>
      </c>
      <c r="O66">
        <v>15</v>
      </c>
      <c r="P66">
        <v>20</v>
      </c>
      <c r="Q66">
        <v>26</v>
      </c>
      <c r="R66">
        <v>34</v>
      </c>
      <c r="S66">
        <v>43</v>
      </c>
      <c r="T66">
        <v>54</v>
      </c>
      <c r="U66">
        <v>65</v>
      </c>
      <c r="V66">
        <v>79</v>
      </c>
      <c r="W66">
        <v>93</v>
      </c>
      <c r="X66">
        <v>106</v>
      </c>
      <c r="Y66">
        <v>119</v>
      </c>
      <c r="Z66">
        <v>131</v>
      </c>
      <c r="AA66">
        <v>141</v>
      </c>
      <c r="AB66">
        <v>150</v>
      </c>
      <c r="AC66">
        <v>156</v>
      </c>
      <c r="AD66">
        <v>162</v>
      </c>
      <c r="AE66">
        <v>167</v>
      </c>
      <c r="AF66">
        <v>171</v>
      </c>
      <c r="AG66">
        <v>174</v>
      </c>
      <c r="AH66">
        <v>177</v>
      </c>
      <c r="AI66">
        <v>178</v>
      </c>
      <c r="AJ66">
        <v>180</v>
      </c>
      <c r="AK66">
        <v>182</v>
      </c>
      <c r="AL66">
        <v>183</v>
      </c>
      <c r="AM66">
        <v>186</v>
      </c>
      <c r="AN66">
        <v>187</v>
      </c>
      <c r="AO66">
        <v>182</v>
      </c>
    </row>
    <row r="67" spans="1:41" x14ac:dyDescent="0.25">
      <c r="A67" t="s">
        <v>78</v>
      </c>
      <c r="B67" t="s">
        <v>241</v>
      </c>
      <c r="C67" t="s">
        <v>181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 t="s">
        <v>78</v>
      </c>
      <c r="B68" t="s">
        <v>241</v>
      </c>
      <c r="C68" t="s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 t="s">
        <v>78</v>
      </c>
      <c r="B69" t="s">
        <v>241</v>
      </c>
      <c r="C69" t="s">
        <v>183</v>
      </c>
      <c r="D69">
        <v>162</v>
      </c>
      <c r="E69">
        <v>188</v>
      </c>
      <c r="F69">
        <v>187</v>
      </c>
      <c r="G69">
        <v>197</v>
      </c>
      <c r="H69">
        <v>209</v>
      </c>
      <c r="I69">
        <v>222</v>
      </c>
      <c r="J69">
        <v>235</v>
      </c>
      <c r="K69">
        <v>244</v>
      </c>
      <c r="L69">
        <v>255</v>
      </c>
      <c r="M69">
        <v>266</v>
      </c>
      <c r="N69">
        <v>275</v>
      </c>
      <c r="O69">
        <v>281</v>
      </c>
      <c r="P69">
        <v>282</v>
      </c>
      <c r="Q69">
        <v>278</v>
      </c>
      <c r="R69">
        <v>272</v>
      </c>
      <c r="S69">
        <v>263</v>
      </c>
      <c r="T69">
        <v>252</v>
      </c>
      <c r="U69">
        <v>242</v>
      </c>
      <c r="V69">
        <v>227</v>
      </c>
      <c r="W69">
        <v>214</v>
      </c>
      <c r="X69">
        <v>202</v>
      </c>
      <c r="Y69">
        <v>189</v>
      </c>
      <c r="Z69">
        <v>178</v>
      </c>
      <c r="AA69">
        <v>168</v>
      </c>
      <c r="AB69">
        <v>159</v>
      </c>
      <c r="AC69">
        <v>152</v>
      </c>
      <c r="AD69">
        <v>148</v>
      </c>
      <c r="AE69">
        <v>143</v>
      </c>
      <c r="AF69">
        <v>139</v>
      </c>
      <c r="AG69">
        <v>136</v>
      </c>
      <c r="AH69">
        <v>133</v>
      </c>
      <c r="AI69">
        <v>131</v>
      </c>
      <c r="AJ69">
        <v>129</v>
      </c>
      <c r="AK69">
        <v>128</v>
      </c>
      <c r="AL69">
        <v>127</v>
      </c>
      <c r="AM69">
        <v>126</v>
      </c>
      <c r="AN69">
        <v>125</v>
      </c>
      <c r="AO69">
        <v>135</v>
      </c>
    </row>
    <row r="70" spans="1:41" x14ac:dyDescent="0.25">
      <c r="A70" t="s">
        <v>416</v>
      </c>
      <c r="B70" t="s">
        <v>241</v>
      </c>
      <c r="C70" t="s">
        <v>184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A71" t="s">
        <v>78</v>
      </c>
      <c r="B71" t="s">
        <v>241</v>
      </c>
      <c r="C71" t="s">
        <v>185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5">
      <c r="A72" t="s">
        <v>416</v>
      </c>
      <c r="B72" t="s">
        <v>241</v>
      </c>
      <c r="C72" t="s">
        <v>186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2</v>
      </c>
      <c r="N72">
        <v>3</v>
      </c>
      <c r="O72">
        <v>4</v>
      </c>
      <c r="P72">
        <v>5</v>
      </c>
      <c r="Q72">
        <v>7</v>
      </c>
      <c r="R72">
        <v>10</v>
      </c>
      <c r="S72">
        <v>13</v>
      </c>
      <c r="T72">
        <v>17</v>
      </c>
      <c r="U72">
        <v>21</v>
      </c>
      <c r="V72">
        <v>26</v>
      </c>
      <c r="W72">
        <v>31</v>
      </c>
      <c r="X72">
        <v>36</v>
      </c>
      <c r="Y72">
        <v>41</v>
      </c>
      <c r="Z72">
        <v>46</v>
      </c>
      <c r="AA72">
        <v>51</v>
      </c>
      <c r="AB72">
        <v>55</v>
      </c>
      <c r="AC72">
        <v>58</v>
      </c>
      <c r="AD72">
        <v>61</v>
      </c>
      <c r="AE72">
        <v>63</v>
      </c>
      <c r="AF72">
        <v>66</v>
      </c>
      <c r="AG72">
        <v>67</v>
      </c>
      <c r="AH72">
        <v>69</v>
      </c>
      <c r="AI72">
        <v>70</v>
      </c>
      <c r="AJ72">
        <v>72</v>
      </c>
      <c r="AK72">
        <v>73</v>
      </c>
      <c r="AL72">
        <v>74</v>
      </c>
      <c r="AM72">
        <v>75</v>
      </c>
      <c r="AN72">
        <v>77</v>
      </c>
      <c r="AO72">
        <v>75</v>
      </c>
    </row>
    <row r="73" spans="1:41" x14ac:dyDescent="0.25">
      <c r="A73" t="s">
        <v>416</v>
      </c>
      <c r="B73" t="s">
        <v>242</v>
      </c>
      <c r="C73" t="s">
        <v>187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2</v>
      </c>
      <c r="R73">
        <v>2</v>
      </c>
      <c r="S73">
        <v>3</v>
      </c>
      <c r="T73">
        <v>4</v>
      </c>
      <c r="U73">
        <v>4</v>
      </c>
      <c r="V73">
        <v>5</v>
      </c>
      <c r="W73">
        <v>6</v>
      </c>
      <c r="X73">
        <v>6</v>
      </c>
      <c r="Y73">
        <v>7</v>
      </c>
      <c r="Z73">
        <v>7</v>
      </c>
      <c r="AA73">
        <v>7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9</v>
      </c>
      <c r="AI73">
        <v>9</v>
      </c>
      <c r="AJ73">
        <v>9</v>
      </c>
      <c r="AK73">
        <v>9</v>
      </c>
      <c r="AL73">
        <v>9</v>
      </c>
      <c r="AM73">
        <v>9</v>
      </c>
      <c r="AN73">
        <v>9</v>
      </c>
      <c r="AO73">
        <v>9</v>
      </c>
    </row>
    <row r="74" spans="1:41" x14ac:dyDescent="0.25">
      <c r="A74" t="s">
        <v>78</v>
      </c>
      <c r="B74" t="s">
        <v>242</v>
      </c>
      <c r="C74" t="s">
        <v>188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5">
      <c r="A75" t="s">
        <v>78</v>
      </c>
      <c r="B75" t="s">
        <v>242</v>
      </c>
      <c r="C75" t="s">
        <v>189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5">
      <c r="A76" t="s">
        <v>78</v>
      </c>
      <c r="B76" t="s">
        <v>242</v>
      </c>
      <c r="C76" t="s">
        <v>190</v>
      </c>
      <c r="D76">
        <v>9</v>
      </c>
      <c r="E76">
        <v>9</v>
      </c>
      <c r="F76">
        <v>8</v>
      </c>
      <c r="G76">
        <v>8</v>
      </c>
      <c r="H76">
        <v>9</v>
      </c>
      <c r="I76">
        <v>9</v>
      </c>
      <c r="J76">
        <v>9</v>
      </c>
      <c r="K76">
        <v>9</v>
      </c>
      <c r="L76">
        <v>9</v>
      </c>
      <c r="M76">
        <v>9</v>
      </c>
      <c r="N76">
        <v>9</v>
      </c>
      <c r="O76">
        <v>9</v>
      </c>
      <c r="P76">
        <v>9</v>
      </c>
      <c r="Q76">
        <v>9</v>
      </c>
      <c r="R76">
        <v>8</v>
      </c>
      <c r="S76">
        <v>8</v>
      </c>
      <c r="T76">
        <v>7</v>
      </c>
      <c r="U76">
        <v>6</v>
      </c>
      <c r="V76">
        <v>5</v>
      </c>
      <c r="W76">
        <v>5</v>
      </c>
      <c r="X76">
        <v>4</v>
      </c>
      <c r="Y76">
        <v>4</v>
      </c>
      <c r="Z76">
        <v>3</v>
      </c>
      <c r="AA76">
        <v>3</v>
      </c>
      <c r="AB76">
        <v>3</v>
      </c>
      <c r="AC76">
        <v>3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</row>
    <row r="77" spans="1:41" x14ac:dyDescent="0.25">
      <c r="A77" t="s">
        <v>416</v>
      </c>
      <c r="B77" t="s">
        <v>242</v>
      </c>
      <c r="C77" t="s">
        <v>191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 t="s">
        <v>78</v>
      </c>
      <c r="B78" t="s">
        <v>242</v>
      </c>
      <c r="C78" t="s">
        <v>192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5">
      <c r="A79" t="s">
        <v>416</v>
      </c>
      <c r="B79" t="s">
        <v>242</v>
      </c>
      <c r="C79" t="s">
        <v>193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>
        <v>3</v>
      </c>
      <c r="AB79">
        <v>3</v>
      </c>
      <c r="AC79">
        <v>3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5</v>
      </c>
    </row>
    <row r="80" spans="1:41" x14ac:dyDescent="0.25">
      <c r="A80" t="s">
        <v>416</v>
      </c>
      <c r="B80" t="s">
        <v>238</v>
      </c>
      <c r="C80" t="s">
        <v>194</v>
      </c>
      <c r="D80">
        <v>186</v>
      </c>
      <c r="E80">
        <v>200</v>
      </c>
      <c r="F80">
        <v>209</v>
      </c>
      <c r="G80">
        <v>223</v>
      </c>
      <c r="H80">
        <v>238</v>
      </c>
      <c r="I80">
        <v>256</v>
      </c>
      <c r="J80">
        <v>274</v>
      </c>
      <c r="K80">
        <v>291</v>
      </c>
      <c r="L80">
        <v>308</v>
      </c>
      <c r="M80">
        <v>325</v>
      </c>
      <c r="N80">
        <v>342</v>
      </c>
      <c r="O80">
        <v>359</v>
      </c>
      <c r="P80">
        <v>376</v>
      </c>
      <c r="Q80">
        <v>393</v>
      </c>
      <c r="R80">
        <v>410</v>
      </c>
      <c r="S80">
        <v>428</v>
      </c>
      <c r="T80">
        <v>445</v>
      </c>
      <c r="U80">
        <v>461</v>
      </c>
      <c r="V80">
        <v>476</v>
      </c>
      <c r="W80">
        <v>492</v>
      </c>
      <c r="X80">
        <v>507</v>
      </c>
      <c r="Y80">
        <v>522</v>
      </c>
      <c r="Z80">
        <v>536</v>
      </c>
      <c r="AA80">
        <v>548</v>
      </c>
      <c r="AB80">
        <v>558</v>
      </c>
      <c r="AC80">
        <v>568</v>
      </c>
      <c r="AD80">
        <v>579</v>
      </c>
      <c r="AE80">
        <v>590</v>
      </c>
      <c r="AF80">
        <v>602</v>
      </c>
      <c r="AG80">
        <v>616</v>
      </c>
      <c r="AH80">
        <v>629</v>
      </c>
      <c r="AI80">
        <v>643</v>
      </c>
      <c r="AJ80">
        <v>656</v>
      </c>
      <c r="AK80">
        <v>668</v>
      </c>
      <c r="AL80">
        <v>681</v>
      </c>
      <c r="AM80">
        <v>692</v>
      </c>
      <c r="AN80">
        <v>704</v>
      </c>
      <c r="AO80">
        <v>715</v>
      </c>
    </row>
    <row r="81" spans="1:41" x14ac:dyDescent="0.25">
      <c r="A81" t="s">
        <v>78</v>
      </c>
      <c r="B81" t="s">
        <v>238</v>
      </c>
      <c r="C81" t="s">
        <v>195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A82" t="s">
        <v>78</v>
      </c>
      <c r="B82" t="s">
        <v>238</v>
      </c>
      <c r="C82" t="s">
        <v>196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A83" t="s">
        <v>78</v>
      </c>
      <c r="B83" t="s">
        <v>238</v>
      </c>
      <c r="C83" t="s">
        <v>197</v>
      </c>
      <c r="D83">
        <v>13</v>
      </c>
      <c r="E83">
        <v>9</v>
      </c>
      <c r="F83">
        <v>7</v>
      </c>
      <c r="G83">
        <v>7</v>
      </c>
      <c r="H83">
        <v>7</v>
      </c>
      <c r="I83">
        <v>6</v>
      </c>
      <c r="J83">
        <v>6</v>
      </c>
      <c r="K83">
        <v>6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R83">
        <v>6</v>
      </c>
      <c r="S83">
        <v>5</v>
      </c>
      <c r="T83">
        <v>5</v>
      </c>
      <c r="U83">
        <v>6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</row>
    <row r="84" spans="1:41" x14ac:dyDescent="0.25">
      <c r="A84" t="s">
        <v>416</v>
      </c>
      <c r="B84" t="s">
        <v>238</v>
      </c>
      <c r="C84" t="s">
        <v>198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5">
      <c r="A85" t="s">
        <v>78</v>
      </c>
      <c r="B85" t="s">
        <v>238</v>
      </c>
      <c r="C85" t="s">
        <v>199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A86" t="s">
        <v>416</v>
      </c>
      <c r="B86" t="s">
        <v>238</v>
      </c>
      <c r="C86" t="s">
        <v>200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5">
      <c r="A87" t="s">
        <v>416</v>
      </c>
      <c r="B87" t="s">
        <v>243</v>
      </c>
      <c r="C87" t="s">
        <v>201</v>
      </c>
      <c r="D87">
        <v>615</v>
      </c>
      <c r="E87">
        <v>643</v>
      </c>
      <c r="F87">
        <v>662</v>
      </c>
      <c r="G87">
        <v>677</v>
      </c>
      <c r="H87">
        <v>690</v>
      </c>
      <c r="I87">
        <v>702</v>
      </c>
      <c r="J87">
        <v>713</v>
      </c>
      <c r="K87">
        <v>724</v>
      </c>
      <c r="L87">
        <v>735</v>
      </c>
      <c r="M87">
        <v>745</v>
      </c>
      <c r="N87">
        <v>755</v>
      </c>
      <c r="O87">
        <v>765</v>
      </c>
      <c r="P87">
        <v>775</v>
      </c>
      <c r="Q87">
        <v>787</v>
      </c>
      <c r="R87">
        <v>801</v>
      </c>
      <c r="S87">
        <v>816</v>
      </c>
      <c r="T87">
        <v>830</v>
      </c>
      <c r="U87">
        <v>840</v>
      </c>
      <c r="V87">
        <v>848</v>
      </c>
      <c r="W87">
        <v>854</v>
      </c>
      <c r="X87">
        <v>860</v>
      </c>
      <c r="Y87">
        <v>865</v>
      </c>
      <c r="Z87">
        <v>870</v>
      </c>
      <c r="AA87">
        <v>876</v>
      </c>
      <c r="AB87">
        <v>882</v>
      </c>
      <c r="AC87">
        <v>888</v>
      </c>
      <c r="AD87">
        <v>893</v>
      </c>
      <c r="AE87">
        <v>899</v>
      </c>
      <c r="AF87">
        <v>906</v>
      </c>
      <c r="AG87">
        <v>912</v>
      </c>
      <c r="AH87">
        <v>919</v>
      </c>
      <c r="AI87">
        <v>926</v>
      </c>
      <c r="AJ87">
        <v>932</v>
      </c>
      <c r="AK87">
        <v>939</v>
      </c>
      <c r="AL87">
        <v>945</v>
      </c>
      <c r="AM87">
        <v>952</v>
      </c>
      <c r="AN87">
        <v>958</v>
      </c>
      <c r="AO87">
        <v>965</v>
      </c>
    </row>
    <row r="88" spans="1:41" x14ac:dyDescent="0.25">
      <c r="A88" t="s">
        <v>78</v>
      </c>
      <c r="B88" t="s">
        <v>243</v>
      </c>
      <c r="C88" t="s">
        <v>202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t="s">
        <v>78</v>
      </c>
      <c r="B89" t="s">
        <v>243</v>
      </c>
      <c r="C89" t="s">
        <v>203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5">
      <c r="A90" t="s">
        <v>78</v>
      </c>
      <c r="B90" t="s">
        <v>243</v>
      </c>
      <c r="C90" t="s">
        <v>204</v>
      </c>
      <c r="D90">
        <v>50</v>
      </c>
      <c r="E90">
        <v>48</v>
      </c>
      <c r="F90">
        <v>47</v>
      </c>
      <c r="G90">
        <v>47</v>
      </c>
      <c r="H90">
        <v>47</v>
      </c>
      <c r="I90">
        <v>46</v>
      </c>
      <c r="J90">
        <v>45</v>
      </c>
      <c r="K90">
        <v>45</v>
      </c>
      <c r="L90">
        <v>43</v>
      </c>
      <c r="M90">
        <v>43</v>
      </c>
      <c r="N90">
        <v>42</v>
      </c>
      <c r="O90">
        <v>42</v>
      </c>
      <c r="P90">
        <v>42</v>
      </c>
      <c r="Q90">
        <v>43</v>
      </c>
      <c r="R90">
        <v>43</v>
      </c>
      <c r="S90">
        <v>43</v>
      </c>
      <c r="T90">
        <v>44</v>
      </c>
      <c r="U90">
        <v>44</v>
      </c>
      <c r="V90">
        <v>43</v>
      </c>
      <c r="W90">
        <v>43</v>
      </c>
      <c r="X90">
        <v>43</v>
      </c>
      <c r="Y90">
        <v>43</v>
      </c>
      <c r="Z90">
        <v>43</v>
      </c>
      <c r="AA90">
        <v>43</v>
      </c>
      <c r="AB90">
        <v>43</v>
      </c>
      <c r="AC90">
        <v>43</v>
      </c>
      <c r="AD90">
        <v>43</v>
      </c>
      <c r="AE90">
        <v>43</v>
      </c>
      <c r="AF90">
        <v>43</v>
      </c>
      <c r="AG90">
        <v>43</v>
      </c>
      <c r="AH90">
        <v>44</v>
      </c>
      <c r="AI90">
        <v>44</v>
      </c>
      <c r="AJ90">
        <v>44</v>
      </c>
      <c r="AK90">
        <v>44</v>
      </c>
      <c r="AL90">
        <v>44</v>
      </c>
      <c r="AM90">
        <v>44</v>
      </c>
      <c r="AN90">
        <v>45</v>
      </c>
      <c r="AO90">
        <v>45</v>
      </c>
    </row>
    <row r="91" spans="1:41" x14ac:dyDescent="0.25">
      <c r="A91" t="s">
        <v>416</v>
      </c>
      <c r="B91" t="s">
        <v>243</v>
      </c>
      <c r="C91" t="s">
        <v>205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5">
      <c r="A92" t="s">
        <v>78</v>
      </c>
      <c r="B92" t="s">
        <v>243</v>
      </c>
      <c r="C92" t="s">
        <v>206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5">
      <c r="A93" t="s">
        <v>416</v>
      </c>
      <c r="B93" t="s">
        <v>243</v>
      </c>
      <c r="C93" t="s">
        <v>207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5">
      <c r="A94" t="s">
        <v>416</v>
      </c>
      <c r="B94" t="s">
        <v>244</v>
      </c>
      <c r="C94" t="s">
        <v>208</v>
      </c>
      <c r="D94">
        <v>31</v>
      </c>
      <c r="E94">
        <v>32</v>
      </c>
      <c r="F94">
        <v>33</v>
      </c>
      <c r="G94">
        <v>33</v>
      </c>
      <c r="H94">
        <v>34</v>
      </c>
      <c r="I94">
        <v>35</v>
      </c>
      <c r="J94">
        <v>36</v>
      </c>
      <c r="K94">
        <v>36</v>
      </c>
      <c r="L94">
        <v>36</v>
      </c>
      <c r="M94">
        <v>36</v>
      </c>
      <c r="N94">
        <v>36</v>
      </c>
      <c r="O94">
        <v>35</v>
      </c>
      <c r="P94">
        <v>35</v>
      </c>
      <c r="Q94">
        <v>34</v>
      </c>
      <c r="R94">
        <v>33</v>
      </c>
      <c r="S94">
        <v>32</v>
      </c>
      <c r="T94">
        <v>31</v>
      </c>
      <c r="U94">
        <v>29</v>
      </c>
      <c r="V94">
        <v>28</v>
      </c>
      <c r="W94">
        <v>27</v>
      </c>
      <c r="X94">
        <v>25</v>
      </c>
      <c r="Y94">
        <v>23</v>
      </c>
      <c r="Z94">
        <v>22</v>
      </c>
      <c r="AA94">
        <v>20</v>
      </c>
      <c r="AB94">
        <v>18</v>
      </c>
      <c r="AC94">
        <v>16</v>
      </c>
      <c r="AD94">
        <v>14</v>
      </c>
      <c r="AE94">
        <v>13</v>
      </c>
      <c r="AF94">
        <v>11</v>
      </c>
      <c r="AG94">
        <v>10</v>
      </c>
      <c r="AH94">
        <v>9</v>
      </c>
      <c r="AI94">
        <v>8</v>
      </c>
      <c r="AJ94">
        <v>8</v>
      </c>
      <c r="AK94">
        <v>7</v>
      </c>
      <c r="AL94">
        <v>6</v>
      </c>
      <c r="AM94">
        <v>6</v>
      </c>
      <c r="AN94">
        <v>5</v>
      </c>
      <c r="AO94">
        <v>5</v>
      </c>
    </row>
    <row r="95" spans="1:41" x14ac:dyDescent="0.25">
      <c r="A95" t="s">
        <v>78</v>
      </c>
      <c r="B95" t="s">
        <v>244</v>
      </c>
      <c r="C95" t="s">
        <v>209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5">
      <c r="A96" t="s">
        <v>78</v>
      </c>
      <c r="B96" t="s">
        <v>244</v>
      </c>
      <c r="C96" t="s">
        <v>210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 t="s">
        <v>78</v>
      </c>
      <c r="B97" t="s">
        <v>244</v>
      </c>
      <c r="C97" t="s">
        <v>211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5">
      <c r="A98" t="s">
        <v>416</v>
      </c>
      <c r="B98" t="s">
        <v>244</v>
      </c>
      <c r="C98" t="s">
        <v>212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5">
      <c r="A99" t="s">
        <v>78</v>
      </c>
      <c r="B99" t="s">
        <v>244</v>
      </c>
      <c r="C99" t="s">
        <v>213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5">
      <c r="A100" t="s">
        <v>416</v>
      </c>
      <c r="B100" t="s">
        <v>244</v>
      </c>
      <c r="C100" t="s">
        <v>214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2</v>
      </c>
      <c r="S100">
        <v>2</v>
      </c>
      <c r="T100">
        <v>3</v>
      </c>
      <c r="U100">
        <v>3</v>
      </c>
      <c r="V100">
        <v>4</v>
      </c>
      <c r="W100">
        <v>5</v>
      </c>
      <c r="X100">
        <v>5</v>
      </c>
      <c r="Y100">
        <v>6</v>
      </c>
      <c r="Z100">
        <v>6</v>
      </c>
      <c r="AA100">
        <v>7</v>
      </c>
      <c r="AB100">
        <v>7</v>
      </c>
      <c r="AC100">
        <v>7</v>
      </c>
      <c r="AD100">
        <v>7</v>
      </c>
      <c r="AE100">
        <v>8</v>
      </c>
      <c r="AF100">
        <v>8</v>
      </c>
      <c r="AG100">
        <v>8</v>
      </c>
      <c r="AH100">
        <v>9</v>
      </c>
      <c r="AI100">
        <v>9</v>
      </c>
      <c r="AJ100">
        <v>10</v>
      </c>
      <c r="AK100">
        <v>10</v>
      </c>
      <c r="AL100">
        <v>11</v>
      </c>
      <c r="AM100">
        <v>12</v>
      </c>
      <c r="AN100">
        <v>12</v>
      </c>
      <c r="AO100">
        <v>13</v>
      </c>
    </row>
    <row r="101" spans="1:41" x14ac:dyDescent="0.25">
      <c r="A101" t="s">
        <v>416</v>
      </c>
      <c r="B101" t="s">
        <v>245</v>
      </c>
      <c r="C101" t="s">
        <v>215</v>
      </c>
      <c r="D101">
        <v>0</v>
      </c>
      <c r="E101">
        <v>0</v>
      </c>
      <c r="F101">
        <v>158</v>
      </c>
      <c r="G101">
        <v>213</v>
      </c>
      <c r="H101">
        <v>288</v>
      </c>
      <c r="I101">
        <v>389</v>
      </c>
      <c r="J101">
        <v>514</v>
      </c>
      <c r="K101">
        <v>672</v>
      </c>
      <c r="L101">
        <v>864</v>
      </c>
      <c r="M101">
        <v>1071</v>
      </c>
      <c r="N101">
        <v>1313</v>
      </c>
      <c r="O101">
        <v>1563</v>
      </c>
      <c r="P101">
        <v>1816</v>
      </c>
      <c r="Q101">
        <v>2048</v>
      </c>
      <c r="R101">
        <v>2275</v>
      </c>
      <c r="S101">
        <v>2482</v>
      </c>
      <c r="T101">
        <v>2653</v>
      </c>
      <c r="U101">
        <v>2784</v>
      </c>
      <c r="V101">
        <v>2895</v>
      </c>
      <c r="W101">
        <v>2978</v>
      </c>
      <c r="X101">
        <v>3041</v>
      </c>
      <c r="Y101">
        <v>3099</v>
      </c>
      <c r="Z101">
        <v>3148</v>
      </c>
      <c r="AA101">
        <v>3191</v>
      </c>
      <c r="AB101">
        <v>3234</v>
      </c>
      <c r="AC101">
        <v>3265</v>
      </c>
      <c r="AD101">
        <v>3299</v>
      </c>
      <c r="AE101">
        <v>3328</v>
      </c>
      <c r="AF101">
        <v>3361</v>
      </c>
      <c r="AG101">
        <v>3391</v>
      </c>
      <c r="AH101">
        <v>3419</v>
      </c>
      <c r="AI101">
        <v>3447</v>
      </c>
      <c r="AJ101">
        <v>3477</v>
      </c>
      <c r="AK101">
        <v>3504</v>
      </c>
      <c r="AL101">
        <v>3532</v>
      </c>
      <c r="AM101">
        <v>3562</v>
      </c>
      <c r="AN101">
        <v>3590</v>
      </c>
      <c r="AO101">
        <v>3619</v>
      </c>
    </row>
    <row r="102" spans="1:41" x14ac:dyDescent="0.25">
      <c r="A102" t="s">
        <v>78</v>
      </c>
      <c r="B102" t="s">
        <v>245</v>
      </c>
      <c r="C102" t="s">
        <v>216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5">
      <c r="A103" t="s">
        <v>78</v>
      </c>
      <c r="B103" t="s">
        <v>245</v>
      </c>
      <c r="C103" t="s">
        <v>217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5">
      <c r="A104" t="s">
        <v>78</v>
      </c>
      <c r="B104" t="s">
        <v>245</v>
      </c>
      <c r="C104" t="s">
        <v>218</v>
      </c>
      <c r="D104">
        <v>4278</v>
      </c>
      <c r="E104">
        <v>4363</v>
      </c>
      <c r="F104">
        <v>4309</v>
      </c>
      <c r="G104">
        <v>4264</v>
      </c>
      <c r="H104">
        <v>4247</v>
      </c>
      <c r="I104">
        <v>4204</v>
      </c>
      <c r="J104">
        <v>4122</v>
      </c>
      <c r="K104">
        <v>3995</v>
      </c>
      <c r="L104">
        <v>3820</v>
      </c>
      <c r="M104">
        <v>3612</v>
      </c>
      <c r="N104">
        <v>3361</v>
      </c>
      <c r="O104">
        <v>3092</v>
      </c>
      <c r="P104">
        <v>2806</v>
      </c>
      <c r="Q104">
        <v>2553</v>
      </c>
      <c r="R104">
        <v>2309</v>
      </c>
      <c r="S104">
        <v>2083</v>
      </c>
      <c r="T104">
        <v>1888</v>
      </c>
      <c r="U104">
        <v>1723</v>
      </c>
      <c r="V104">
        <v>1579</v>
      </c>
      <c r="W104">
        <v>1471</v>
      </c>
      <c r="X104">
        <v>1383</v>
      </c>
      <c r="Y104">
        <v>1314</v>
      </c>
      <c r="Z104">
        <v>1263</v>
      </c>
      <c r="AA104">
        <v>1227</v>
      </c>
      <c r="AB104">
        <v>1194</v>
      </c>
      <c r="AC104">
        <v>1175</v>
      </c>
      <c r="AD104">
        <v>1165</v>
      </c>
      <c r="AE104">
        <v>1155</v>
      </c>
      <c r="AF104">
        <v>1145</v>
      </c>
      <c r="AG104">
        <v>1140</v>
      </c>
      <c r="AH104">
        <v>1137</v>
      </c>
      <c r="AI104">
        <v>1135</v>
      </c>
      <c r="AJ104">
        <v>1134</v>
      </c>
      <c r="AK104">
        <v>1135</v>
      </c>
      <c r="AL104">
        <v>1136</v>
      </c>
      <c r="AM104">
        <v>1137</v>
      </c>
      <c r="AN104">
        <v>1138</v>
      </c>
      <c r="AO104">
        <v>1139</v>
      </c>
    </row>
    <row r="105" spans="1:41" x14ac:dyDescent="0.25">
      <c r="A105" t="s">
        <v>416</v>
      </c>
      <c r="B105" t="s">
        <v>245</v>
      </c>
      <c r="C105" t="s">
        <v>219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A106" t="s">
        <v>78</v>
      </c>
      <c r="B106" t="s">
        <v>245</v>
      </c>
      <c r="C106" t="s">
        <v>220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5">
      <c r="A107" t="s">
        <v>416</v>
      </c>
      <c r="B107" t="s">
        <v>245</v>
      </c>
      <c r="C107" t="s">
        <v>221</v>
      </c>
      <c r="D107">
        <v>0</v>
      </c>
      <c r="E107">
        <v>0</v>
      </c>
      <c r="F107">
        <v>0</v>
      </c>
      <c r="G107">
        <v>84</v>
      </c>
      <c r="H107">
        <v>115</v>
      </c>
      <c r="I107">
        <v>157</v>
      </c>
      <c r="J107">
        <v>210</v>
      </c>
      <c r="K107">
        <v>279</v>
      </c>
      <c r="L107">
        <v>365</v>
      </c>
      <c r="M107">
        <v>461</v>
      </c>
      <c r="N107">
        <v>574</v>
      </c>
      <c r="O107">
        <v>697</v>
      </c>
      <c r="P107">
        <v>829</v>
      </c>
      <c r="Q107">
        <v>958</v>
      </c>
      <c r="R107">
        <v>1093</v>
      </c>
      <c r="S107">
        <v>1227</v>
      </c>
      <c r="T107">
        <v>1354</v>
      </c>
      <c r="U107">
        <v>1464</v>
      </c>
      <c r="V107">
        <v>1565</v>
      </c>
      <c r="W107">
        <v>1655</v>
      </c>
      <c r="X107">
        <v>1734</v>
      </c>
      <c r="Y107">
        <v>1807</v>
      </c>
      <c r="Z107">
        <v>1872</v>
      </c>
      <c r="AA107">
        <v>1928</v>
      </c>
      <c r="AB107">
        <v>1980</v>
      </c>
      <c r="AC107">
        <v>2026</v>
      </c>
      <c r="AD107">
        <v>2065</v>
      </c>
      <c r="AE107">
        <v>2102</v>
      </c>
      <c r="AF107">
        <v>2139</v>
      </c>
      <c r="AG107">
        <v>2170</v>
      </c>
      <c r="AH107">
        <v>2201</v>
      </c>
      <c r="AI107">
        <v>2231</v>
      </c>
      <c r="AJ107">
        <v>2258</v>
      </c>
      <c r="AK107">
        <v>2286</v>
      </c>
      <c r="AL107">
        <v>2313</v>
      </c>
      <c r="AM107">
        <v>2338</v>
      </c>
      <c r="AN107">
        <v>2365</v>
      </c>
      <c r="AO107">
        <v>2392</v>
      </c>
    </row>
    <row r="108" spans="1:41" x14ac:dyDescent="0.25">
      <c r="A108" t="s">
        <v>416</v>
      </c>
      <c r="B108" t="s">
        <v>246</v>
      </c>
      <c r="C108" t="s">
        <v>222</v>
      </c>
      <c r="D108" s="22">
        <v>42869500</v>
      </c>
      <c r="E108" s="22">
        <v>44947000</v>
      </c>
      <c r="F108" s="22">
        <v>47023000</v>
      </c>
      <c r="G108" s="22">
        <v>48087800</v>
      </c>
      <c r="H108" s="22">
        <v>49000400</v>
      </c>
      <c r="I108" s="22">
        <v>49776900</v>
      </c>
      <c r="J108" s="22">
        <v>50424600</v>
      </c>
      <c r="K108" s="22">
        <v>50957300</v>
      </c>
      <c r="L108" s="22">
        <v>51395700</v>
      </c>
      <c r="M108" s="22">
        <v>51724600</v>
      </c>
      <c r="N108" s="22">
        <v>51977000</v>
      </c>
      <c r="O108" s="22">
        <v>52156000</v>
      </c>
      <c r="P108" s="22">
        <v>52270400</v>
      </c>
      <c r="Q108" s="22">
        <v>52320500</v>
      </c>
      <c r="R108" s="22">
        <v>52319700</v>
      </c>
      <c r="S108" s="22">
        <v>52281000</v>
      </c>
      <c r="T108" s="22">
        <v>52200100</v>
      </c>
      <c r="U108" s="22">
        <v>52075400</v>
      </c>
      <c r="V108" s="22">
        <v>51926100</v>
      </c>
      <c r="W108" s="22">
        <v>51742000</v>
      </c>
      <c r="X108" s="22">
        <v>51527300</v>
      </c>
      <c r="Y108" s="22">
        <v>51286800</v>
      </c>
      <c r="Z108" s="22">
        <v>51022800</v>
      </c>
      <c r="AA108" s="22">
        <v>50738000</v>
      </c>
      <c r="AB108" s="22">
        <v>50424000</v>
      </c>
      <c r="AC108" s="22">
        <v>50091200</v>
      </c>
      <c r="AD108" s="22">
        <v>49728600</v>
      </c>
      <c r="AE108" s="22">
        <v>49341300</v>
      </c>
      <c r="AF108" s="22">
        <v>48929200</v>
      </c>
      <c r="AG108" s="22">
        <v>48475900</v>
      </c>
      <c r="AH108" s="22">
        <v>47985200</v>
      </c>
      <c r="AI108" s="22">
        <v>47452700</v>
      </c>
      <c r="AJ108" s="22">
        <v>46874900</v>
      </c>
      <c r="AK108" s="22">
        <v>46238700</v>
      </c>
      <c r="AL108" s="22">
        <v>45544400</v>
      </c>
      <c r="AM108" s="22">
        <v>44780200</v>
      </c>
      <c r="AN108" s="22">
        <v>43932600</v>
      </c>
      <c r="AO108" s="22">
        <v>43002500</v>
      </c>
    </row>
    <row r="109" spans="1:41" x14ac:dyDescent="0.25">
      <c r="A109" t="s">
        <v>78</v>
      </c>
      <c r="B109" t="s">
        <v>246</v>
      </c>
      <c r="C109" t="s">
        <v>223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A110" t="s">
        <v>78</v>
      </c>
      <c r="B110" t="s">
        <v>246</v>
      </c>
      <c r="C110" t="s">
        <v>224</v>
      </c>
      <c r="D110" s="22">
        <v>1992630</v>
      </c>
      <c r="E110" s="22">
        <v>2086400</v>
      </c>
      <c r="F110" s="22">
        <v>2177480</v>
      </c>
      <c r="G110" s="22">
        <v>2221950</v>
      </c>
      <c r="H110" s="22">
        <v>2259510</v>
      </c>
      <c r="I110" s="22">
        <v>2282740</v>
      </c>
      <c r="J110" s="22">
        <v>2301480</v>
      </c>
      <c r="K110" s="22">
        <v>2314850</v>
      </c>
      <c r="L110" s="22">
        <v>2310680</v>
      </c>
      <c r="M110" s="22">
        <v>2317200</v>
      </c>
      <c r="N110" s="22">
        <v>2309860</v>
      </c>
      <c r="O110" s="22">
        <v>2298590</v>
      </c>
      <c r="P110" s="22">
        <v>2278720</v>
      </c>
      <c r="Q110" s="22">
        <v>2263070</v>
      </c>
      <c r="R110" s="22">
        <v>2238080</v>
      </c>
      <c r="S110" s="22">
        <v>2207970</v>
      </c>
      <c r="T110" s="22">
        <v>2177110</v>
      </c>
      <c r="U110" s="22">
        <v>2146990</v>
      </c>
      <c r="V110" s="22">
        <v>2115700</v>
      </c>
      <c r="W110" s="22">
        <v>2084800</v>
      </c>
      <c r="X110" s="22">
        <v>2058760</v>
      </c>
      <c r="Y110" s="22">
        <v>2032700</v>
      </c>
      <c r="Z110" s="22">
        <v>2008610</v>
      </c>
      <c r="AA110" s="22">
        <v>1983820</v>
      </c>
      <c r="AB110" s="22">
        <v>1962410</v>
      </c>
      <c r="AC110" s="22">
        <v>1942670</v>
      </c>
      <c r="AD110" s="22">
        <v>1922580</v>
      </c>
      <c r="AE110" s="22">
        <v>1901490</v>
      </c>
      <c r="AF110" s="22">
        <v>1875020</v>
      </c>
      <c r="AG110" s="22">
        <v>1855360</v>
      </c>
      <c r="AH110" s="22">
        <v>1834340</v>
      </c>
      <c r="AI110" s="22">
        <v>1812260</v>
      </c>
      <c r="AJ110" s="22">
        <v>1788050</v>
      </c>
      <c r="AK110" s="22">
        <v>1762160</v>
      </c>
      <c r="AL110" s="22">
        <v>1734060</v>
      </c>
      <c r="AM110" s="22">
        <v>1702920</v>
      </c>
      <c r="AN110" s="22">
        <v>1669100</v>
      </c>
      <c r="AO110" s="22">
        <v>1631780</v>
      </c>
    </row>
    <row r="111" spans="1:41" x14ac:dyDescent="0.25">
      <c r="A111" t="s">
        <v>78</v>
      </c>
      <c r="B111" t="s">
        <v>246</v>
      </c>
      <c r="C111" t="s">
        <v>225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t="s">
        <v>416</v>
      </c>
      <c r="B112" t="s">
        <v>246</v>
      </c>
      <c r="C112" t="s">
        <v>226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5">
      <c r="A113" t="s">
        <v>78</v>
      </c>
      <c r="B113" t="s">
        <v>246</v>
      </c>
      <c r="C113" t="s">
        <v>227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5">
      <c r="A114" t="s">
        <v>416</v>
      </c>
      <c r="B114" t="s">
        <v>246</v>
      </c>
      <c r="C114" t="s">
        <v>228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25">
      <c r="A115" t="s">
        <v>416</v>
      </c>
      <c r="B115" t="s">
        <v>247</v>
      </c>
      <c r="C115" t="s">
        <v>229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5">
      <c r="A116" t="s">
        <v>78</v>
      </c>
      <c r="B116" t="s">
        <v>247</v>
      </c>
      <c r="C116" t="s">
        <v>230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5">
      <c r="A117" t="s">
        <v>78</v>
      </c>
      <c r="B117" t="s">
        <v>247</v>
      </c>
      <c r="C117" t="s">
        <v>231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5">
      <c r="A118" t="s">
        <v>78</v>
      </c>
      <c r="B118" t="s">
        <v>247</v>
      </c>
      <c r="C118" t="s">
        <v>232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5">
      <c r="A119" t="s">
        <v>416</v>
      </c>
      <c r="B119" t="s">
        <v>247</v>
      </c>
      <c r="C119" t="s">
        <v>233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5">
      <c r="A120" t="s">
        <v>78</v>
      </c>
      <c r="B120" t="s">
        <v>247</v>
      </c>
      <c r="C120" t="s">
        <v>234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5">
      <c r="A121" t="s">
        <v>416</v>
      </c>
      <c r="B121" t="s">
        <v>247</v>
      </c>
      <c r="C121" t="s">
        <v>235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3" spans="1:41" x14ac:dyDescent="0.25">
      <c r="C123" t="s">
        <v>151</v>
      </c>
      <c r="D123">
        <v>2023</v>
      </c>
      <c r="E123">
        <v>2024</v>
      </c>
      <c r="F123">
        <v>2025</v>
      </c>
      <c r="G123">
        <v>2026</v>
      </c>
      <c r="H123">
        <v>2027</v>
      </c>
      <c r="I123">
        <v>2028</v>
      </c>
      <c r="J123">
        <v>2029</v>
      </c>
      <c r="K123">
        <v>2030</v>
      </c>
      <c r="L123">
        <v>2031</v>
      </c>
      <c r="M123">
        <v>2032</v>
      </c>
      <c r="N123">
        <v>2033</v>
      </c>
      <c r="O123">
        <v>2034</v>
      </c>
      <c r="P123">
        <v>2035</v>
      </c>
      <c r="Q123">
        <v>2036</v>
      </c>
      <c r="R123">
        <v>2037</v>
      </c>
      <c r="S123">
        <v>2038</v>
      </c>
      <c r="T123">
        <v>2039</v>
      </c>
      <c r="U123">
        <v>2040</v>
      </c>
      <c r="V123">
        <v>2041</v>
      </c>
      <c r="W123">
        <v>2042</v>
      </c>
      <c r="X123">
        <v>2043</v>
      </c>
      <c r="Y123">
        <v>2044</v>
      </c>
      <c r="Z123">
        <v>2045</v>
      </c>
      <c r="AA123">
        <v>2046</v>
      </c>
      <c r="AB123">
        <v>2047</v>
      </c>
      <c r="AC123">
        <v>2048</v>
      </c>
      <c r="AD123">
        <v>2049</v>
      </c>
      <c r="AE123">
        <v>2050</v>
      </c>
      <c r="AF123">
        <v>2051</v>
      </c>
      <c r="AG123">
        <v>2052</v>
      </c>
      <c r="AH123">
        <v>2053</v>
      </c>
      <c r="AI123">
        <v>2054</v>
      </c>
      <c r="AJ123">
        <v>2055</v>
      </c>
      <c r="AK123">
        <v>2056</v>
      </c>
      <c r="AL123">
        <v>2057</v>
      </c>
      <c r="AM123">
        <v>2058</v>
      </c>
      <c r="AN123">
        <v>2059</v>
      </c>
      <c r="AO123">
        <v>2060</v>
      </c>
    </row>
    <row r="124" spans="1:41" x14ac:dyDescent="0.25">
      <c r="A124" t="s">
        <v>416</v>
      </c>
      <c r="B124" t="s">
        <v>236</v>
      </c>
      <c r="C124" t="s">
        <v>248</v>
      </c>
      <c r="D124" s="22">
        <v>14781500</v>
      </c>
      <c r="E124" s="22">
        <v>19130700</v>
      </c>
      <c r="F124" s="22">
        <v>24156200</v>
      </c>
      <c r="G124" s="22">
        <v>29689300</v>
      </c>
      <c r="H124" s="22">
        <v>35737800</v>
      </c>
      <c r="I124" s="22">
        <v>42277500</v>
      </c>
      <c r="J124" s="22">
        <v>49459000</v>
      </c>
      <c r="K124" s="22">
        <v>57497300</v>
      </c>
      <c r="L124" s="22">
        <v>66769700</v>
      </c>
      <c r="M124" s="22">
        <v>77280800</v>
      </c>
      <c r="N124" s="22">
        <v>89045900</v>
      </c>
      <c r="O124" s="22">
        <v>102071000</v>
      </c>
      <c r="P124" s="22">
        <v>116361000</v>
      </c>
      <c r="Q124" s="22">
        <v>131883000</v>
      </c>
      <c r="R124" s="22">
        <v>148651000</v>
      </c>
      <c r="S124" s="22">
        <v>161531000</v>
      </c>
      <c r="T124" s="22">
        <v>176476000</v>
      </c>
      <c r="U124" s="22">
        <v>192010000</v>
      </c>
      <c r="V124" s="22">
        <v>207199000</v>
      </c>
      <c r="W124" s="22">
        <v>222012000</v>
      </c>
      <c r="X124" s="22">
        <v>236276000</v>
      </c>
      <c r="Y124" s="22">
        <v>249770000</v>
      </c>
      <c r="Z124" s="22">
        <v>262271000</v>
      </c>
      <c r="AA124" s="22">
        <v>273393000</v>
      </c>
      <c r="AB124" s="22">
        <v>283122000</v>
      </c>
      <c r="AC124" s="22">
        <v>291434000</v>
      </c>
      <c r="AD124" s="22">
        <v>298309000</v>
      </c>
      <c r="AE124" s="22">
        <v>303739000</v>
      </c>
      <c r="AF124" s="22">
        <v>307743000</v>
      </c>
      <c r="AG124" s="22">
        <v>310289000</v>
      </c>
      <c r="AH124" s="22">
        <v>311354000</v>
      </c>
      <c r="AI124" s="22">
        <v>310913000</v>
      </c>
      <c r="AJ124" s="22">
        <v>308948000</v>
      </c>
      <c r="AK124" s="22">
        <v>306538000</v>
      </c>
      <c r="AL124" s="22">
        <v>303685000</v>
      </c>
      <c r="AM124" s="22">
        <v>300557000</v>
      </c>
      <c r="AN124" s="22">
        <v>297192000</v>
      </c>
      <c r="AO124" s="22">
        <v>293566000</v>
      </c>
    </row>
    <row r="125" spans="1:41" x14ac:dyDescent="0.25">
      <c r="A125" t="s">
        <v>78</v>
      </c>
      <c r="B125" t="s">
        <v>236</v>
      </c>
      <c r="C125" t="s">
        <v>249</v>
      </c>
      <c r="D125">
        <v>99492</v>
      </c>
      <c r="E125">
        <v>131411</v>
      </c>
      <c r="F125">
        <v>162859</v>
      </c>
      <c r="G125">
        <v>192972</v>
      </c>
      <c r="H125">
        <v>221813</v>
      </c>
      <c r="I125">
        <v>249469</v>
      </c>
      <c r="J125">
        <v>276477</v>
      </c>
      <c r="K125">
        <v>302130</v>
      </c>
      <c r="L125">
        <v>324846</v>
      </c>
      <c r="M125">
        <v>344733</v>
      </c>
      <c r="N125">
        <v>361713</v>
      </c>
      <c r="O125">
        <v>375717</v>
      </c>
      <c r="P125">
        <v>386724</v>
      </c>
      <c r="Q125">
        <v>394590</v>
      </c>
      <c r="R125">
        <v>399405</v>
      </c>
      <c r="S125">
        <v>371427</v>
      </c>
      <c r="T125">
        <v>338061</v>
      </c>
      <c r="U125">
        <v>301959</v>
      </c>
      <c r="V125">
        <v>267192</v>
      </c>
      <c r="W125">
        <v>233697</v>
      </c>
      <c r="X125">
        <v>201387</v>
      </c>
      <c r="Y125">
        <v>169725</v>
      </c>
      <c r="Z125">
        <v>139419</v>
      </c>
      <c r="AA125">
        <v>112050</v>
      </c>
      <c r="AB125">
        <v>87510</v>
      </c>
      <c r="AC125">
        <v>65877</v>
      </c>
      <c r="AD125">
        <v>47220</v>
      </c>
      <c r="AE125">
        <v>31560</v>
      </c>
      <c r="AF125">
        <v>19041</v>
      </c>
      <c r="AG125">
        <v>9573</v>
      </c>
      <c r="AH125">
        <v>3207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5">
      <c r="A126" t="s">
        <v>78</v>
      </c>
      <c r="B126" t="s">
        <v>236</v>
      </c>
      <c r="C126" t="s">
        <v>250</v>
      </c>
      <c r="D126" s="22">
        <v>259879000</v>
      </c>
      <c r="E126" s="22">
        <v>259433000</v>
      </c>
      <c r="F126" s="22">
        <v>258797000</v>
      </c>
      <c r="G126" s="22">
        <v>257783000</v>
      </c>
      <c r="H126" s="22">
        <v>256297000</v>
      </c>
      <c r="I126" s="22">
        <v>254313000</v>
      </c>
      <c r="J126" s="22">
        <v>251957000</v>
      </c>
      <c r="K126" s="22">
        <v>248892000</v>
      </c>
      <c r="L126" s="22">
        <v>244463000</v>
      </c>
      <c r="M126" s="22">
        <v>238674000</v>
      </c>
      <c r="N126" s="22">
        <v>231474000</v>
      </c>
      <c r="O126" s="22">
        <v>222840000</v>
      </c>
      <c r="P126" s="22">
        <v>212760000</v>
      </c>
      <c r="Q126" s="22">
        <v>201256000</v>
      </c>
      <c r="R126" s="22">
        <v>188302000</v>
      </c>
      <c r="S126" s="22">
        <v>175340000</v>
      </c>
      <c r="T126" s="22">
        <v>159870000</v>
      </c>
      <c r="U126" s="22">
        <v>143083000</v>
      </c>
      <c r="V126" s="22">
        <v>126674000</v>
      </c>
      <c r="W126" s="22">
        <v>110737000</v>
      </c>
      <c r="X126" s="22">
        <v>95298000</v>
      </c>
      <c r="Y126" s="22">
        <v>80231000</v>
      </c>
      <c r="Z126" s="22">
        <v>65872900</v>
      </c>
      <c r="AA126" s="22">
        <v>52879200</v>
      </c>
      <c r="AB126" s="22">
        <v>41244900</v>
      </c>
      <c r="AC126" s="22">
        <v>31022400</v>
      </c>
      <c r="AD126" s="22">
        <v>22232800</v>
      </c>
      <c r="AE126" s="22">
        <v>14890100</v>
      </c>
      <c r="AF126" s="22">
        <v>8971280</v>
      </c>
      <c r="AG126" s="22">
        <v>4502520</v>
      </c>
      <c r="AH126" s="22">
        <v>1505930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25">
      <c r="A127" t="s">
        <v>78</v>
      </c>
      <c r="B127" t="s">
        <v>236</v>
      </c>
      <c r="C127" t="s">
        <v>251</v>
      </c>
      <c r="D127" s="22">
        <v>1839140</v>
      </c>
      <c r="E127" s="22">
        <v>1877050</v>
      </c>
      <c r="F127" s="22">
        <v>1912580</v>
      </c>
      <c r="G127" s="22">
        <v>1942960</v>
      </c>
      <c r="H127" s="22">
        <v>1968820</v>
      </c>
      <c r="I127" s="22">
        <v>1990080</v>
      </c>
      <c r="J127" s="22">
        <v>2007890</v>
      </c>
      <c r="K127" s="22">
        <v>2019210</v>
      </c>
      <c r="L127" s="22">
        <v>2018120</v>
      </c>
      <c r="M127" s="22">
        <v>2004090</v>
      </c>
      <c r="N127" s="22">
        <v>1976860</v>
      </c>
      <c r="O127" s="22">
        <v>1936290</v>
      </c>
      <c r="P127" s="22">
        <v>1882340</v>
      </c>
      <c r="Q127" s="22">
        <v>1814970</v>
      </c>
      <c r="R127" s="22">
        <v>1734040</v>
      </c>
      <c r="S127" s="22">
        <v>1643510</v>
      </c>
      <c r="T127" s="22">
        <v>1496860</v>
      </c>
      <c r="U127" s="22">
        <v>1338440</v>
      </c>
      <c r="V127" s="22">
        <v>1185170</v>
      </c>
      <c r="W127" s="22">
        <v>1036410</v>
      </c>
      <c r="X127">
        <v>892269</v>
      </c>
      <c r="Y127">
        <v>751572</v>
      </c>
      <c r="Z127">
        <v>617358</v>
      </c>
      <c r="AA127">
        <v>495561</v>
      </c>
      <c r="AB127">
        <v>386700</v>
      </c>
      <c r="AC127">
        <v>291039</v>
      </c>
      <c r="AD127">
        <v>208722</v>
      </c>
      <c r="AE127">
        <v>139773</v>
      </c>
      <c r="AF127">
        <v>84258</v>
      </c>
      <c r="AG127">
        <v>42300</v>
      </c>
      <c r="AH127">
        <v>14154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5">
      <c r="A128" t="s">
        <v>416</v>
      </c>
      <c r="B128" t="s">
        <v>236</v>
      </c>
      <c r="C128" t="s">
        <v>252</v>
      </c>
      <c r="D128" s="22">
        <v>4869500</v>
      </c>
      <c r="E128" s="22">
        <v>8396690</v>
      </c>
      <c r="F128" s="22">
        <v>12517800</v>
      </c>
      <c r="G128" s="22">
        <v>17101000</v>
      </c>
      <c r="H128" s="22">
        <v>22144300</v>
      </c>
      <c r="I128" s="22">
        <v>27617400</v>
      </c>
      <c r="J128" s="22">
        <v>33167200</v>
      </c>
      <c r="K128" s="22">
        <v>38844000</v>
      </c>
      <c r="L128" s="22">
        <v>44845400</v>
      </c>
      <c r="M128" s="22">
        <v>51150300</v>
      </c>
      <c r="N128" s="22">
        <v>57724000</v>
      </c>
      <c r="O128" s="22">
        <v>64537900</v>
      </c>
      <c r="P128" s="22">
        <v>71560200</v>
      </c>
      <c r="Q128" s="22">
        <v>78766000</v>
      </c>
      <c r="R128" s="22">
        <v>86136000</v>
      </c>
      <c r="S128" s="22">
        <v>90950300</v>
      </c>
      <c r="T128" s="22">
        <v>95075800</v>
      </c>
      <c r="U128" s="22">
        <v>98736300</v>
      </c>
      <c r="V128" s="22">
        <v>101656000</v>
      </c>
      <c r="W128" s="22">
        <v>103847000</v>
      </c>
      <c r="X128" s="22">
        <v>105508000</v>
      </c>
      <c r="Y128" s="22">
        <v>107046000</v>
      </c>
      <c r="Z128" s="22">
        <v>108406000</v>
      </c>
      <c r="AA128" s="22">
        <v>109387000</v>
      </c>
      <c r="AB128" s="22">
        <v>110008000</v>
      </c>
      <c r="AC128" s="22">
        <v>110303000</v>
      </c>
      <c r="AD128" s="22">
        <v>110296000</v>
      </c>
      <c r="AE128" s="22">
        <v>110015000</v>
      </c>
      <c r="AF128" s="22">
        <v>109481000</v>
      </c>
      <c r="AG128" s="22">
        <v>108710000</v>
      </c>
      <c r="AH128" s="22">
        <v>107712000</v>
      </c>
      <c r="AI128" s="22">
        <v>106494000</v>
      </c>
      <c r="AJ128" s="22">
        <v>105058000</v>
      </c>
      <c r="AK128" s="22">
        <v>103802000</v>
      </c>
      <c r="AL128" s="22">
        <v>102709000</v>
      </c>
      <c r="AM128" s="22">
        <v>101601000</v>
      </c>
      <c r="AN128" s="22">
        <v>100414000</v>
      </c>
      <c r="AO128" s="22">
        <v>99140100</v>
      </c>
    </row>
    <row r="129" spans="1:41" x14ac:dyDescent="0.25">
      <c r="A129" t="s">
        <v>78</v>
      </c>
      <c r="B129" t="s">
        <v>236</v>
      </c>
      <c r="C129" t="s">
        <v>253</v>
      </c>
      <c r="D129">
        <v>3122</v>
      </c>
      <c r="E129">
        <v>2899</v>
      </c>
      <c r="F129">
        <v>2676</v>
      </c>
      <c r="G129">
        <v>2453</v>
      </c>
      <c r="H129">
        <v>2230</v>
      </c>
      <c r="I129">
        <v>2007</v>
      </c>
      <c r="J129">
        <v>1784</v>
      </c>
      <c r="K129">
        <v>1561</v>
      </c>
      <c r="L129">
        <v>24438</v>
      </c>
      <c r="M129">
        <v>24215</v>
      </c>
      <c r="N129">
        <v>23992</v>
      </c>
      <c r="O129">
        <v>23769</v>
      </c>
      <c r="P129">
        <v>23546</v>
      </c>
      <c r="Q129">
        <v>23323</v>
      </c>
      <c r="R129">
        <v>23100</v>
      </c>
      <c r="S129">
        <v>23100</v>
      </c>
      <c r="T129">
        <v>23100</v>
      </c>
      <c r="U129">
        <v>23100</v>
      </c>
      <c r="V129">
        <v>23100</v>
      </c>
      <c r="W129">
        <v>23100</v>
      </c>
      <c r="X129">
        <v>23100</v>
      </c>
      <c r="Y129">
        <v>23100</v>
      </c>
      <c r="Z129">
        <v>23100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5">
      <c r="A130" t="s">
        <v>416</v>
      </c>
      <c r="B130" t="s">
        <v>236</v>
      </c>
      <c r="C130" t="s">
        <v>254</v>
      </c>
      <c r="D130">
        <v>308</v>
      </c>
      <c r="E130">
        <v>25540</v>
      </c>
      <c r="F130">
        <v>76023</v>
      </c>
      <c r="G130">
        <v>149870</v>
      </c>
      <c r="H130">
        <v>246625</v>
      </c>
      <c r="I130">
        <v>365505</v>
      </c>
      <c r="J130">
        <v>508931</v>
      </c>
      <c r="K130">
        <v>681514</v>
      </c>
      <c r="L130">
        <v>891246</v>
      </c>
      <c r="M130" s="22">
        <v>1139570</v>
      </c>
      <c r="N130" s="22">
        <v>1427940</v>
      </c>
      <c r="O130" s="22">
        <v>1757580</v>
      </c>
      <c r="P130" s="22">
        <v>2129550</v>
      </c>
      <c r="Q130" s="22">
        <v>2543780</v>
      </c>
      <c r="R130" s="22">
        <v>3001320</v>
      </c>
      <c r="S130" s="22">
        <v>3503210</v>
      </c>
      <c r="T130" s="22">
        <v>4024850</v>
      </c>
      <c r="U130" s="22">
        <v>4566760</v>
      </c>
      <c r="V130" s="22">
        <v>5099730</v>
      </c>
      <c r="W130" s="22">
        <v>5623080</v>
      </c>
      <c r="X130" s="22">
        <v>6149600</v>
      </c>
      <c r="Y130" s="22">
        <v>6681410</v>
      </c>
      <c r="Z130" s="22">
        <v>7213120</v>
      </c>
      <c r="AA130" s="22">
        <v>7736140</v>
      </c>
      <c r="AB130" s="22">
        <v>8248140</v>
      </c>
      <c r="AC130" s="22">
        <v>8747190</v>
      </c>
      <c r="AD130" s="22">
        <v>9230810</v>
      </c>
      <c r="AE130" s="22">
        <v>9697340</v>
      </c>
      <c r="AF130" s="22">
        <v>10145700</v>
      </c>
      <c r="AG130" s="22">
        <v>10573500</v>
      </c>
      <c r="AH130" s="22">
        <v>10978600</v>
      </c>
      <c r="AI130" s="22">
        <v>11358900</v>
      </c>
      <c r="AJ130" s="22">
        <v>11711900</v>
      </c>
      <c r="AK130" s="22">
        <v>12067000</v>
      </c>
      <c r="AL130" s="22">
        <v>12423200</v>
      </c>
      <c r="AM130" s="22">
        <v>12765900</v>
      </c>
      <c r="AN130" s="22">
        <v>13087900</v>
      </c>
      <c r="AO130" s="22">
        <v>13386800</v>
      </c>
    </row>
    <row r="131" spans="1:41" x14ac:dyDescent="0.25">
      <c r="A131" t="s">
        <v>416</v>
      </c>
      <c r="B131" t="s">
        <v>239</v>
      </c>
      <c r="C131" t="s">
        <v>255</v>
      </c>
      <c r="D131">
        <v>552601</v>
      </c>
      <c r="E131">
        <v>991382</v>
      </c>
      <c r="F131" s="22">
        <v>1594280</v>
      </c>
      <c r="G131" s="22">
        <v>2292640</v>
      </c>
      <c r="H131" s="22">
        <v>3132990</v>
      </c>
      <c r="I131" s="22">
        <v>4135140</v>
      </c>
      <c r="J131" s="22">
        <v>5276380</v>
      </c>
      <c r="K131" s="22">
        <v>6550740</v>
      </c>
      <c r="L131" s="22">
        <v>7942950</v>
      </c>
      <c r="M131" s="22">
        <v>9604920</v>
      </c>
      <c r="N131" s="22">
        <v>11533200</v>
      </c>
      <c r="O131" s="22">
        <v>13722000</v>
      </c>
      <c r="P131" s="22">
        <v>16165300</v>
      </c>
      <c r="Q131" s="22">
        <v>18875000</v>
      </c>
      <c r="R131" s="22">
        <v>21551600</v>
      </c>
      <c r="S131" s="22">
        <v>24279100</v>
      </c>
      <c r="T131" s="22">
        <v>27080100</v>
      </c>
      <c r="U131" s="22">
        <v>30025200</v>
      </c>
      <c r="V131" s="22">
        <v>32913600</v>
      </c>
      <c r="W131" s="22">
        <v>35729700</v>
      </c>
      <c r="X131" s="22">
        <v>38496900</v>
      </c>
      <c r="Y131" s="22">
        <v>41223200</v>
      </c>
      <c r="Z131" s="22">
        <v>43923400</v>
      </c>
      <c r="AA131" s="22">
        <v>46447700</v>
      </c>
      <c r="AB131" s="22">
        <v>48793500</v>
      </c>
      <c r="AC131" s="22">
        <v>50953600</v>
      </c>
      <c r="AD131" s="22">
        <v>52931200</v>
      </c>
      <c r="AE131" s="22">
        <v>54730000</v>
      </c>
      <c r="AF131" s="22">
        <v>56347900</v>
      </c>
      <c r="AG131" s="22">
        <v>57786600</v>
      </c>
      <c r="AH131" s="22">
        <v>59041400</v>
      </c>
      <c r="AI131" s="22">
        <v>60100100</v>
      </c>
      <c r="AJ131" s="22">
        <v>61103800</v>
      </c>
      <c r="AK131" s="22">
        <v>62038100</v>
      </c>
      <c r="AL131" s="22">
        <v>62898300</v>
      </c>
      <c r="AM131" s="22">
        <v>63676700</v>
      </c>
      <c r="AN131" s="22">
        <v>64365700</v>
      </c>
      <c r="AO131" s="22">
        <v>64954000</v>
      </c>
    </row>
    <row r="132" spans="1:41" x14ac:dyDescent="0.25">
      <c r="A132" t="s">
        <v>78</v>
      </c>
      <c r="B132" t="s">
        <v>239</v>
      </c>
      <c r="C132" t="s">
        <v>256</v>
      </c>
      <c r="D132">
        <v>182706</v>
      </c>
      <c r="E132">
        <v>326329</v>
      </c>
      <c r="F132">
        <v>490520</v>
      </c>
      <c r="G132">
        <v>658044</v>
      </c>
      <c r="H132">
        <v>824014</v>
      </c>
      <c r="I132">
        <v>990921</v>
      </c>
      <c r="J132" s="22">
        <v>1176270</v>
      </c>
      <c r="K132" s="22">
        <v>1380600</v>
      </c>
      <c r="L132" s="22">
        <v>1549870</v>
      </c>
      <c r="M132" s="22">
        <v>1713250</v>
      </c>
      <c r="N132" s="22">
        <v>1869520</v>
      </c>
      <c r="O132" s="22">
        <v>2014450</v>
      </c>
      <c r="P132" s="22">
        <v>2145880</v>
      </c>
      <c r="Q132" s="22">
        <v>2260180</v>
      </c>
      <c r="R132" s="22">
        <v>2232870</v>
      </c>
      <c r="S132" s="22">
        <v>2148580</v>
      </c>
      <c r="T132" s="22">
        <v>2013500</v>
      </c>
      <c r="U132" s="22">
        <v>1840810</v>
      </c>
      <c r="V132" s="22">
        <v>1669680</v>
      </c>
      <c r="W132" s="22">
        <v>1497610</v>
      </c>
      <c r="X132" s="22">
        <v>1307090</v>
      </c>
      <c r="Y132" s="22">
        <v>1097600</v>
      </c>
      <c r="Z132">
        <v>923168</v>
      </c>
      <c r="AA132">
        <v>754622</v>
      </c>
      <c r="AB132">
        <v>593186</v>
      </c>
      <c r="AC132">
        <v>443093</v>
      </c>
      <c r="AD132">
        <v>306497</v>
      </c>
      <c r="AE132">
        <v>192200</v>
      </c>
      <c r="AF132">
        <v>101357</v>
      </c>
      <c r="AG132">
        <v>36866</v>
      </c>
      <c r="AH132">
        <v>2582</v>
      </c>
      <c r="AI132">
        <v>2582</v>
      </c>
      <c r="AJ132">
        <v>2582</v>
      </c>
      <c r="AK132">
        <v>2582</v>
      </c>
      <c r="AL132">
        <v>2582</v>
      </c>
      <c r="AM132">
        <v>2582</v>
      </c>
      <c r="AN132">
        <v>2582</v>
      </c>
      <c r="AO132">
        <v>2582</v>
      </c>
    </row>
    <row r="133" spans="1:41" x14ac:dyDescent="0.25">
      <c r="A133" t="s">
        <v>78</v>
      </c>
      <c r="B133" t="s">
        <v>239</v>
      </c>
      <c r="C133" t="s">
        <v>257</v>
      </c>
      <c r="D133" s="22">
        <v>13230900</v>
      </c>
      <c r="E133" s="22">
        <v>13393200</v>
      </c>
      <c r="F133" s="22">
        <v>13518600</v>
      </c>
      <c r="G133" s="22">
        <v>13682500</v>
      </c>
      <c r="H133" s="22">
        <v>13805300</v>
      </c>
      <c r="I133" s="22">
        <v>13863300</v>
      </c>
      <c r="J133" s="22">
        <v>13864100</v>
      </c>
      <c r="K133" s="22">
        <v>13811000</v>
      </c>
      <c r="L133" s="22">
        <v>13796100</v>
      </c>
      <c r="M133" s="22">
        <v>13662600</v>
      </c>
      <c r="N133" s="22">
        <v>13408200</v>
      </c>
      <c r="O133" s="22">
        <v>13037700</v>
      </c>
      <c r="P133" s="22">
        <v>12552300</v>
      </c>
      <c r="Q133" s="22">
        <v>12933300</v>
      </c>
      <c r="R133" s="22">
        <v>12069100</v>
      </c>
      <c r="S133" s="22">
        <v>11121700</v>
      </c>
      <c r="T133" s="22">
        <v>10118100</v>
      </c>
      <c r="U133" s="22">
        <v>8987200</v>
      </c>
      <c r="V133" s="22">
        <v>7897340</v>
      </c>
      <c r="W133" s="22">
        <v>6872390</v>
      </c>
      <c r="X133" s="22">
        <v>5904530</v>
      </c>
      <c r="Y133" s="22">
        <v>4990670</v>
      </c>
      <c r="Z133" s="22">
        <v>4038580</v>
      </c>
      <c r="AA133" s="22">
        <v>3205090</v>
      </c>
      <c r="AB133" s="22">
        <v>2492520</v>
      </c>
      <c r="AC133" s="22">
        <v>1895970</v>
      </c>
      <c r="AD133" s="22">
        <v>1414400</v>
      </c>
      <c r="AE133" s="22">
        <v>1033450</v>
      </c>
      <c r="AF133">
        <v>754100</v>
      </c>
      <c r="AG133">
        <v>572222</v>
      </c>
      <c r="AH133">
        <v>483497</v>
      </c>
      <c r="AI133">
        <v>483497</v>
      </c>
      <c r="AJ133">
        <v>483497</v>
      </c>
      <c r="AK133">
        <v>483497</v>
      </c>
      <c r="AL133">
        <v>483497</v>
      </c>
      <c r="AM133">
        <v>483497</v>
      </c>
      <c r="AN133">
        <v>483497</v>
      </c>
      <c r="AO133">
        <v>483497</v>
      </c>
    </row>
    <row r="134" spans="1:41" x14ac:dyDescent="0.25">
      <c r="A134" t="s">
        <v>78</v>
      </c>
      <c r="B134" t="s">
        <v>239</v>
      </c>
      <c r="C134" t="s">
        <v>258</v>
      </c>
      <c r="D134" s="22">
        <v>10046600</v>
      </c>
      <c r="E134" s="22">
        <v>10064800</v>
      </c>
      <c r="F134" s="22">
        <v>10033900</v>
      </c>
      <c r="G134" s="22">
        <v>9949610</v>
      </c>
      <c r="H134" s="22">
        <v>9841920</v>
      </c>
      <c r="I134" s="22">
        <v>9709740</v>
      </c>
      <c r="J134" s="22">
        <v>9552220</v>
      </c>
      <c r="K134" s="22">
        <v>9375590</v>
      </c>
      <c r="L134" s="22">
        <v>9166130</v>
      </c>
      <c r="M134" s="22">
        <v>8886170</v>
      </c>
      <c r="N134" s="22">
        <v>8544700</v>
      </c>
      <c r="O134" s="22">
        <v>8144770</v>
      </c>
      <c r="P134" s="22">
        <v>7690390</v>
      </c>
      <c r="Q134" s="22">
        <v>7913380</v>
      </c>
      <c r="R134" s="22">
        <v>7239800</v>
      </c>
      <c r="S134" s="22">
        <v>6595090</v>
      </c>
      <c r="T134" s="22">
        <v>5944040</v>
      </c>
      <c r="U134" s="22">
        <v>5291800</v>
      </c>
      <c r="V134" s="22">
        <v>4662960</v>
      </c>
      <c r="W134" s="22">
        <v>4058620</v>
      </c>
      <c r="X134" s="22">
        <v>3479600</v>
      </c>
      <c r="Y134" s="22">
        <v>2919710</v>
      </c>
      <c r="Z134" s="22">
        <v>2392650</v>
      </c>
      <c r="AA134" s="22">
        <v>1936080</v>
      </c>
      <c r="AB134" s="22">
        <v>1541020</v>
      </c>
      <c r="AC134" s="22">
        <v>1204430</v>
      </c>
      <c r="AD134">
        <v>922284</v>
      </c>
      <c r="AE134">
        <v>699291</v>
      </c>
      <c r="AF134">
        <v>532812</v>
      </c>
      <c r="AG134">
        <v>422829</v>
      </c>
      <c r="AH134">
        <v>368262</v>
      </c>
      <c r="AI134">
        <v>368262</v>
      </c>
      <c r="AJ134">
        <v>368262</v>
      </c>
      <c r="AK134">
        <v>368262</v>
      </c>
      <c r="AL134">
        <v>368262</v>
      </c>
      <c r="AM134">
        <v>368262</v>
      </c>
      <c r="AN134">
        <v>368262</v>
      </c>
      <c r="AO134">
        <v>368262</v>
      </c>
    </row>
    <row r="135" spans="1:41" x14ac:dyDescent="0.25">
      <c r="A135" t="s">
        <v>416</v>
      </c>
      <c r="B135" t="s">
        <v>239</v>
      </c>
      <c r="C135" t="s">
        <v>259</v>
      </c>
      <c r="D135">
        <v>10285</v>
      </c>
      <c r="E135">
        <v>30715</v>
      </c>
      <c r="F135">
        <v>63811</v>
      </c>
      <c r="G135">
        <v>105313</v>
      </c>
      <c r="H135">
        <v>157492</v>
      </c>
      <c r="I135">
        <v>220639</v>
      </c>
      <c r="J135">
        <v>293693</v>
      </c>
      <c r="K135">
        <v>376194</v>
      </c>
      <c r="L135">
        <v>464644</v>
      </c>
      <c r="M135">
        <v>571505</v>
      </c>
      <c r="N135">
        <v>695640</v>
      </c>
      <c r="O135">
        <v>836713</v>
      </c>
      <c r="P135">
        <v>993143</v>
      </c>
      <c r="Q135" s="22">
        <v>1167390</v>
      </c>
      <c r="R135" s="22">
        <v>1349970</v>
      </c>
      <c r="S135" s="22">
        <v>1533660</v>
      </c>
      <c r="T135" s="22">
        <v>1719020</v>
      </c>
      <c r="U135" s="22">
        <v>1911600</v>
      </c>
      <c r="V135" s="22">
        <v>2098590</v>
      </c>
      <c r="W135" s="22">
        <v>2279160</v>
      </c>
      <c r="X135" s="22">
        <v>2456070</v>
      </c>
      <c r="Y135" s="22">
        <v>2628800</v>
      </c>
      <c r="Z135" s="22">
        <v>2800770</v>
      </c>
      <c r="AA135" s="22">
        <v>2958510</v>
      </c>
      <c r="AB135" s="22">
        <v>3108510</v>
      </c>
      <c r="AC135" s="22">
        <v>3256900</v>
      </c>
      <c r="AD135" s="22">
        <v>3405430</v>
      </c>
      <c r="AE135" s="22">
        <v>3550280</v>
      </c>
      <c r="AF135" s="22">
        <v>3694390</v>
      </c>
      <c r="AG135" s="22">
        <v>3838940</v>
      </c>
      <c r="AH135" s="22">
        <v>3983140</v>
      </c>
      <c r="AI135" s="22">
        <v>4125490</v>
      </c>
      <c r="AJ135" s="22">
        <v>4275630</v>
      </c>
      <c r="AK135" s="22">
        <v>4433200</v>
      </c>
      <c r="AL135" s="22">
        <v>4596180</v>
      </c>
      <c r="AM135" s="22">
        <v>4765070</v>
      </c>
      <c r="AN135" s="22">
        <v>4939150</v>
      </c>
      <c r="AO135" s="22">
        <v>5117830</v>
      </c>
    </row>
    <row r="136" spans="1:41" x14ac:dyDescent="0.25">
      <c r="A136" t="s">
        <v>78</v>
      </c>
      <c r="B136" t="s">
        <v>239</v>
      </c>
      <c r="C136" t="s">
        <v>260</v>
      </c>
      <c r="D136">
        <v>522</v>
      </c>
      <c r="E136">
        <v>1041</v>
      </c>
      <c r="F136">
        <v>1530</v>
      </c>
      <c r="G136">
        <v>1956</v>
      </c>
      <c r="H136">
        <v>2376</v>
      </c>
      <c r="I136">
        <v>2877</v>
      </c>
      <c r="J136">
        <v>3354</v>
      </c>
      <c r="K136">
        <v>3816</v>
      </c>
      <c r="L136">
        <v>4152</v>
      </c>
      <c r="M136">
        <v>4440</v>
      </c>
      <c r="N136">
        <v>4689</v>
      </c>
      <c r="O136">
        <v>4899</v>
      </c>
      <c r="P136">
        <v>5103</v>
      </c>
      <c r="Q136">
        <v>5259</v>
      </c>
      <c r="R136">
        <v>4851</v>
      </c>
      <c r="S136">
        <v>4407</v>
      </c>
      <c r="T136">
        <v>3954</v>
      </c>
      <c r="U136">
        <v>3528</v>
      </c>
      <c r="V136">
        <v>3108</v>
      </c>
      <c r="W136">
        <v>2607</v>
      </c>
      <c r="X136">
        <v>2130</v>
      </c>
      <c r="Y136">
        <v>1668</v>
      </c>
      <c r="Z136">
        <v>1332</v>
      </c>
      <c r="AA136">
        <v>1044</v>
      </c>
      <c r="AB136">
        <v>795</v>
      </c>
      <c r="AC136">
        <v>585</v>
      </c>
      <c r="AD136">
        <v>381</v>
      </c>
      <c r="AE136">
        <v>225</v>
      </c>
      <c r="AF136">
        <v>111</v>
      </c>
      <c r="AG136">
        <v>36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5">
      <c r="A137" t="s">
        <v>416</v>
      </c>
      <c r="B137" t="s">
        <v>239</v>
      </c>
      <c r="C137" t="s">
        <v>261</v>
      </c>
      <c r="D137">
        <v>1570</v>
      </c>
      <c r="E137">
        <v>6192</v>
      </c>
      <c r="F137">
        <v>15147</v>
      </c>
      <c r="G137">
        <v>27285</v>
      </c>
      <c r="H137">
        <v>43656</v>
      </c>
      <c r="I137">
        <v>65001</v>
      </c>
      <c r="J137">
        <v>91155</v>
      </c>
      <c r="K137">
        <v>122523</v>
      </c>
      <c r="L137">
        <v>159141</v>
      </c>
      <c r="M137">
        <v>205479</v>
      </c>
      <c r="N137">
        <v>261996</v>
      </c>
      <c r="O137">
        <v>329574</v>
      </c>
      <c r="P137">
        <v>408822</v>
      </c>
      <c r="Q137">
        <v>500613</v>
      </c>
      <c r="R137">
        <v>604620</v>
      </c>
      <c r="S137">
        <v>718917</v>
      </c>
      <c r="T137">
        <v>843738</v>
      </c>
      <c r="U137">
        <v>981195</v>
      </c>
      <c r="V137" s="22">
        <v>1123770</v>
      </c>
      <c r="W137" s="22">
        <v>1271730</v>
      </c>
      <c r="X137" s="22">
        <v>1425800</v>
      </c>
      <c r="Y137" s="22">
        <v>1586180</v>
      </c>
      <c r="Z137" s="22">
        <v>1752560</v>
      </c>
      <c r="AA137" s="22">
        <v>1920840</v>
      </c>
      <c r="AB137" s="22">
        <v>2093900</v>
      </c>
      <c r="AC137" s="22">
        <v>2277590</v>
      </c>
      <c r="AD137" s="22">
        <v>2470810</v>
      </c>
      <c r="AE137" s="22">
        <v>2673870</v>
      </c>
      <c r="AF137" s="22">
        <v>2886920</v>
      </c>
      <c r="AG137" s="22">
        <v>3109080</v>
      </c>
      <c r="AH137" s="22">
        <v>3340770</v>
      </c>
      <c r="AI137" s="22">
        <v>3581060</v>
      </c>
      <c r="AJ137" s="22">
        <v>3835500</v>
      </c>
      <c r="AK137" s="22">
        <v>4103350</v>
      </c>
      <c r="AL137" s="22">
        <v>4384060</v>
      </c>
      <c r="AM137" s="22">
        <v>4676410</v>
      </c>
      <c r="AN137" s="22">
        <v>4980770</v>
      </c>
      <c r="AO137" s="22">
        <v>5296220</v>
      </c>
    </row>
    <row r="138" spans="1:41" x14ac:dyDescent="0.25">
      <c r="A138" t="s">
        <v>416</v>
      </c>
      <c r="B138" t="s">
        <v>237</v>
      </c>
      <c r="C138" t="s">
        <v>262</v>
      </c>
      <c r="D138">
        <v>558883</v>
      </c>
      <c r="E138">
        <v>577607</v>
      </c>
      <c r="F138">
        <v>605931</v>
      </c>
      <c r="G138">
        <v>635830</v>
      </c>
      <c r="H138">
        <v>666875</v>
      </c>
      <c r="I138">
        <v>698730</v>
      </c>
      <c r="J138">
        <v>731122</v>
      </c>
      <c r="K138">
        <v>763793</v>
      </c>
      <c r="L138">
        <v>801469</v>
      </c>
      <c r="M138">
        <v>844143</v>
      </c>
      <c r="N138">
        <v>881430</v>
      </c>
      <c r="O138">
        <v>915459</v>
      </c>
      <c r="P138">
        <v>945081</v>
      </c>
      <c r="Q138">
        <v>977253</v>
      </c>
      <c r="R138" s="22">
        <v>1012350</v>
      </c>
      <c r="S138" s="22">
        <v>1050560</v>
      </c>
      <c r="T138" s="22">
        <v>1092040</v>
      </c>
      <c r="U138" s="22">
        <v>1136810</v>
      </c>
      <c r="V138" s="22">
        <v>1179630</v>
      </c>
      <c r="W138" s="22">
        <v>1219580</v>
      </c>
      <c r="X138" s="22">
        <v>1255830</v>
      </c>
      <c r="Y138" s="22">
        <v>1287790</v>
      </c>
      <c r="Z138" s="22">
        <v>1314980</v>
      </c>
      <c r="AA138" s="22">
        <v>1336160</v>
      </c>
      <c r="AB138" s="22">
        <v>1351240</v>
      </c>
      <c r="AC138" s="22">
        <v>1359940</v>
      </c>
      <c r="AD138" s="22">
        <v>1362090</v>
      </c>
      <c r="AE138" s="22">
        <v>1357420</v>
      </c>
      <c r="AF138" s="22">
        <v>1343450</v>
      </c>
      <c r="AG138" s="22">
        <v>1320530</v>
      </c>
      <c r="AH138" s="22">
        <v>1288820</v>
      </c>
      <c r="AI138" s="22">
        <v>1248980</v>
      </c>
      <c r="AJ138" s="22">
        <v>1201700</v>
      </c>
      <c r="AK138" s="22">
        <v>1149480</v>
      </c>
      <c r="AL138" s="22">
        <v>1092550</v>
      </c>
      <c r="AM138" s="22">
        <v>1031580</v>
      </c>
      <c r="AN138">
        <v>967227</v>
      </c>
      <c r="AO138">
        <v>900408</v>
      </c>
    </row>
    <row r="139" spans="1:41" x14ac:dyDescent="0.25">
      <c r="A139" t="s">
        <v>78</v>
      </c>
      <c r="B139" t="s">
        <v>237</v>
      </c>
      <c r="C139" t="s">
        <v>263</v>
      </c>
      <c r="D139">
        <v>7599</v>
      </c>
      <c r="E139">
        <v>8741</v>
      </c>
      <c r="F139">
        <v>10774</v>
      </c>
      <c r="G139">
        <v>13845</v>
      </c>
      <c r="H139">
        <v>17564</v>
      </c>
      <c r="I139">
        <v>21877</v>
      </c>
      <c r="J139">
        <v>27162</v>
      </c>
      <c r="K139">
        <v>33416</v>
      </c>
      <c r="L139">
        <v>40075</v>
      </c>
      <c r="M139">
        <v>47202</v>
      </c>
      <c r="N139">
        <v>54744</v>
      </c>
      <c r="O139">
        <v>61191</v>
      </c>
      <c r="P139">
        <v>66729</v>
      </c>
      <c r="Q139">
        <v>71085</v>
      </c>
      <c r="R139">
        <v>74586</v>
      </c>
      <c r="S139">
        <v>77217</v>
      </c>
      <c r="T139">
        <v>78480</v>
      </c>
      <c r="U139">
        <v>78165</v>
      </c>
      <c r="V139">
        <v>76827</v>
      </c>
      <c r="W139">
        <v>74271</v>
      </c>
      <c r="X139">
        <v>70575</v>
      </c>
      <c r="Y139">
        <v>65886</v>
      </c>
      <c r="Z139">
        <v>60312</v>
      </c>
      <c r="AA139">
        <v>54420</v>
      </c>
      <c r="AB139">
        <v>48228</v>
      </c>
      <c r="AC139">
        <v>41751</v>
      </c>
      <c r="AD139">
        <v>35067</v>
      </c>
      <c r="AE139">
        <v>28359</v>
      </c>
      <c r="AF139">
        <v>22269</v>
      </c>
      <c r="AG139">
        <v>16929</v>
      </c>
      <c r="AH139">
        <v>12405</v>
      </c>
      <c r="AI139">
        <v>8736</v>
      </c>
      <c r="AJ139">
        <v>5970</v>
      </c>
      <c r="AK139">
        <v>3666</v>
      </c>
      <c r="AL139">
        <v>1869</v>
      </c>
      <c r="AM139">
        <v>633</v>
      </c>
      <c r="AN139">
        <v>0</v>
      </c>
      <c r="AO139">
        <v>0</v>
      </c>
    </row>
    <row r="140" spans="1:41" x14ac:dyDescent="0.25">
      <c r="A140" t="s">
        <v>78</v>
      </c>
      <c r="B140" t="s">
        <v>237</v>
      </c>
      <c r="C140" t="s">
        <v>264</v>
      </c>
      <c r="D140">
        <v>576760</v>
      </c>
      <c r="E140">
        <v>520687</v>
      </c>
      <c r="F140">
        <v>463192</v>
      </c>
      <c r="G140">
        <v>405643</v>
      </c>
      <c r="H140">
        <v>347752</v>
      </c>
      <c r="I140">
        <v>289483</v>
      </c>
      <c r="J140">
        <v>230866</v>
      </c>
      <c r="K140">
        <v>171892</v>
      </c>
      <c r="L140">
        <v>112523</v>
      </c>
      <c r="M140">
        <v>52731</v>
      </c>
      <c r="N140">
        <v>47613</v>
      </c>
      <c r="O140">
        <v>43002</v>
      </c>
      <c r="P140">
        <v>39387</v>
      </c>
      <c r="Q140">
        <v>35619</v>
      </c>
      <c r="R140">
        <v>31875</v>
      </c>
      <c r="S140">
        <v>28221</v>
      </c>
      <c r="T140">
        <v>24660</v>
      </c>
      <c r="U140">
        <v>21231</v>
      </c>
      <c r="V140">
        <v>18048</v>
      </c>
      <c r="W140">
        <v>15114</v>
      </c>
      <c r="X140">
        <v>12495</v>
      </c>
      <c r="Y140">
        <v>10203</v>
      </c>
      <c r="Z140">
        <v>8250</v>
      </c>
      <c r="AA140">
        <v>6462</v>
      </c>
      <c r="AB140">
        <v>4953</v>
      </c>
      <c r="AC140">
        <v>3705</v>
      </c>
      <c r="AD140">
        <v>2697</v>
      </c>
      <c r="AE140">
        <v>1911</v>
      </c>
      <c r="AF140">
        <v>1275</v>
      </c>
      <c r="AG140">
        <v>813</v>
      </c>
      <c r="AH140">
        <v>489</v>
      </c>
      <c r="AI140">
        <v>276</v>
      </c>
      <c r="AJ140">
        <v>150</v>
      </c>
      <c r="AK140">
        <v>66</v>
      </c>
      <c r="AL140">
        <v>21</v>
      </c>
      <c r="AM140">
        <v>3</v>
      </c>
      <c r="AN140">
        <v>0</v>
      </c>
      <c r="AO140">
        <v>0</v>
      </c>
    </row>
    <row r="141" spans="1:41" x14ac:dyDescent="0.25">
      <c r="A141" t="s">
        <v>78</v>
      </c>
      <c r="B141" t="s">
        <v>237</v>
      </c>
      <c r="C141" t="s">
        <v>265</v>
      </c>
      <c r="D141">
        <v>937671</v>
      </c>
      <c r="E141" s="22">
        <v>1002340</v>
      </c>
      <c r="F141" s="22">
        <v>1048630</v>
      </c>
      <c r="G141" s="22">
        <v>1090980</v>
      </c>
      <c r="H141" s="22">
        <v>1130470</v>
      </c>
      <c r="I141" s="22">
        <v>1167500</v>
      </c>
      <c r="J141" s="22">
        <v>1201880</v>
      </c>
      <c r="K141" s="22">
        <v>1233820</v>
      </c>
      <c r="L141" s="22">
        <v>1258270</v>
      </c>
      <c r="M141" s="22">
        <v>1274810</v>
      </c>
      <c r="N141" s="22">
        <v>1195770</v>
      </c>
      <c r="O141" s="22">
        <v>1131410</v>
      </c>
      <c r="P141" s="22">
        <v>1077140</v>
      </c>
      <c r="Q141" s="22">
        <v>1019640</v>
      </c>
      <c r="R141">
        <v>957969</v>
      </c>
      <c r="S141">
        <v>891768</v>
      </c>
      <c r="T141">
        <v>821313</v>
      </c>
      <c r="U141">
        <v>746604</v>
      </c>
      <c r="V141">
        <v>672699</v>
      </c>
      <c r="W141">
        <v>600441</v>
      </c>
      <c r="X141">
        <v>530346</v>
      </c>
      <c r="Y141">
        <v>462921</v>
      </c>
      <c r="Z141">
        <v>398685</v>
      </c>
      <c r="AA141">
        <v>338937</v>
      </c>
      <c r="AB141">
        <v>283575</v>
      </c>
      <c r="AC141">
        <v>232638</v>
      </c>
      <c r="AD141">
        <v>186099</v>
      </c>
      <c r="AE141">
        <v>143862</v>
      </c>
      <c r="AF141">
        <v>108297</v>
      </c>
      <c r="AG141">
        <v>78996</v>
      </c>
      <c r="AH141">
        <v>55599</v>
      </c>
      <c r="AI141">
        <v>37707</v>
      </c>
      <c r="AJ141">
        <v>24900</v>
      </c>
      <c r="AK141">
        <v>14787</v>
      </c>
      <c r="AL141">
        <v>7311</v>
      </c>
      <c r="AM141">
        <v>2406</v>
      </c>
      <c r="AN141">
        <v>0</v>
      </c>
      <c r="AO141">
        <v>0</v>
      </c>
    </row>
    <row r="142" spans="1:41" x14ac:dyDescent="0.25">
      <c r="A142" t="s">
        <v>416</v>
      </c>
      <c r="B142" t="s">
        <v>237</v>
      </c>
      <c r="C142" t="s">
        <v>266</v>
      </c>
      <c r="D142">
        <v>48736</v>
      </c>
      <c r="E142">
        <v>44923</v>
      </c>
      <c r="F142">
        <v>40927</v>
      </c>
      <c r="G142">
        <v>36712</v>
      </c>
      <c r="H142">
        <v>32326</v>
      </c>
      <c r="I142">
        <v>27794</v>
      </c>
      <c r="J142">
        <v>23139</v>
      </c>
      <c r="K142">
        <v>18370</v>
      </c>
      <c r="L142">
        <v>13499</v>
      </c>
      <c r="M142">
        <v>8517</v>
      </c>
      <c r="N142">
        <v>5886</v>
      </c>
      <c r="O142">
        <v>4578</v>
      </c>
      <c r="P142">
        <v>3453</v>
      </c>
      <c r="Q142">
        <v>2547</v>
      </c>
      <c r="R142">
        <v>1812</v>
      </c>
      <c r="S142">
        <v>1224</v>
      </c>
      <c r="T142">
        <v>759</v>
      </c>
      <c r="U142">
        <v>408</v>
      </c>
      <c r="V142">
        <v>159</v>
      </c>
      <c r="W142">
        <v>21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25">
      <c r="A143" t="s">
        <v>78</v>
      </c>
      <c r="B143" t="s">
        <v>237</v>
      </c>
      <c r="C143" t="s">
        <v>267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5">
      <c r="A144" t="s">
        <v>416</v>
      </c>
      <c r="B144" t="s">
        <v>237</v>
      </c>
      <c r="C144" t="s">
        <v>268</v>
      </c>
      <c r="D144">
        <v>7663</v>
      </c>
      <c r="E144">
        <v>9632</v>
      </c>
      <c r="F144">
        <v>12540</v>
      </c>
      <c r="G144">
        <v>16615</v>
      </c>
      <c r="H144">
        <v>21932</v>
      </c>
      <c r="I144">
        <v>28534</v>
      </c>
      <c r="J144">
        <v>36435</v>
      </c>
      <c r="K144">
        <v>45662</v>
      </c>
      <c r="L144">
        <v>56827</v>
      </c>
      <c r="M144">
        <v>70026</v>
      </c>
      <c r="N144">
        <v>83076</v>
      </c>
      <c r="O144">
        <v>98589</v>
      </c>
      <c r="P144">
        <v>115389</v>
      </c>
      <c r="Q144">
        <v>133104</v>
      </c>
      <c r="R144">
        <v>151620</v>
      </c>
      <c r="S144">
        <v>170922</v>
      </c>
      <c r="T144">
        <v>190998</v>
      </c>
      <c r="U144">
        <v>211881</v>
      </c>
      <c r="V144">
        <v>232881</v>
      </c>
      <c r="W144">
        <v>253887</v>
      </c>
      <c r="X144">
        <v>274815</v>
      </c>
      <c r="Y144">
        <v>295593</v>
      </c>
      <c r="Z144">
        <v>316164</v>
      </c>
      <c r="AA144">
        <v>336105</v>
      </c>
      <c r="AB144">
        <v>355386</v>
      </c>
      <c r="AC144">
        <v>374019</v>
      </c>
      <c r="AD144">
        <v>391767</v>
      </c>
      <c r="AE144">
        <v>408408</v>
      </c>
      <c r="AF144">
        <v>422802</v>
      </c>
      <c r="AG144">
        <v>434238</v>
      </c>
      <c r="AH144">
        <v>442656</v>
      </c>
      <c r="AI144">
        <v>447810</v>
      </c>
      <c r="AJ144">
        <v>449595</v>
      </c>
      <c r="AK144">
        <v>448449</v>
      </c>
      <c r="AL144">
        <v>444213</v>
      </c>
      <c r="AM144">
        <v>436716</v>
      </c>
      <c r="AN144">
        <v>426150</v>
      </c>
      <c r="AO144">
        <v>412698</v>
      </c>
    </row>
    <row r="145" spans="1:41" x14ac:dyDescent="0.25">
      <c r="A145" t="s">
        <v>416</v>
      </c>
      <c r="B145" t="s">
        <v>240</v>
      </c>
      <c r="C145" t="s">
        <v>269</v>
      </c>
      <c r="D145">
        <v>104177</v>
      </c>
      <c r="E145">
        <v>156172</v>
      </c>
      <c r="F145">
        <v>228159</v>
      </c>
      <c r="G145">
        <v>320777</v>
      </c>
      <c r="H145">
        <v>433759</v>
      </c>
      <c r="I145">
        <v>566508</v>
      </c>
      <c r="J145">
        <v>718665</v>
      </c>
      <c r="K145">
        <v>889953</v>
      </c>
      <c r="L145" s="22">
        <v>1082440</v>
      </c>
      <c r="M145" s="22">
        <v>1297510</v>
      </c>
      <c r="N145" s="22">
        <v>1536680</v>
      </c>
      <c r="O145" s="22">
        <v>1801000</v>
      </c>
      <c r="P145" s="22">
        <v>2091560</v>
      </c>
      <c r="Q145" s="22">
        <v>2409020</v>
      </c>
      <c r="R145" s="22">
        <v>2752790</v>
      </c>
      <c r="S145" s="22">
        <v>3087660</v>
      </c>
      <c r="T145" s="22">
        <v>3431740</v>
      </c>
      <c r="U145" s="22">
        <v>3782160</v>
      </c>
      <c r="V145" s="22">
        <v>4137980</v>
      </c>
      <c r="W145" s="22">
        <v>4502600</v>
      </c>
      <c r="X145" s="22">
        <v>4877800</v>
      </c>
      <c r="Y145" s="22">
        <v>5264970</v>
      </c>
      <c r="Z145" s="22">
        <v>5665640</v>
      </c>
      <c r="AA145" s="22">
        <v>6078720</v>
      </c>
      <c r="AB145" s="22">
        <v>6503530</v>
      </c>
      <c r="AC145" s="22">
        <v>6937130</v>
      </c>
      <c r="AD145" s="22">
        <v>7379060</v>
      </c>
      <c r="AE145" s="22">
        <v>7826500</v>
      </c>
      <c r="AF145" s="22">
        <v>8279290</v>
      </c>
      <c r="AG145" s="22">
        <v>8736690</v>
      </c>
      <c r="AH145" s="22">
        <v>9203270</v>
      </c>
      <c r="AI145" s="22">
        <v>9674570</v>
      </c>
      <c r="AJ145" s="22">
        <v>10149500</v>
      </c>
      <c r="AK145" s="22">
        <v>10626400</v>
      </c>
      <c r="AL145" s="22">
        <v>11101300</v>
      </c>
      <c r="AM145" s="22">
        <v>11571900</v>
      </c>
      <c r="AN145" s="22">
        <v>12034600</v>
      </c>
      <c r="AO145" s="22">
        <v>12485600</v>
      </c>
    </row>
    <row r="146" spans="1:41" x14ac:dyDescent="0.25">
      <c r="A146" t="s">
        <v>78</v>
      </c>
      <c r="B146" t="s">
        <v>240</v>
      </c>
      <c r="C146" t="s">
        <v>270</v>
      </c>
      <c r="D146">
        <v>601444</v>
      </c>
      <c r="E146">
        <v>814549</v>
      </c>
      <c r="F146" s="22">
        <v>1037850</v>
      </c>
      <c r="G146" s="22">
        <v>1262390</v>
      </c>
      <c r="H146" s="22">
        <v>1474960</v>
      </c>
      <c r="I146" s="22">
        <v>1683820</v>
      </c>
      <c r="J146" s="22">
        <v>1906470</v>
      </c>
      <c r="K146" s="22">
        <v>2143120</v>
      </c>
      <c r="L146" s="22">
        <v>2376200</v>
      </c>
      <c r="M146" s="22">
        <v>2624410</v>
      </c>
      <c r="N146" s="22">
        <v>2889130</v>
      </c>
      <c r="O146" s="22">
        <v>3168290</v>
      </c>
      <c r="P146" s="22">
        <v>3461820</v>
      </c>
      <c r="Q146" s="22">
        <v>3745370</v>
      </c>
      <c r="R146" s="22">
        <v>4038900</v>
      </c>
      <c r="S146" s="22">
        <v>4166660</v>
      </c>
      <c r="T146" s="22">
        <v>4272650</v>
      </c>
      <c r="U146" s="22">
        <v>4374190</v>
      </c>
      <c r="V146" s="22">
        <v>4473220</v>
      </c>
      <c r="W146" s="22">
        <v>4590430</v>
      </c>
      <c r="X146" s="22">
        <v>4715560</v>
      </c>
      <c r="Y146" s="22">
        <v>4829880</v>
      </c>
      <c r="Z146" s="22">
        <v>4929890</v>
      </c>
      <c r="AA146" s="22">
        <v>5022350</v>
      </c>
      <c r="AB146" s="22">
        <v>5097970</v>
      </c>
      <c r="AC146" s="22">
        <v>5153260</v>
      </c>
      <c r="AD146" s="22">
        <v>5188920</v>
      </c>
      <c r="AE146" s="22">
        <v>5206260</v>
      </c>
      <c r="AF146" s="22">
        <v>5221040</v>
      </c>
      <c r="AG146" s="22">
        <v>5215920</v>
      </c>
      <c r="AH146" s="22">
        <v>5188030</v>
      </c>
      <c r="AI146" s="22">
        <v>5136160</v>
      </c>
      <c r="AJ146" s="22">
        <v>5065580</v>
      </c>
      <c r="AK146" s="22">
        <v>4977930</v>
      </c>
      <c r="AL146" s="22">
        <v>4869320</v>
      </c>
      <c r="AM146" s="22">
        <v>4740440</v>
      </c>
      <c r="AN146" s="22">
        <v>4592550</v>
      </c>
      <c r="AO146" s="22">
        <v>4427820</v>
      </c>
    </row>
    <row r="147" spans="1:41" x14ac:dyDescent="0.25">
      <c r="A147" t="s">
        <v>78</v>
      </c>
      <c r="B147" t="s">
        <v>240</v>
      </c>
      <c r="C147" t="s">
        <v>271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5">
      <c r="A148" t="s">
        <v>78</v>
      </c>
      <c r="B148" t="s">
        <v>240</v>
      </c>
      <c r="C148" t="s">
        <v>272</v>
      </c>
      <c r="D148" s="22">
        <v>8481890</v>
      </c>
      <c r="E148" s="22">
        <v>8356450</v>
      </c>
      <c r="F148" s="22">
        <v>8234550</v>
      </c>
      <c r="G148" s="22">
        <v>8118340</v>
      </c>
      <c r="H148" s="22">
        <v>8019940</v>
      </c>
      <c r="I148" s="22">
        <v>7930770</v>
      </c>
      <c r="J148" s="22">
        <v>7833530</v>
      </c>
      <c r="K148" s="22">
        <v>7728990</v>
      </c>
      <c r="L148" s="22">
        <v>7633810</v>
      </c>
      <c r="M148" s="22">
        <v>7528440</v>
      </c>
      <c r="N148" s="22">
        <v>7409940</v>
      </c>
      <c r="O148" s="22">
        <v>7278180</v>
      </c>
      <c r="P148" s="22">
        <v>7130360</v>
      </c>
      <c r="Q148" s="22">
        <v>6987840</v>
      </c>
      <c r="R148" s="22">
        <v>6829710</v>
      </c>
      <c r="S148" s="22">
        <v>6765660</v>
      </c>
      <c r="T148" s="22">
        <v>6694060</v>
      </c>
      <c r="U148" s="22">
        <v>6607420</v>
      </c>
      <c r="V148" s="22">
        <v>6512750</v>
      </c>
      <c r="W148" s="22">
        <v>6387380</v>
      </c>
      <c r="X148" s="22">
        <v>6240620</v>
      </c>
      <c r="Y148" s="22">
        <v>6089410</v>
      </c>
      <c r="Z148" s="22">
        <v>5934290</v>
      </c>
      <c r="AA148" s="22">
        <v>5767950</v>
      </c>
      <c r="AB148" s="22">
        <v>5600340</v>
      </c>
      <c r="AC148" s="22">
        <v>5435760</v>
      </c>
      <c r="AD148" s="22">
        <v>5274820</v>
      </c>
      <c r="AE148" s="22">
        <v>5117650</v>
      </c>
      <c r="AF148" s="22">
        <v>4948990</v>
      </c>
      <c r="AG148" s="22">
        <v>4785570</v>
      </c>
      <c r="AH148" s="22">
        <v>4628750</v>
      </c>
      <c r="AI148" s="22">
        <v>4478560</v>
      </c>
      <c r="AJ148" s="22">
        <v>4325560</v>
      </c>
      <c r="AK148" s="22">
        <v>4163840</v>
      </c>
      <c r="AL148" s="22">
        <v>3999980</v>
      </c>
      <c r="AM148" s="22">
        <v>3834000</v>
      </c>
      <c r="AN148" s="22">
        <v>3665670</v>
      </c>
      <c r="AO148" s="22">
        <v>3494270</v>
      </c>
    </row>
    <row r="149" spans="1:41" x14ac:dyDescent="0.25">
      <c r="A149" t="s">
        <v>416</v>
      </c>
      <c r="B149" t="s">
        <v>240</v>
      </c>
      <c r="C149" t="s">
        <v>273</v>
      </c>
      <c r="D149">
        <v>1268</v>
      </c>
      <c r="E149">
        <v>1304</v>
      </c>
      <c r="F149">
        <v>1380</v>
      </c>
      <c r="G149">
        <v>1483</v>
      </c>
      <c r="H149">
        <v>1400</v>
      </c>
      <c r="I149">
        <v>1317</v>
      </c>
      <c r="J149">
        <v>1234</v>
      </c>
      <c r="K149">
        <v>1151</v>
      </c>
      <c r="L149">
        <v>1068</v>
      </c>
      <c r="M149">
        <v>985</v>
      </c>
      <c r="N149">
        <v>902</v>
      </c>
      <c r="O149">
        <v>819</v>
      </c>
      <c r="P149">
        <v>736</v>
      </c>
      <c r="Q149">
        <v>653</v>
      </c>
      <c r="R149">
        <v>570</v>
      </c>
      <c r="S149">
        <v>465</v>
      </c>
      <c r="T149">
        <v>345</v>
      </c>
      <c r="U149">
        <v>186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5">
      <c r="A150" t="s">
        <v>78</v>
      </c>
      <c r="B150" t="s">
        <v>240</v>
      </c>
      <c r="C150" t="s">
        <v>274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5">
      <c r="A151" t="s">
        <v>416</v>
      </c>
      <c r="B151" t="s">
        <v>240</v>
      </c>
      <c r="C151" t="s">
        <v>275</v>
      </c>
      <c r="D151">
        <v>6869</v>
      </c>
      <c r="E151">
        <v>7168</v>
      </c>
      <c r="F151">
        <v>7977</v>
      </c>
      <c r="G151">
        <v>9455</v>
      </c>
      <c r="H151">
        <v>11860</v>
      </c>
      <c r="I151">
        <v>15447</v>
      </c>
      <c r="J151">
        <v>20510</v>
      </c>
      <c r="K151">
        <v>27472</v>
      </c>
      <c r="L151">
        <v>36843</v>
      </c>
      <c r="M151">
        <v>49187</v>
      </c>
      <c r="N151">
        <v>64879</v>
      </c>
      <c r="O151">
        <v>84675</v>
      </c>
      <c r="P151">
        <v>109106</v>
      </c>
      <c r="Q151">
        <v>138598</v>
      </c>
      <c r="R151">
        <v>173481</v>
      </c>
      <c r="S151">
        <v>214563</v>
      </c>
      <c r="T151">
        <v>261792</v>
      </c>
      <c r="U151">
        <v>315597</v>
      </c>
      <c r="V151">
        <v>375831</v>
      </c>
      <c r="W151">
        <v>443604</v>
      </c>
      <c r="X151">
        <v>519612</v>
      </c>
      <c r="Y151">
        <v>604554</v>
      </c>
      <c r="Z151">
        <v>698562</v>
      </c>
      <c r="AA151">
        <v>801990</v>
      </c>
      <c r="AB151">
        <v>914619</v>
      </c>
      <c r="AC151" s="22">
        <v>1038000</v>
      </c>
      <c r="AD151" s="22">
        <v>1170860</v>
      </c>
      <c r="AE151" s="22">
        <v>1313610</v>
      </c>
      <c r="AF151" s="22">
        <v>1466820</v>
      </c>
      <c r="AG151" s="22">
        <v>1632730</v>
      </c>
      <c r="AH151" s="22">
        <v>1807340</v>
      </c>
      <c r="AI151" s="22">
        <v>1992740</v>
      </c>
      <c r="AJ151" s="22">
        <v>2188130</v>
      </c>
      <c r="AK151" s="22">
        <v>2394240</v>
      </c>
      <c r="AL151" s="22">
        <v>2609870</v>
      </c>
      <c r="AM151" s="22">
        <v>2833670</v>
      </c>
      <c r="AN151" s="22">
        <v>3065030</v>
      </c>
      <c r="AO151" s="22">
        <v>3303210</v>
      </c>
    </row>
    <row r="152" spans="1:41" x14ac:dyDescent="0.25">
      <c r="A152" t="s">
        <v>416</v>
      </c>
      <c r="B152" t="s">
        <v>241</v>
      </c>
      <c r="C152" t="s">
        <v>276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8</v>
      </c>
      <c r="M152">
        <v>15</v>
      </c>
      <c r="N152">
        <v>26</v>
      </c>
      <c r="O152">
        <v>41</v>
      </c>
      <c r="P152">
        <v>61</v>
      </c>
      <c r="Q152">
        <v>87</v>
      </c>
      <c r="R152">
        <v>121</v>
      </c>
      <c r="S152">
        <v>164</v>
      </c>
      <c r="T152">
        <v>218</v>
      </c>
      <c r="U152">
        <v>283</v>
      </c>
      <c r="V152">
        <v>362</v>
      </c>
      <c r="W152">
        <v>455</v>
      </c>
      <c r="X152">
        <v>561</v>
      </c>
      <c r="Y152">
        <v>680</v>
      </c>
      <c r="Z152">
        <v>811</v>
      </c>
      <c r="AA152">
        <v>952</v>
      </c>
      <c r="AB152">
        <v>1102</v>
      </c>
      <c r="AC152">
        <v>1258</v>
      </c>
      <c r="AD152">
        <v>1420</v>
      </c>
      <c r="AE152">
        <v>1587</v>
      </c>
      <c r="AF152">
        <v>1758</v>
      </c>
      <c r="AG152">
        <v>1932</v>
      </c>
      <c r="AH152">
        <v>2109</v>
      </c>
      <c r="AI152">
        <v>2287</v>
      </c>
      <c r="AJ152">
        <v>2467</v>
      </c>
      <c r="AK152">
        <v>2649</v>
      </c>
      <c r="AL152">
        <v>2832</v>
      </c>
      <c r="AM152">
        <v>3015</v>
      </c>
      <c r="AN152">
        <v>3197</v>
      </c>
      <c r="AO152">
        <v>3372</v>
      </c>
    </row>
    <row r="153" spans="1:41" x14ac:dyDescent="0.25">
      <c r="A153" t="s">
        <v>78</v>
      </c>
      <c r="B153" t="s">
        <v>241</v>
      </c>
      <c r="C153" t="s">
        <v>277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5">
      <c r="A154" t="s">
        <v>78</v>
      </c>
      <c r="B154" t="s">
        <v>241</v>
      </c>
      <c r="C154" t="s">
        <v>278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5">
      <c r="A155" t="s">
        <v>78</v>
      </c>
      <c r="B155" t="s">
        <v>241</v>
      </c>
      <c r="C155" t="s">
        <v>279</v>
      </c>
      <c r="D155">
        <v>3960</v>
      </c>
      <c r="E155">
        <v>4004</v>
      </c>
      <c r="F155">
        <v>4047</v>
      </c>
      <c r="G155">
        <v>4100</v>
      </c>
      <c r="H155">
        <v>4165</v>
      </c>
      <c r="I155">
        <v>4243</v>
      </c>
      <c r="J155">
        <v>4334</v>
      </c>
      <c r="K155">
        <v>4434</v>
      </c>
      <c r="L155">
        <v>4545</v>
      </c>
      <c r="M155">
        <v>4667</v>
      </c>
      <c r="N155">
        <v>4799</v>
      </c>
      <c r="O155">
        <v>4937</v>
      </c>
      <c r="P155">
        <v>5076</v>
      </c>
      <c r="Q155">
        <v>5211</v>
      </c>
      <c r="R155">
        <v>5340</v>
      </c>
      <c r="S155">
        <v>5460</v>
      </c>
      <c r="T155">
        <v>5569</v>
      </c>
      <c r="U155">
        <v>5668</v>
      </c>
      <c r="V155">
        <v>5752</v>
      </c>
      <c r="W155">
        <v>5823</v>
      </c>
      <c r="X155">
        <v>5882</v>
      </c>
      <c r="Y155">
        <v>5928</v>
      </c>
      <c r="Z155">
        <v>5963</v>
      </c>
      <c r="AA155">
        <v>5988</v>
      </c>
      <c r="AB155">
        <v>6004</v>
      </c>
      <c r="AC155">
        <v>6013</v>
      </c>
      <c r="AD155">
        <v>6018</v>
      </c>
      <c r="AE155">
        <v>6161</v>
      </c>
      <c r="AF155">
        <v>6138</v>
      </c>
      <c r="AG155">
        <v>6086</v>
      </c>
      <c r="AH155">
        <v>6032</v>
      </c>
      <c r="AI155">
        <v>5966</v>
      </c>
      <c r="AJ155">
        <v>5886</v>
      </c>
      <c r="AK155">
        <v>5792</v>
      </c>
      <c r="AL155">
        <v>5684</v>
      </c>
      <c r="AM155">
        <v>5566</v>
      </c>
      <c r="AN155">
        <v>5436</v>
      </c>
      <c r="AO155">
        <v>5305</v>
      </c>
    </row>
    <row r="156" spans="1:41" x14ac:dyDescent="0.25">
      <c r="A156" t="s">
        <v>416</v>
      </c>
      <c r="B156" t="s">
        <v>241</v>
      </c>
      <c r="C156" t="s">
        <v>280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5">
      <c r="A157" t="s">
        <v>78</v>
      </c>
      <c r="B157" t="s">
        <v>241</v>
      </c>
      <c r="C157" t="s">
        <v>281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5">
      <c r="A158" t="s">
        <v>416</v>
      </c>
      <c r="B158" t="s">
        <v>241</v>
      </c>
      <c r="C158" t="s">
        <v>282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3</v>
      </c>
      <c r="N158">
        <v>6</v>
      </c>
      <c r="O158">
        <v>10</v>
      </c>
      <c r="P158">
        <v>15</v>
      </c>
      <c r="Q158">
        <v>22</v>
      </c>
      <c r="R158">
        <v>32</v>
      </c>
      <c r="S158">
        <v>45</v>
      </c>
      <c r="T158">
        <v>62</v>
      </c>
      <c r="U158">
        <v>83</v>
      </c>
      <c r="V158">
        <v>109</v>
      </c>
      <c r="W158">
        <v>140</v>
      </c>
      <c r="X158">
        <v>176</v>
      </c>
      <c r="Y158">
        <v>217</v>
      </c>
      <c r="Z158">
        <v>263</v>
      </c>
      <c r="AA158">
        <v>314</v>
      </c>
      <c r="AB158">
        <v>369</v>
      </c>
      <c r="AC158">
        <v>427</v>
      </c>
      <c r="AD158">
        <v>488</v>
      </c>
      <c r="AE158">
        <v>551</v>
      </c>
      <c r="AF158">
        <v>617</v>
      </c>
      <c r="AG158">
        <v>684</v>
      </c>
      <c r="AH158">
        <v>753</v>
      </c>
      <c r="AI158">
        <v>823</v>
      </c>
      <c r="AJ158">
        <v>895</v>
      </c>
      <c r="AK158">
        <v>968</v>
      </c>
      <c r="AL158">
        <v>1042</v>
      </c>
      <c r="AM158">
        <v>1117</v>
      </c>
      <c r="AN158">
        <v>1193</v>
      </c>
      <c r="AO158">
        <v>1266</v>
      </c>
    </row>
    <row r="159" spans="1:41" x14ac:dyDescent="0.25">
      <c r="A159" t="s">
        <v>416</v>
      </c>
      <c r="B159" t="s">
        <v>242</v>
      </c>
      <c r="C159" t="s">
        <v>283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  <c r="Q159">
        <v>4</v>
      </c>
      <c r="R159">
        <v>6</v>
      </c>
      <c r="S159">
        <v>9</v>
      </c>
      <c r="T159">
        <v>13</v>
      </c>
      <c r="U159">
        <v>17</v>
      </c>
      <c r="V159">
        <v>22</v>
      </c>
      <c r="W159">
        <v>28</v>
      </c>
      <c r="X159">
        <v>34</v>
      </c>
      <c r="Y159">
        <v>41</v>
      </c>
      <c r="Z159">
        <v>48</v>
      </c>
      <c r="AA159">
        <v>55</v>
      </c>
      <c r="AB159">
        <v>63</v>
      </c>
      <c r="AC159">
        <v>71</v>
      </c>
      <c r="AD159">
        <v>79</v>
      </c>
      <c r="AE159">
        <v>87</v>
      </c>
      <c r="AF159">
        <v>95</v>
      </c>
      <c r="AG159">
        <v>103</v>
      </c>
      <c r="AH159">
        <v>112</v>
      </c>
      <c r="AI159">
        <v>121</v>
      </c>
      <c r="AJ159">
        <v>130</v>
      </c>
      <c r="AK159">
        <v>139</v>
      </c>
      <c r="AL159">
        <v>148</v>
      </c>
      <c r="AM159">
        <v>157</v>
      </c>
      <c r="AN159">
        <v>166</v>
      </c>
      <c r="AO159">
        <v>175</v>
      </c>
    </row>
    <row r="160" spans="1:41" x14ac:dyDescent="0.25">
      <c r="A160" t="s">
        <v>78</v>
      </c>
      <c r="B160" t="s">
        <v>242</v>
      </c>
      <c r="C160" t="s">
        <v>284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5">
      <c r="A161" t="s">
        <v>78</v>
      </c>
      <c r="B161" t="s">
        <v>242</v>
      </c>
      <c r="C161" t="s">
        <v>285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5">
      <c r="A162" t="s">
        <v>78</v>
      </c>
      <c r="B162" t="s">
        <v>242</v>
      </c>
      <c r="C162" t="s">
        <v>286</v>
      </c>
      <c r="D162">
        <v>223</v>
      </c>
      <c r="E162">
        <v>223</v>
      </c>
      <c r="F162">
        <v>222</v>
      </c>
      <c r="G162">
        <v>222</v>
      </c>
      <c r="H162">
        <v>223</v>
      </c>
      <c r="I162">
        <v>224</v>
      </c>
      <c r="J162">
        <v>225</v>
      </c>
      <c r="K162">
        <v>226</v>
      </c>
      <c r="L162">
        <v>227</v>
      </c>
      <c r="M162">
        <v>228</v>
      </c>
      <c r="N162">
        <v>229</v>
      </c>
      <c r="O162">
        <v>230</v>
      </c>
      <c r="P162">
        <v>231</v>
      </c>
      <c r="Q162">
        <v>232</v>
      </c>
      <c r="R162">
        <v>232</v>
      </c>
      <c r="S162">
        <v>232</v>
      </c>
      <c r="T162">
        <v>231</v>
      </c>
      <c r="U162">
        <v>229</v>
      </c>
      <c r="V162">
        <v>226</v>
      </c>
      <c r="W162">
        <v>223</v>
      </c>
      <c r="X162">
        <v>219</v>
      </c>
      <c r="Y162">
        <v>215</v>
      </c>
      <c r="Z162">
        <v>210</v>
      </c>
      <c r="AA162">
        <v>205</v>
      </c>
      <c r="AB162">
        <v>200</v>
      </c>
      <c r="AC162">
        <v>195</v>
      </c>
      <c r="AD162">
        <v>189</v>
      </c>
      <c r="AE162">
        <v>191</v>
      </c>
      <c r="AF162">
        <v>184</v>
      </c>
      <c r="AG162">
        <v>177</v>
      </c>
      <c r="AH162">
        <v>171</v>
      </c>
      <c r="AI162">
        <v>165</v>
      </c>
      <c r="AJ162">
        <v>158</v>
      </c>
      <c r="AK162">
        <v>151</v>
      </c>
      <c r="AL162">
        <v>144</v>
      </c>
      <c r="AM162">
        <v>137</v>
      </c>
      <c r="AN162">
        <v>130</v>
      </c>
      <c r="AO162">
        <v>123</v>
      </c>
    </row>
    <row r="163" spans="1:41" x14ac:dyDescent="0.25">
      <c r="A163" t="s">
        <v>416</v>
      </c>
      <c r="B163" t="s">
        <v>242</v>
      </c>
      <c r="C163" t="s">
        <v>287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5">
      <c r="A164" t="s">
        <v>78</v>
      </c>
      <c r="B164" t="s">
        <v>242</v>
      </c>
      <c r="C164" t="s">
        <v>288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5">
      <c r="A165" t="s">
        <v>416</v>
      </c>
      <c r="B165" t="s">
        <v>242</v>
      </c>
      <c r="C165" t="s">
        <v>289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2</v>
      </c>
      <c r="U165">
        <v>3</v>
      </c>
      <c r="V165">
        <v>5</v>
      </c>
      <c r="W165">
        <v>7</v>
      </c>
      <c r="X165">
        <v>9</v>
      </c>
      <c r="Y165">
        <v>11</v>
      </c>
      <c r="Z165">
        <v>14</v>
      </c>
      <c r="AA165">
        <v>17</v>
      </c>
      <c r="AB165">
        <v>20</v>
      </c>
      <c r="AC165">
        <v>23</v>
      </c>
      <c r="AD165">
        <v>27</v>
      </c>
      <c r="AE165">
        <v>31</v>
      </c>
      <c r="AF165">
        <v>35</v>
      </c>
      <c r="AG165">
        <v>39</v>
      </c>
      <c r="AH165">
        <v>43</v>
      </c>
      <c r="AI165">
        <v>48</v>
      </c>
      <c r="AJ165">
        <v>53</v>
      </c>
      <c r="AK165">
        <v>58</v>
      </c>
      <c r="AL165">
        <v>63</v>
      </c>
      <c r="AM165">
        <v>68</v>
      </c>
      <c r="AN165">
        <v>73</v>
      </c>
      <c r="AO165">
        <v>78</v>
      </c>
    </row>
    <row r="166" spans="1:41" x14ac:dyDescent="0.25">
      <c r="A166" t="s">
        <v>416</v>
      </c>
      <c r="B166" t="s">
        <v>238</v>
      </c>
      <c r="C166" t="s">
        <v>290</v>
      </c>
      <c r="D166">
        <v>4283</v>
      </c>
      <c r="E166">
        <v>4319</v>
      </c>
      <c r="F166">
        <v>4364</v>
      </c>
      <c r="G166">
        <v>4423</v>
      </c>
      <c r="H166">
        <v>4497</v>
      </c>
      <c r="I166">
        <v>4589</v>
      </c>
      <c r="J166">
        <v>4699</v>
      </c>
      <c r="K166">
        <v>4826</v>
      </c>
      <c r="L166">
        <v>4970</v>
      </c>
      <c r="M166">
        <v>5131</v>
      </c>
      <c r="N166">
        <v>5309</v>
      </c>
      <c r="O166">
        <v>5504</v>
      </c>
      <c r="P166">
        <v>5716</v>
      </c>
      <c r="Q166">
        <v>5945</v>
      </c>
      <c r="R166">
        <v>6191</v>
      </c>
      <c r="S166">
        <v>6455</v>
      </c>
      <c r="T166">
        <v>6736</v>
      </c>
      <c r="U166">
        <v>7033</v>
      </c>
      <c r="V166">
        <v>7345</v>
      </c>
      <c r="W166">
        <v>7673</v>
      </c>
      <c r="X166">
        <v>8016</v>
      </c>
      <c r="Y166">
        <v>8374</v>
      </c>
      <c r="Z166">
        <v>8746</v>
      </c>
      <c r="AA166">
        <v>9131</v>
      </c>
      <c r="AB166">
        <v>9526</v>
      </c>
      <c r="AC166">
        <v>9931</v>
      </c>
      <c r="AD166">
        <v>10324</v>
      </c>
      <c r="AE166">
        <v>10714</v>
      </c>
      <c r="AF166">
        <v>11107</v>
      </c>
      <c r="AG166">
        <v>11500</v>
      </c>
      <c r="AH166">
        <v>11891</v>
      </c>
      <c r="AI166">
        <v>12278</v>
      </c>
      <c r="AJ166">
        <v>12660</v>
      </c>
      <c r="AK166">
        <v>13037</v>
      </c>
      <c r="AL166">
        <v>13410</v>
      </c>
      <c r="AM166">
        <v>13777</v>
      </c>
      <c r="AN166">
        <v>14139</v>
      </c>
      <c r="AO166">
        <v>14495</v>
      </c>
    </row>
    <row r="167" spans="1:41" x14ac:dyDescent="0.25">
      <c r="A167" t="s">
        <v>78</v>
      </c>
      <c r="B167" t="s">
        <v>238</v>
      </c>
      <c r="C167" t="s">
        <v>291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5">
      <c r="A168" t="s">
        <v>78</v>
      </c>
      <c r="B168" t="s">
        <v>238</v>
      </c>
      <c r="C168" t="s">
        <v>292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5">
      <c r="A169" t="s">
        <v>78</v>
      </c>
      <c r="B169" t="s">
        <v>238</v>
      </c>
      <c r="C169" t="s">
        <v>293</v>
      </c>
      <c r="D169">
        <v>241</v>
      </c>
      <c r="E169">
        <v>240</v>
      </c>
      <c r="F169">
        <v>237</v>
      </c>
      <c r="G169">
        <v>234</v>
      </c>
      <c r="H169">
        <v>232</v>
      </c>
      <c r="I169">
        <v>229</v>
      </c>
      <c r="J169">
        <v>226</v>
      </c>
      <c r="K169">
        <v>223</v>
      </c>
      <c r="L169">
        <v>219</v>
      </c>
      <c r="M169">
        <v>215</v>
      </c>
      <c r="N169">
        <v>211</v>
      </c>
      <c r="O169">
        <v>207</v>
      </c>
      <c r="P169">
        <v>203</v>
      </c>
      <c r="Q169">
        <v>199</v>
      </c>
      <c r="R169">
        <v>196</v>
      </c>
      <c r="S169">
        <v>192</v>
      </c>
      <c r="T169">
        <v>188</v>
      </c>
      <c r="U169">
        <v>185</v>
      </c>
      <c r="V169">
        <v>181</v>
      </c>
      <c r="W169">
        <v>177</v>
      </c>
      <c r="X169">
        <v>173</v>
      </c>
      <c r="Y169">
        <v>169</v>
      </c>
      <c r="Z169">
        <v>165</v>
      </c>
      <c r="AA169">
        <v>161</v>
      </c>
      <c r="AB169">
        <v>157</v>
      </c>
      <c r="AC169">
        <v>153</v>
      </c>
      <c r="AD169">
        <v>145</v>
      </c>
      <c r="AE169">
        <v>141</v>
      </c>
      <c r="AF169">
        <v>139</v>
      </c>
      <c r="AG169">
        <v>137</v>
      </c>
      <c r="AH169">
        <v>135</v>
      </c>
      <c r="AI169">
        <v>134</v>
      </c>
      <c r="AJ169">
        <v>133</v>
      </c>
      <c r="AK169">
        <v>132</v>
      </c>
      <c r="AL169">
        <v>132</v>
      </c>
      <c r="AM169">
        <v>132</v>
      </c>
      <c r="AN169">
        <v>132</v>
      </c>
      <c r="AO169">
        <v>132</v>
      </c>
    </row>
    <row r="170" spans="1:41" x14ac:dyDescent="0.25">
      <c r="A170" t="s">
        <v>416</v>
      </c>
      <c r="B170" t="s">
        <v>238</v>
      </c>
      <c r="C170" t="s">
        <v>294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5">
      <c r="A171" t="s">
        <v>78</v>
      </c>
      <c r="B171" t="s">
        <v>238</v>
      </c>
      <c r="C171" t="s">
        <v>295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25">
      <c r="A172" t="s">
        <v>416</v>
      </c>
      <c r="B172" t="s">
        <v>238</v>
      </c>
      <c r="C172" t="s">
        <v>296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5">
      <c r="A173" t="s">
        <v>416</v>
      </c>
      <c r="B173" t="s">
        <v>243</v>
      </c>
      <c r="C173" t="s">
        <v>297</v>
      </c>
      <c r="D173">
        <v>12127</v>
      </c>
      <c r="E173">
        <v>12246</v>
      </c>
      <c r="F173">
        <v>12384</v>
      </c>
      <c r="G173">
        <v>12537</v>
      </c>
      <c r="H173">
        <v>12703</v>
      </c>
      <c r="I173">
        <v>12881</v>
      </c>
      <c r="J173">
        <v>13070</v>
      </c>
      <c r="K173">
        <v>13271</v>
      </c>
      <c r="L173">
        <v>13483</v>
      </c>
      <c r="M173">
        <v>13705</v>
      </c>
      <c r="N173">
        <v>13937</v>
      </c>
      <c r="O173">
        <v>14179</v>
      </c>
      <c r="P173">
        <v>14431</v>
      </c>
      <c r="Q173">
        <v>14695</v>
      </c>
      <c r="R173">
        <v>14973</v>
      </c>
      <c r="S173">
        <v>15266</v>
      </c>
      <c r="T173">
        <v>15573</v>
      </c>
      <c r="U173">
        <v>15890</v>
      </c>
      <c r="V173">
        <v>16215</v>
      </c>
      <c r="W173">
        <v>16546</v>
      </c>
      <c r="X173">
        <v>16883</v>
      </c>
      <c r="Y173">
        <v>17225</v>
      </c>
      <c r="Z173">
        <v>17572</v>
      </c>
      <c r="AA173">
        <v>17833</v>
      </c>
      <c r="AB173">
        <v>18072</v>
      </c>
      <c r="AC173">
        <v>18298</v>
      </c>
      <c r="AD173">
        <v>18514</v>
      </c>
      <c r="AE173">
        <v>18723</v>
      </c>
      <c r="AF173">
        <v>18927</v>
      </c>
      <c r="AG173">
        <v>19126</v>
      </c>
      <c r="AH173">
        <v>19321</v>
      </c>
      <c r="AI173">
        <v>19512</v>
      </c>
      <c r="AJ173">
        <v>19699</v>
      </c>
      <c r="AK173">
        <v>19883</v>
      </c>
      <c r="AL173">
        <v>20063</v>
      </c>
      <c r="AM173">
        <v>20240</v>
      </c>
      <c r="AN173">
        <v>20411</v>
      </c>
      <c r="AO173">
        <v>20575</v>
      </c>
    </row>
    <row r="174" spans="1:41" x14ac:dyDescent="0.25">
      <c r="A174" t="s">
        <v>78</v>
      </c>
      <c r="B174" t="s">
        <v>243</v>
      </c>
      <c r="C174" t="s">
        <v>298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5">
      <c r="A175" t="s">
        <v>78</v>
      </c>
      <c r="B175" t="s">
        <v>243</v>
      </c>
      <c r="C175" t="s">
        <v>299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5">
      <c r="A176" t="s">
        <v>78</v>
      </c>
      <c r="B176" t="s">
        <v>243</v>
      </c>
      <c r="C176" t="s">
        <v>300</v>
      </c>
      <c r="D176">
        <v>1314</v>
      </c>
      <c r="E176">
        <v>1304</v>
      </c>
      <c r="F176">
        <v>1293</v>
      </c>
      <c r="G176">
        <v>1282</v>
      </c>
      <c r="H176">
        <v>1271</v>
      </c>
      <c r="I176">
        <v>1259</v>
      </c>
      <c r="J176">
        <v>1246</v>
      </c>
      <c r="K176">
        <v>1233</v>
      </c>
      <c r="L176">
        <v>1218</v>
      </c>
      <c r="M176">
        <v>1203</v>
      </c>
      <c r="N176">
        <v>1187</v>
      </c>
      <c r="O176">
        <v>1172</v>
      </c>
      <c r="P176">
        <v>1157</v>
      </c>
      <c r="Q176">
        <v>1143</v>
      </c>
      <c r="R176">
        <v>1129</v>
      </c>
      <c r="S176">
        <v>1115</v>
      </c>
      <c r="T176">
        <v>1102</v>
      </c>
      <c r="U176">
        <v>1089</v>
      </c>
      <c r="V176">
        <v>1075</v>
      </c>
      <c r="W176">
        <v>1061</v>
      </c>
      <c r="X176">
        <v>1047</v>
      </c>
      <c r="Y176">
        <v>1033</v>
      </c>
      <c r="Z176">
        <v>1019</v>
      </c>
      <c r="AA176">
        <v>1012</v>
      </c>
      <c r="AB176">
        <v>1007</v>
      </c>
      <c r="AC176">
        <v>1003</v>
      </c>
      <c r="AD176">
        <v>999</v>
      </c>
      <c r="AE176">
        <v>995</v>
      </c>
      <c r="AF176">
        <v>992</v>
      </c>
      <c r="AG176">
        <v>990</v>
      </c>
      <c r="AH176">
        <v>989</v>
      </c>
      <c r="AI176">
        <v>990</v>
      </c>
      <c r="AJ176">
        <v>991</v>
      </c>
      <c r="AK176">
        <v>993</v>
      </c>
      <c r="AL176">
        <v>995</v>
      </c>
      <c r="AM176">
        <v>997</v>
      </c>
      <c r="AN176">
        <v>999</v>
      </c>
      <c r="AO176">
        <v>1001</v>
      </c>
    </row>
    <row r="177" spans="1:41" x14ac:dyDescent="0.25">
      <c r="A177" t="s">
        <v>416</v>
      </c>
      <c r="B177" t="s">
        <v>243</v>
      </c>
      <c r="C177" t="s">
        <v>301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5">
      <c r="A178" t="s">
        <v>78</v>
      </c>
      <c r="B178" t="s">
        <v>243</v>
      </c>
      <c r="C178" t="s">
        <v>302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5">
      <c r="A179" t="s">
        <v>416</v>
      </c>
      <c r="B179" t="s">
        <v>243</v>
      </c>
      <c r="C179" t="s">
        <v>303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25">
      <c r="A180" t="s">
        <v>416</v>
      </c>
      <c r="B180" t="s">
        <v>244</v>
      </c>
      <c r="C180" t="s">
        <v>304</v>
      </c>
      <c r="D180">
        <v>272</v>
      </c>
      <c r="E180">
        <v>295</v>
      </c>
      <c r="F180">
        <v>319</v>
      </c>
      <c r="G180">
        <v>343</v>
      </c>
      <c r="H180">
        <v>368</v>
      </c>
      <c r="I180">
        <v>394</v>
      </c>
      <c r="J180">
        <v>421</v>
      </c>
      <c r="K180">
        <v>448</v>
      </c>
      <c r="L180">
        <v>475</v>
      </c>
      <c r="M180">
        <v>502</v>
      </c>
      <c r="N180">
        <v>529</v>
      </c>
      <c r="O180">
        <v>555</v>
      </c>
      <c r="P180">
        <v>581</v>
      </c>
      <c r="Q180">
        <v>606</v>
      </c>
      <c r="R180">
        <v>630</v>
      </c>
      <c r="S180">
        <v>653</v>
      </c>
      <c r="T180">
        <v>675</v>
      </c>
      <c r="U180">
        <v>695</v>
      </c>
      <c r="V180">
        <v>715</v>
      </c>
      <c r="W180">
        <v>734</v>
      </c>
      <c r="X180">
        <v>751</v>
      </c>
      <c r="Y180">
        <v>766</v>
      </c>
      <c r="Z180">
        <v>780</v>
      </c>
      <c r="AA180">
        <v>792</v>
      </c>
      <c r="AB180">
        <v>802</v>
      </c>
      <c r="AC180">
        <v>810</v>
      </c>
      <c r="AD180">
        <v>816</v>
      </c>
      <c r="AE180">
        <v>821</v>
      </c>
      <c r="AF180">
        <v>824</v>
      </c>
      <c r="AG180">
        <v>803</v>
      </c>
      <c r="AH180">
        <v>780</v>
      </c>
      <c r="AI180">
        <v>755</v>
      </c>
      <c r="AJ180">
        <v>730</v>
      </c>
      <c r="AK180">
        <v>703</v>
      </c>
      <c r="AL180">
        <v>674</v>
      </c>
      <c r="AM180">
        <v>644</v>
      </c>
      <c r="AN180">
        <v>613</v>
      </c>
      <c r="AO180">
        <v>582</v>
      </c>
    </row>
    <row r="181" spans="1:41" x14ac:dyDescent="0.25">
      <c r="A181" t="s">
        <v>78</v>
      </c>
      <c r="B181" t="s">
        <v>244</v>
      </c>
      <c r="C181" t="s">
        <v>305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5">
      <c r="A182" t="s">
        <v>78</v>
      </c>
      <c r="B182" t="s">
        <v>244</v>
      </c>
      <c r="C182" t="s">
        <v>306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25">
      <c r="A183" t="s">
        <v>78</v>
      </c>
      <c r="B183" t="s">
        <v>244</v>
      </c>
      <c r="C183" t="s">
        <v>307</v>
      </c>
      <c r="D183">
        <v>598</v>
      </c>
      <c r="E183">
        <v>577</v>
      </c>
      <c r="F183">
        <v>556</v>
      </c>
      <c r="G183">
        <v>535</v>
      </c>
      <c r="H183">
        <v>513</v>
      </c>
      <c r="I183">
        <v>491</v>
      </c>
      <c r="J183">
        <v>469</v>
      </c>
      <c r="K183">
        <v>447</v>
      </c>
      <c r="L183">
        <v>425</v>
      </c>
      <c r="M183">
        <v>403</v>
      </c>
      <c r="N183">
        <v>382</v>
      </c>
      <c r="O183">
        <v>361</v>
      </c>
      <c r="P183">
        <v>340</v>
      </c>
      <c r="Q183">
        <v>319</v>
      </c>
      <c r="R183">
        <v>298</v>
      </c>
      <c r="S183">
        <v>277</v>
      </c>
      <c r="T183">
        <v>256</v>
      </c>
      <c r="U183">
        <v>235</v>
      </c>
      <c r="V183">
        <v>214</v>
      </c>
      <c r="W183">
        <v>193</v>
      </c>
      <c r="X183">
        <v>172</v>
      </c>
      <c r="Y183">
        <v>151</v>
      </c>
      <c r="Z183">
        <v>130</v>
      </c>
      <c r="AA183">
        <v>109</v>
      </c>
      <c r="AB183">
        <v>88</v>
      </c>
      <c r="AC183">
        <v>67</v>
      </c>
      <c r="AD183">
        <v>46</v>
      </c>
      <c r="AE183">
        <v>25</v>
      </c>
      <c r="AF183">
        <v>4</v>
      </c>
      <c r="AG183">
        <v>3</v>
      </c>
      <c r="AH183">
        <v>2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5">
      <c r="A184" t="s">
        <v>416</v>
      </c>
      <c r="B184" t="s">
        <v>244</v>
      </c>
      <c r="C184" t="s">
        <v>308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5">
      <c r="A185" t="s">
        <v>78</v>
      </c>
      <c r="B185" t="s">
        <v>244</v>
      </c>
      <c r="C185" t="s">
        <v>309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5">
      <c r="A186" t="s">
        <v>416</v>
      </c>
      <c r="B186" t="s">
        <v>244</v>
      </c>
      <c r="C186" t="s">
        <v>310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2</v>
      </c>
      <c r="R186">
        <v>4</v>
      </c>
      <c r="S186">
        <v>6</v>
      </c>
      <c r="T186">
        <v>9</v>
      </c>
      <c r="U186">
        <v>12</v>
      </c>
      <c r="V186">
        <v>16</v>
      </c>
      <c r="W186">
        <v>21</v>
      </c>
      <c r="X186">
        <v>26</v>
      </c>
      <c r="Y186">
        <v>32</v>
      </c>
      <c r="Z186">
        <v>38</v>
      </c>
      <c r="AA186">
        <v>45</v>
      </c>
      <c r="AB186">
        <v>52</v>
      </c>
      <c r="AC186">
        <v>59</v>
      </c>
      <c r="AD186">
        <v>66</v>
      </c>
      <c r="AE186">
        <v>74</v>
      </c>
      <c r="AF186">
        <v>82</v>
      </c>
      <c r="AG186">
        <v>90</v>
      </c>
      <c r="AH186">
        <v>99</v>
      </c>
      <c r="AI186">
        <v>108</v>
      </c>
      <c r="AJ186">
        <v>118</v>
      </c>
      <c r="AK186">
        <v>128</v>
      </c>
      <c r="AL186">
        <v>139</v>
      </c>
      <c r="AM186">
        <v>151</v>
      </c>
      <c r="AN186">
        <v>163</v>
      </c>
      <c r="AO186">
        <v>176</v>
      </c>
    </row>
    <row r="187" spans="1:41" x14ac:dyDescent="0.25">
      <c r="A187" t="s">
        <v>416</v>
      </c>
      <c r="B187" t="s">
        <v>245</v>
      </c>
      <c r="C187" t="s">
        <v>311</v>
      </c>
      <c r="D187">
        <v>0</v>
      </c>
      <c r="E187">
        <v>0</v>
      </c>
      <c r="F187">
        <v>158</v>
      </c>
      <c r="G187">
        <v>371</v>
      </c>
      <c r="H187">
        <v>659</v>
      </c>
      <c r="I187">
        <v>1048</v>
      </c>
      <c r="J187">
        <v>1562</v>
      </c>
      <c r="K187">
        <v>2234</v>
      </c>
      <c r="L187">
        <v>3098</v>
      </c>
      <c r="M187">
        <v>4169</v>
      </c>
      <c r="N187">
        <v>5482</v>
      </c>
      <c r="O187">
        <v>7045</v>
      </c>
      <c r="P187">
        <v>8861</v>
      </c>
      <c r="Q187">
        <v>10909</v>
      </c>
      <c r="R187">
        <v>13184</v>
      </c>
      <c r="S187">
        <v>15666</v>
      </c>
      <c r="T187">
        <v>18319</v>
      </c>
      <c r="U187">
        <v>21103</v>
      </c>
      <c r="V187">
        <v>23998</v>
      </c>
      <c r="W187">
        <v>26976</v>
      </c>
      <c r="X187">
        <v>30017</v>
      </c>
      <c r="Y187">
        <v>33116</v>
      </c>
      <c r="Z187">
        <v>36264</v>
      </c>
      <c r="AA187">
        <v>39455</v>
      </c>
      <c r="AB187">
        <v>42689</v>
      </c>
      <c r="AC187">
        <v>45954</v>
      </c>
      <c r="AD187">
        <v>49253</v>
      </c>
      <c r="AE187">
        <v>52581</v>
      </c>
      <c r="AF187">
        <v>55942</v>
      </c>
      <c r="AG187">
        <v>59333</v>
      </c>
      <c r="AH187">
        <v>62752</v>
      </c>
      <c r="AI187">
        <v>66199</v>
      </c>
      <c r="AJ187">
        <v>69676</v>
      </c>
      <c r="AK187">
        <v>73180</v>
      </c>
      <c r="AL187">
        <v>76712</v>
      </c>
      <c r="AM187">
        <v>80116</v>
      </c>
      <c r="AN187">
        <v>83493</v>
      </c>
      <c r="AO187">
        <v>86824</v>
      </c>
    </row>
    <row r="188" spans="1:41" x14ac:dyDescent="0.25">
      <c r="A188" t="s">
        <v>78</v>
      </c>
      <c r="B188" t="s">
        <v>245</v>
      </c>
      <c r="C188" t="s">
        <v>312</v>
      </c>
      <c r="D188">
        <v>474</v>
      </c>
      <c r="E188">
        <v>459</v>
      </c>
      <c r="F188">
        <v>444</v>
      </c>
      <c r="G188">
        <v>429</v>
      </c>
      <c r="H188">
        <v>414</v>
      </c>
      <c r="I188">
        <v>399</v>
      </c>
      <c r="J188">
        <v>384</v>
      </c>
      <c r="K188">
        <v>369</v>
      </c>
      <c r="L188">
        <v>354</v>
      </c>
      <c r="M188">
        <v>339</v>
      </c>
      <c r="N188">
        <v>324</v>
      </c>
      <c r="O188">
        <v>309</v>
      </c>
      <c r="P188">
        <v>294</v>
      </c>
      <c r="Q188">
        <v>279</v>
      </c>
      <c r="R188">
        <v>264</v>
      </c>
      <c r="S188">
        <v>249</v>
      </c>
      <c r="T188">
        <v>234</v>
      </c>
      <c r="U188">
        <v>219</v>
      </c>
      <c r="V188">
        <v>204</v>
      </c>
      <c r="W188">
        <v>189</v>
      </c>
      <c r="X188">
        <v>174</v>
      </c>
      <c r="Y188">
        <v>159</v>
      </c>
      <c r="Z188">
        <v>144</v>
      </c>
      <c r="AA188">
        <v>129</v>
      </c>
      <c r="AB188">
        <v>114</v>
      </c>
      <c r="AC188">
        <v>99</v>
      </c>
      <c r="AD188">
        <v>84</v>
      </c>
      <c r="AE188">
        <v>69</v>
      </c>
      <c r="AF188">
        <v>54</v>
      </c>
      <c r="AG188">
        <v>39</v>
      </c>
      <c r="AH188">
        <v>25</v>
      </c>
      <c r="AI188">
        <v>11</v>
      </c>
      <c r="AJ188">
        <v>11</v>
      </c>
      <c r="AK188">
        <v>11</v>
      </c>
      <c r="AL188">
        <v>11</v>
      </c>
      <c r="AM188">
        <v>11</v>
      </c>
      <c r="AN188">
        <v>11</v>
      </c>
      <c r="AO188">
        <v>11</v>
      </c>
    </row>
    <row r="189" spans="1:41" x14ac:dyDescent="0.25">
      <c r="A189" t="s">
        <v>78</v>
      </c>
      <c r="B189" t="s">
        <v>245</v>
      </c>
      <c r="C189" t="s">
        <v>313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5">
      <c r="A190" t="s">
        <v>78</v>
      </c>
      <c r="B190" t="s">
        <v>245</v>
      </c>
      <c r="C190" t="s">
        <v>314</v>
      </c>
      <c r="D190">
        <v>121112</v>
      </c>
      <c r="E190">
        <v>121800</v>
      </c>
      <c r="F190">
        <v>122435</v>
      </c>
      <c r="G190">
        <v>123025</v>
      </c>
      <c r="H190">
        <v>123598</v>
      </c>
      <c r="I190">
        <v>124128</v>
      </c>
      <c r="J190">
        <v>124576</v>
      </c>
      <c r="K190">
        <v>124897</v>
      </c>
      <c r="L190">
        <v>125043</v>
      </c>
      <c r="M190">
        <v>124981</v>
      </c>
      <c r="N190">
        <v>124668</v>
      </c>
      <c r="O190">
        <v>124086</v>
      </c>
      <c r="P190">
        <v>123218</v>
      </c>
      <c r="Q190">
        <v>122097</v>
      </c>
      <c r="R190">
        <v>120732</v>
      </c>
      <c r="S190">
        <v>119141</v>
      </c>
      <c r="T190">
        <v>117355</v>
      </c>
      <c r="U190">
        <v>115404</v>
      </c>
      <c r="V190">
        <v>113309</v>
      </c>
      <c r="W190">
        <v>111106</v>
      </c>
      <c r="X190">
        <v>108815</v>
      </c>
      <c r="Y190">
        <v>106455</v>
      </c>
      <c r="Z190">
        <v>104044</v>
      </c>
      <c r="AA190">
        <v>101597</v>
      </c>
      <c r="AB190">
        <v>99117</v>
      </c>
      <c r="AC190">
        <v>96618</v>
      </c>
      <c r="AD190">
        <v>94109</v>
      </c>
      <c r="AE190">
        <v>91590</v>
      </c>
      <c r="AF190">
        <v>89061</v>
      </c>
      <c r="AG190">
        <v>86527</v>
      </c>
      <c r="AH190">
        <v>83990</v>
      </c>
      <c r="AI190">
        <v>81451</v>
      </c>
      <c r="AJ190">
        <v>82585</v>
      </c>
      <c r="AK190">
        <v>79442</v>
      </c>
      <c r="AL190">
        <v>76215</v>
      </c>
      <c r="AM190">
        <v>73043</v>
      </c>
      <c r="AN190">
        <v>69917</v>
      </c>
      <c r="AO190">
        <v>66809</v>
      </c>
    </row>
    <row r="191" spans="1:41" x14ac:dyDescent="0.25">
      <c r="A191" t="s">
        <v>416</v>
      </c>
      <c r="B191" t="s">
        <v>245</v>
      </c>
      <c r="C191" t="s">
        <v>315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5">
      <c r="A192" t="s">
        <v>78</v>
      </c>
      <c r="B192" t="s">
        <v>245</v>
      </c>
      <c r="C192" t="s">
        <v>316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5">
      <c r="A193" t="s">
        <v>416</v>
      </c>
      <c r="B193" t="s">
        <v>245</v>
      </c>
      <c r="C193" t="s">
        <v>317</v>
      </c>
      <c r="D193">
        <v>0</v>
      </c>
      <c r="E193">
        <v>0</v>
      </c>
      <c r="F193">
        <v>0</v>
      </c>
      <c r="G193">
        <v>84</v>
      </c>
      <c r="H193">
        <v>199</v>
      </c>
      <c r="I193">
        <v>356</v>
      </c>
      <c r="J193">
        <v>566</v>
      </c>
      <c r="K193">
        <v>845</v>
      </c>
      <c r="L193">
        <v>1210</v>
      </c>
      <c r="M193">
        <v>1671</v>
      </c>
      <c r="N193">
        <v>2245</v>
      </c>
      <c r="O193">
        <v>2942</v>
      </c>
      <c r="P193">
        <v>3771</v>
      </c>
      <c r="Q193">
        <v>4729</v>
      </c>
      <c r="R193">
        <v>5822</v>
      </c>
      <c r="S193">
        <v>7049</v>
      </c>
      <c r="T193">
        <v>8403</v>
      </c>
      <c r="U193">
        <v>9867</v>
      </c>
      <c r="V193">
        <v>11432</v>
      </c>
      <c r="W193">
        <v>13087</v>
      </c>
      <c r="X193">
        <v>14821</v>
      </c>
      <c r="Y193">
        <v>16628</v>
      </c>
      <c r="Z193">
        <v>18500</v>
      </c>
      <c r="AA193">
        <v>20428</v>
      </c>
      <c r="AB193">
        <v>22408</v>
      </c>
      <c r="AC193">
        <v>24434</v>
      </c>
      <c r="AD193">
        <v>26499</v>
      </c>
      <c r="AE193">
        <v>28601</v>
      </c>
      <c r="AF193">
        <v>30740</v>
      </c>
      <c r="AG193">
        <v>32910</v>
      </c>
      <c r="AH193">
        <v>35111</v>
      </c>
      <c r="AI193">
        <v>37342</v>
      </c>
      <c r="AJ193">
        <v>39600</v>
      </c>
      <c r="AK193">
        <v>41886</v>
      </c>
      <c r="AL193">
        <v>44199</v>
      </c>
      <c r="AM193">
        <v>46537</v>
      </c>
      <c r="AN193">
        <v>48818</v>
      </c>
      <c r="AO193">
        <v>51095</v>
      </c>
    </row>
    <row r="194" spans="1:41" x14ac:dyDescent="0.25">
      <c r="A194" t="s">
        <v>416</v>
      </c>
      <c r="B194" t="s">
        <v>246</v>
      </c>
      <c r="C194" t="s">
        <v>318</v>
      </c>
      <c r="D194" s="22">
        <v>383911000</v>
      </c>
      <c r="E194" s="22">
        <v>400438000</v>
      </c>
      <c r="F194" s="22">
        <v>419041000</v>
      </c>
      <c r="G194" s="22">
        <v>438708000</v>
      </c>
      <c r="H194" s="22">
        <v>459289000</v>
      </c>
      <c r="I194" s="22">
        <v>480646000</v>
      </c>
      <c r="J194" s="22">
        <v>502650000</v>
      </c>
      <c r="K194" s="22">
        <v>525187000</v>
      </c>
      <c r="L194" s="22">
        <v>548163000</v>
      </c>
      <c r="M194" s="22">
        <v>571467000</v>
      </c>
      <c r="N194" s="22">
        <v>595024000</v>
      </c>
      <c r="O194" s="22">
        <v>618760000</v>
      </c>
      <c r="P194" s="22">
        <v>642610000</v>
      </c>
      <c r="Q194" s="22">
        <v>652061000</v>
      </c>
      <c r="R194" s="22">
        <v>659434000</v>
      </c>
      <c r="S194" s="22">
        <v>664692000</v>
      </c>
      <c r="T194" s="22">
        <v>668804000</v>
      </c>
      <c r="U194" s="22">
        <v>671879000</v>
      </c>
      <c r="V194" s="22">
        <v>674028000</v>
      </c>
      <c r="W194" s="22">
        <v>675346000</v>
      </c>
      <c r="X194" s="22">
        <v>675916000</v>
      </c>
      <c r="Y194" s="22">
        <v>675807000</v>
      </c>
      <c r="Z194" s="22">
        <v>675105000</v>
      </c>
      <c r="AA194" s="22">
        <v>673866000</v>
      </c>
      <c r="AB194" s="22">
        <v>672134000</v>
      </c>
      <c r="AC194" s="22">
        <v>669955000</v>
      </c>
      <c r="AD194" s="22">
        <v>667363000</v>
      </c>
      <c r="AE194" s="22">
        <v>664385000</v>
      </c>
      <c r="AF194" s="22">
        <v>661033000</v>
      </c>
      <c r="AG194" s="22">
        <v>657308000</v>
      </c>
      <c r="AH194" s="22">
        <v>653218000</v>
      </c>
      <c r="AI194" s="22">
        <v>648745000</v>
      </c>
      <c r="AJ194" s="22">
        <v>643878000</v>
      </c>
      <c r="AK194" s="22">
        <v>638589000</v>
      </c>
      <c r="AL194" s="22">
        <v>632847000</v>
      </c>
      <c r="AM194" s="22">
        <v>626604000</v>
      </c>
      <c r="AN194" s="22">
        <v>619799000</v>
      </c>
      <c r="AO194" s="22">
        <v>612377000</v>
      </c>
    </row>
    <row r="195" spans="1:41" x14ac:dyDescent="0.25">
      <c r="A195" t="s">
        <v>78</v>
      </c>
      <c r="B195" t="s">
        <v>246</v>
      </c>
      <c r="C195" t="s">
        <v>319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25">
      <c r="A196" t="s">
        <v>78</v>
      </c>
      <c r="B196" t="s">
        <v>246</v>
      </c>
      <c r="C196" t="s">
        <v>320</v>
      </c>
      <c r="D196" s="22">
        <v>57838100</v>
      </c>
      <c r="E196" s="22">
        <v>55270700</v>
      </c>
      <c r="F196" s="22">
        <v>52794400</v>
      </c>
      <c r="G196" s="22">
        <v>50362600</v>
      </c>
      <c r="H196" s="22">
        <v>47968300</v>
      </c>
      <c r="I196" s="22">
        <v>45597300</v>
      </c>
      <c r="J196" s="22">
        <v>43244900</v>
      </c>
      <c r="K196" s="22">
        <v>40906000</v>
      </c>
      <c r="L196" s="22">
        <v>38562900</v>
      </c>
      <c r="M196" s="22">
        <v>36226300</v>
      </c>
      <c r="N196" s="22">
        <v>33882400</v>
      </c>
      <c r="O196" s="22">
        <v>31527200</v>
      </c>
      <c r="P196" s="22">
        <v>29152100</v>
      </c>
      <c r="Q196" s="22">
        <v>29422500</v>
      </c>
      <c r="R196" s="22">
        <v>29574200</v>
      </c>
      <c r="S196" s="22">
        <v>29604700</v>
      </c>
      <c r="T196" s="22">
        <v>29559900</v>
      </c>
      <c r="U196" s="22">
        <v>29447300</v>
      </c>
      <c r="V196" s="22">
        <v>29280300</v>
      </c>
      <c r="W196" s="22">
        <v>29063600</v>
      </c>
      <c r="X196" s="22">
        <v>28807500</v>
      </c>
      <c r="Y196" s="22">
        <v>28529500</v>
      </c>
      <c r="Z196" s="22">
        <v>28220900</v>
      </c>
      <c r="AA196" s="22">
        <v>27894900</v>
      </c>
      <c r="AB196" s="22">
        <v>27558700</v>
      </c>
      <c r="AC196" s="22">
        <v>27222700</v>
      </c>
      <c r="AD196" s="22">
        <v>26882200</v>
      </c>
      <c r="AE196" s="22">
        <v>26545600</v>
      </c>
      <c r="AF196" s="22">
        <v>26212700</v>
      </c>
      <c r="AG196" s="22">
        <v>25890900</v>
      </c>
      <c r="AH196" s="22">
        <v>25578300</v>
      </c>
      <c r="AI196" s="22">
        <v>25274800</v>
      </c>
      <c r="AJ196" s="22">
        <v>24978100</v>
      </c>
      <c r="AK196" s="22">
        <v>24681500</v>
      </c>
      <c r="AL196" s="22">
        <v>24382900</v>
      </c>
      <c r="AM196" s="22">
        <v>24077200</v>
      </c>
      <c r="AN196" s="22">
        <v>23762400</v>
      </c>
      <c r="AO196" s="22">
        <v>23431800</v>
      </c>
    </row>
    <row r="197" spans="1:41" x14ac:dyDescent="0.25">
      <c r="A197" t="s">
        <v>78</v>
      </c>
      <c r="B197" t="s">
        <v>246</v>
      </c>
      <c r="C197" t="s">
        <v>321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5">
      <c r="A198" t="s">
        <v>416</v>
      </c>
      <c r="B198" t="s">
        <v>246</v>
      </c>
      <c r="C198" t="s">
        <v>322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25">
      <c r="A199" t="s">
        <v>78</v>
      </c>
      <c r="B199" t="s">
        <v>246</v>
      </c>
      <c r="C199" t="s">
        <v>323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25">
      <c r="A200" t="s">
        <v>416</v>
      </c>
      <c r="B200" t="s">
        <v>246</v>
      </c>
      <c r="C200" t="s">
        <v>324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25">
      <c r="A201" t="s">
        <v>416</v>
      </c>
      <c r="B201" t="s">
        <v>247</v>
      </c>
      <c r="C201" t="s">
        <v>325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25">
      <c r="A202" t="s">
        <v>78</v>
      </c>
      <c r="B202" t="s">
        <v>247</v>
      </c>
      <c r="C202" t="s">
        <v>326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5">
      <c r="A203" t="s">
        <v>78</v>
      </c>
      <c r="B203" t="s">
        <v>247</v>
      </c>
      <c r="C203" t="s">
        <v>327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25">
      <c r="A204" t="s">
        <v>78</v>
      </c>
      <c r="B204" t="s">
        <v>247</v>
      </c>
      <c r="C204" t="s">
        <v>328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5">
      <c r="A205" t="s">
        <v>416</v>
      </c>
      <c r="B205" t="s">
        <v>247</v>
      </c>
      <c r="C205" t="s">
        <v>329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5">
      <c r="A206" t="s">
        <v>78</v>
      </c>
      <c r="B206" t="s">
        <v>247</v>
      </c>
      <c r="C206" t="s">
        <v>330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5">
      <c r="A207" t="s">
        <v>416</v>
      </c>
      <c r="B207" t="s">
        <v>247</v>
      </c>
      <c r="C207" t="s">
        <v>331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9" spans="1:41" x14ac:dyDescent="0.25">
      <c r="C209" t="s">
        <v>151</v>
      </c>
      <c r="D209">
        <v>2023</v>
      </c>
      <c r="E209">
        <v>2024</v>
      </c>
      <c r="F209">
        <v>2025</v>
      </c>
      <c r="G209">
        <v>2026</v>
      </c>
      <c r="H209">
        <v>2027</v>
      </c>
      <c r="I209">
        <v>2028</v>
      </c>
      <c r="J209">
        <v>2029</v>
      </c>
      <c r="K209">
        <v>2030</v>
      </c>
      <c r="L209">
        <v>2031</v>
      </c>
      <c r="M209">
        <v>2032</v>
      </c>
      <c r="N209">
        <v>2033</v>
      </c>
      <c r="O209">
        <v>2034</v>
      </c>
      <c r="P209">
        <v>2035</v>
      </c>
      <c r="Q209">
        <v>2036</v>
      </c>
      <c r="R209">
        <v>2037</v>
      </c>
      <c r="S209">
        <v>2038</v>
      </c>
      <c r="T209">
        <v>2039</v>
      </c>
      <c r="U209">
        <v>2040</v>
      </c>
      <c r="V209">
        <v>2041</v>
      </c>
      <c r="W209">
        <v>2042</v>
      </c>
      <c r="X209">
        <v>2043</v>
      </c>
      <c r="Y209">
        <v>2044</v>
      </c>
      <c r="Z209">
        <v>2045</v>
      </c>
      <c r="AA209">
        <v>2046</v>
      </c>
      <c r="AB209">
        <v>2047</v>
      </c>
      <c r="AC209">
        <v>2048</v>
      </c>
      <c r="AD209">
        <v>2049</v>
      </c>
      <c r="AE209">
        <v>2050</v>
      </c>
      <c r="AF209">
        <v>2051</v>
      </c>
      <c r="AG209">
        <v>2052</v>
      </c>
      <c r="AH209">
        <v>2053</v>
      </c>
      <c r="AI209">
        <v>2054</v>
      </c>
      <c r="AJ209">
        <v>2055</v>
      </c>
      <c r="AK209">
        <v>2056</v>
      </c>
      <c r="AL209">
        <v>2057</v>
      </c>
      <c r="AM209">
        <v>2058</v>
      </c>
      <c r="AN209">
        <v>2059</v>
      </c>
      <c r="AO209">
        <v>2060</v>
      </c>
    </row>
    <row r="210" spans="1:41" x14ac:dyDescent="0.25">
      <c r="A210" t="s">
        <v>416</v>
      </c>
      <c r="B210" t="s">
        <v>236</v>
      </c>
      <c r="C210" t="s">
        <v>332</v>
      </c>
      <c r="D210">
        <v>2.2769999999999999E-3</v>
      </c>
      <c r="E210">
        <v>2.2769999999999999E-3</v>
      </c>
      <c r="F210">
        <v>2.2769999999999999E-3</v>
      </c>
      <c r="G210">
        <v>2.2769999999999999E-3</v>
      </c>
      <c r="H210">
        <v>2.2769999999999999E-3</v>
      </c>
      <c r="I210">
        <v>2.2769999999999999E-3</v>
      </c>
      <c r="J210">
        <v>2.2769999999999999E-3</v>
      </c>
      <c r="K210">
        <v>2.2769999999999999E-3</v>
      </c>
      <c r="L210">
        <v>2.2769999999999999E-3</v>
      </c>
      <c r="M210">
        <v>2.2769999999999999E-3</v>
      </c>
      <c r="N210">
        <v>2.2769999999999999E-3</v>
      </c>
      <c r="O210">
        <v>2.2769999999999999E-3</v>
      </c>
      <c r="P210">
        <v>2.2769999999999999E-3</v>
      </c>
      <c r="Q210">
        <v>2.2769999999999999E-3</v>
      </c>
      <c r="R210">
        <v>2.2769999999999999E-3</v>
      </c>
      <c r="S210">
        <v>2.2769999999999999E-3</v>
      </c>
      <c r="T210">
        <v>2.2769999999999999E-3</v>
      </c>
      <c r="U210">
        <v>2.2769999999999999E-3</v>
      </c>
      <c r="V210">
        <v>2.2769999999999999E-3</v>
      </c>
      <c r="W210">
        <v>2.2769999999999999E-3</v>
      </c>
      <c r="X210">
        <v>2.2769999999999999E-3</v>
      </c>
      <c r="Y210">
        <v>2.2769999999999999E-3</v>
      </c>
      <c r="Z210">
        <v>2.2769999999999999E-3</v>
      </c>
      <c r="AA210">
        <v>2.2769999999999999E-3</v>
      </c>
      <c r="AB210">
        <v>2.2769999999999999E-3</v>
      </c>
      <c r="AC210">
        <v>2.2769999999999999E-3</v>
      </c>
      <c r="AD210">
        <v>2.2769999999999999E-3</v>
      </c>
      <c r="AE210">
        <v>2.2769999999999999E-3</v>
      </c>
      <c r="AF210">
        <v>2.2769999999999999E-3</v>
      </c>
      <c r="AG210">
        <v>2.2769999999999999E-3</v>
      </c>
      <c r="AH210">
        <v>2.2769999999999999E-3</v>
      </c>
      <c r="AI210">
        <v>2.2769999999999999E-3</v>
      </c>
      <c r="AJ210">
        <v>2.2769999999999999E-3</v>
      </c>
      <c r="AK210">
        <v>2.2769999999999999E-3</v>
      </c>
      <c r="AL210">
        <v>2.2769999999999999E-3</v>
      </c>
      <c r="AM210">
        <v>2.2769999999999999E-3</v>
      </c>
      <c r="AN210">
        <v>2.2769999999999999E-3</v>
      </c>
      <c r="AO210">
        <v>2.2769999999999999E-3</v>
      </c>
    </row>
    <row r="211" spans="1:41" x14ac:dyDescent="0.25">
      <c r="A211" t="s">
        <v>78</v>
      </c>
      <c r="B211" t="s">
        <v>236</v>
      </c>
      <c r="C211" t="s">
        <v>333</v>
      </c>
      <c r="D211">
        <v>7.3010000000000002E-4</v>
      </c>
      <c r="E211">
        <v>7.3010000000000002E-4</v>
      </c>
      <c r="F211">
        <v>7.3010000000000002E-4</v>
      </c>
      <c r="G211">
        <v>7.3010000000000002E-4</v>
      </c>
      <c r="H211">
        <v>7.3010000000000002E-4</v>
      </c>
      <c r="I211">
        <v>7.3010000000000002E-4</v>
      </c>
      <c r="J211">
        <v>7.3010000000000002E-4</v>
      </c>
      <c r="K211">
        <v>7.3010000000000002E-4</v>
      </c>
      <c r="L211">
        <v>7.3010000000000002E-4</v>
      </c>
      <c r="M211">
        <v>7.3010000000000002E-4</v>
      </c>
      <c r="N211">
        <v>7.3010000000000002E-4</v>
      </c>
      <c r="O211">
        <v>7.3010000000000002E-4</v>
      </c>
      <c r="P211">
        <v>7.3010000000000002E-4</v>
      </c>
      <c r="Q211">
        <v>7.3010000000000002E-4</v>
      </c>
      <c r="R211">
        <v>7.3010000000000002E-4</v>
      </c>
      <c r="S211">
        <v>7.3010000000000002E-4</v>
      </c>
      <c r="T211">
        <v>7.3010000000000002E-4</v>
      </c>
      <c r="U211">
        <v>7.3010000000000002E-4</v>
      </c>
      <c r="V211">
        <v>7.3010000000000002E-4</v>
      </c>
      <c r="W211">
        <v>7.3010000000000002E-4</v>
      </c>
      <c r="X211">
        <v>7.3010000000000002E-4</v>
      </c>
      <c r="Y211">
        <v>7.3010000000000002E-4</v>
      </c>
      <c r="Z211">
        <v>7.3010000000000002E-4</v>
      </c>
      <c r="AA211">
        <v>7.3010000000000002E-4</v>
      </c>
      <c r="AB211">
        <v>7.3010000000000002E-4</v>
      </c>
      <c r="AC211">
        <v>7.3010000000000002E-4</v>
      </c>
      <c r="AD211">
        <v>7.3010000000000002E-4</v>
      </c>
      <c r="AE211">
        <v>7.3010000000000002E-4</v>
      </c>
      <c r="AF211">
        <v>7.3010000000000002E-4</v>
      </c>
      <c r="AG211">
        <v>7.3010000000000002E-4</v>
      </c>
      <c r="AH211">
        <v>7.3010000000000002E-4</v>
      </c>
      <c r="AI211">
        <v>7.3010000000000002E-4</v>
      </c>
      <c r="AJ211">
        <v>7.3010000000000002E-4</v>
      </c>
      <c r="AK211">
        <v>7.3010000000000002E-4</v>
      </c>
      <c r="AL211">
        <v>7.3010000000000002E-4</v>
      </c>
      <c r="AM211">
        <v>7.3010000000000002E-4</v>
      </c>
      <c r="AN211">
        <v>7.3010000000000002E-4</v>
      </c>
      <c r="AO211">
        <v>7.3010000000000002E-4</v>
      </c>
    </row>
    <row r="212" spans="1:41" x14ac:dyDescent="0.25">
      <c r="A212" t="s">
        <v>78</v>
      </c>
      <c r="B212" t="s">
        <v>236</v>
      </c>
      <c r="C212" t="s">
        <v>334</v>
      </c>
      <c r="D212">
        <v>4.7249999999999999E-4</v>
      </c>
      <c r="E212">
        <v>4.7249999999999999E-4</v>
      </c>
      <c r="F212">
        <v>4.7249999999999999E-4</v>
      </c>
      <c r="G212">
        <v>4.7249999999999999E-4</v>
      </c>
      <c r="H212">
        <v>4.7249999999999999E-4</v>
      </c>
      <c r="I212">
        <v>4.7249999999999999E-4</v>
      </c>
      <c r="J212">
        <v>4.7249999999999999E-4</v>
      </c>
      <c r="K212">
        <v>4.7249999999999999E-4</v>
      </c>
      <c r="L212">
        <v>4.7249999999999999E-4</v>
      </c>
      <c r="M212">
        <v>4.7249999999999999E-4</v>
      </c>
      <c r="N212">
        <v>4.7249999999999999E-4</v>
      </c>
      <c r="O212">
        <v>4.7249999999999999E-4</v>
      </c>
      <c r="P212">
        <v>4.7249999999999999E-4</v>
      </c>
      <c r="Q212">
        <v>4.7249999999999999E-4</v>
      </c>
      <c r="R212">
        <v>4.7249999999999999E-4</v>
      </c>
      <c r="S212">
        <v>4.7249999999999999E-4</v>
      </c>
      <c r="T212">
        <v>4.7249999999999999E-4</v>
      </c>
      <c r="U212">
        <v>4.7249999999999999E-4</v>
      </c>
      <c r="V212">
        <v>4.7249999999999999E-4</v>
      </c>
      <c r="W212">
        <v>4.7249999999999999E-4</v>
      </c>
      <c r="X212">
        <v>4.7249999999999999E-4</v>
      </c>
      <c r="Y212">
        <v>4.7249999999999999E-4</v>
      </c>
      <c r="Z212">
        <v>4.7249999999999999E-4</v>
      </c>
      <c r="AA212">
        <v>4.7249999999999999E-4</v>
      </c>
      <c r="AB212">
        <v>4.7249999999999999E-4</v>
      </c>
      <c r="AC212">
        <v>4.7249999999999999E-4</v>
      </c>
      <c r="AD212">
        <v>4.7249999999999999E-4</v>
      </c>
      <c r="AE212">
        <v>4.7249999999999999E-4</v>
      </c>
      <c r="AF212">
        <v>4.7249999999999999E-4</v>
      </c>
      <c r="AG212">
        <v>4.7249999999999999E-4</v>
      </c>
      <c r="AH212">
        <v>4.7249999999999999E-4</v>
      </c>
      <c r="AI212">
        <v>4.7249999999999999E-4</v>
      </c>
      <c r="AJ212">
        <v>4.7249999999999999E-4</v>
      </c>
      <c r="AK212">
        <v>4.7249999999999999E-4</v>
      </c>
      <c r="AL212">
        <v>4.7249999999999999E-4</v>
      </c>
      <c r="AM212">
        <v>4.7249999999999999E-4</v>
      </c>
      <c r="AN212">
        <v>4.7249999999999999E-4</v>
      </c>
      <c r="AO212">
        <v>4.7249999999999999E-4</v>
      </c>
    </row>
    <row r="213" spans="1:41" x14ac:dyDescent="0.25">
      <c r="A213" t="s">
        <v>78</v>
      </c>
      <c r="B213" t="s">
        <v>236</v>
      </c>
      <c r="C213" t="s">
        <v>335</v>
      </c>
      <c r="D213">
        <v>4.9759999999999995E-4</v>
      </c>
      <c r="E213">
        <v>4.9759999999999995E-4</v>
      </c>
      <c r="F213">
        <v>4.9759999999999995E-4</v>
      </c>
      <c r="G213">
        <v>4.9759999999999995E-4</v>
      </c>
      <c r="H213">
        <v>4.9759999999999995E-4</v>
      </c>
      <c r="I213">
        <v>4.9759999999999995E-4</v>
      </c>
      <c r="J213">
        <v>4.9759999999999995E-4</v>
      </c>
      <c r="K213">
        <v>4.9759999999999995E-4</v>
      </c>
      <c r="L213">
        <v>4.9759999999999995E-4</v>
      </c>
      <c r="M213">
        <v>4.9759999999999995E-4</v>
      </c>
      <c r="N213">
        <v>4.9759999999999995E-4</v>
      </c>
      <c r="O213">
        <v>4.9759999999999995E-4</v>
      </c>
      <c r="P213">
        <v>4.9759999999999995E-4</v>
      </c>
      <c r="Q213">
        <v>4.9759999999999995E-4</v>
      </c>
      <c r="R213">
        <v>4.9759999999999995E-4</v>
      </c>
      <c r="S213">
        <v>4.9759999999999995E-4</v>
      </c>
      <c r="T213">
        <v>4.9759999999999995E-4</v>
      </c>
      <c r="U213">
        <v>4.9759999999999995E-4</v>
      </c>
      <c r="V213">
        <v>4.9759999999999995E-4</v>
      </c>
      <c r="W213">
        <v>4.9759999999999995E-4</v>
      </c>
      <c r="X213">
        <v>4.9759999999999995E-4</v>
      </c>
      <c r="Y213">
        <v>4.9759999999999995E-4</v>
      </c>
      <c r="Z213">
        <v>4.9759999999999995E-4</v>
      </c>
      <c r="AA213">
        <v>4.9759999999999995E-4</v>
      </c>
      <c r="AB213">
        <v>4.9759999999999995E-4</v>
      </c>
      <c r="AC213">
        <v>4.9759999999999995E-4</v>
      </c>
      <c r="AD213">
        <v>4.9759999999999995E-4</v>
      </c>
      <c r="AE213">
        <v>4.9759999999999995E-4</v>
      </c>
      <c r="AF213">
        <v>4.9759999999999995E-4</v>
      </c>
      <c r="AG213">
        <v>4.9759999999999995E-4</v>
      </c>
      <c r="AH213">
        <v>4.9759999999999995E-4</v>
      </c>
      <c r="AI213">
        <v>4.9759999999999995E-4</v>
      </c>
      <c r="AJ213">
        <v>4.9759999999999995E-4</v>
      </c>
      <c r="AK213">
        <v>4.9759999999999995E-4</v>
      </c>
      <c r="AL213">
        <v>4.9759999999999995E-4</v>
      </c>
      <c r="AM213">
        <v>4.9759999999999995E-4</v>
      </c>
      <c r="AN213">
        <v>4.9759999999999995E-4</v>
      </c>
      <c r="AO213">
        <v>4.9759999999999995E-4</v>
      </c>
    </row>
    <row r="214" spans="1:41" x14ac:dyDescent="0.25">
      <c r="A214" t="s">
        <v>416</v>
      </c>
      <c r="B214" t="s">
        <v>236</v>
      </c>
      <c r="C214" t="s">
        <v>336</v>
      </c>
      <c r="D214">
        <v>5.3930000000000004E-4</v>
      </c>
      <c r="E214">
        <v>5.3930000000000004E-4</v>
      </c>
      <c r="F214">
        <v>5.3930000000000004E-4</v>
      </c>
      <c r="G214">
        <v>5.3930000000000004E-4</v>
      </c>
      <c r="H214">
        <v>5.3930000000000004E-4</v>
      </c>
      <c r="I214">
        <v>5.3930000000000004E-4</v>
      </c>
      <c r="J214">
        <v>5.3930000000000004E-4</v>
      </c>
      <c r="K214">
        <v>5.3930000000000004E-4</v>
      </c>
      <c r="L214">
        <v>5.3930000000000004E-4</v>
      </c>
      <c r="M214">
        <v>5.3930000000000004E-4</v>
      </c>
      <c r="N214">
        <v>5.3930000000000004E-4</v>
      </c>
      <c r="O214">
        <v>5.3930000000000004E-4</v>
      </c>
      <c r="P214">
        <v>5.3930000000000004E-4</v>
      </c>
      <c r="Q214">
        <v>5.3930000000000004E-4</v>
      </c>
      <c r="R214">
        <v>5.3930000000000004E-4</v>
      </c>
      <c r="S214">
        <v>5.3930000000000004E-4</v>
      </c>
      <c r="T214">
        <v>5.3930000000000004E-4</v>
      </c>
      <c r="U214">
        <v>5.3930000000000004E-4</v>
      </c>
      <c r="V214">
        <v>5.3930000000000004E-4</v>
      </c>
      <c r="W214">
        <v>5.3930000000000004E-4</v>
      </c>
      <c r="X214">
        <v>5.3930000000000004E-4</v>
      </c>
      <c r="Y214">
        <v>5.3930000000000004E-4</v>
      </c>
      <c r="Z214">
        <v>5.3930000000000004E-4</v>
      </c>
      <c r="AA214">
        <v>5.3930000000000004E-4</v>
      </c>
      <c r="AB214">
        <v>5.3930000000000004E-4</v>
      </c>
      <c r="AC214">
        <v>5.3930000000000004E-4</v>
      </c>
      <c r="AD214">
        <v>5.3930000000000004E-4</v>
      </c>
      <c r="AE214">
        <v>5.3930000000000004E-4</v>
      </c>
      <c r="AF214">
        <v>5.3930000000000004E-4</v>
      </c>
      <c r="AG214">
        <v>5.3930000000000004E-4</v>
      </c>
      <c r="AH214">
        <v>5.3930000000000004E-4</v>
      </c>
      <c r="AI214">
        <v>5.3930000000000004E-4</v>
      </c>
      <c r="AJ214">
        <v>5.3930000000000004E-4</v>
      </c>
      <c r="AK214">
        <v>5.3930000000000004E-4</v>
      </c>
      <c r="AL214">
        <v>5.3930000000000004E-4</v>
      </c>
      <c r="AM214">
        <v>5.3930000000000004E-4</v>
      </c>
      <c r="AN214">
        <v>5.3930000000000004E-4</v>
      </c>
      <c r="AO214">
        <v>5.3930000000000004E-4</v>
      </c>
    </row>
    <row r="215" spans="1:41" x14ac:dyDescent="0.25">
      <c r="A215" t="s">
        <v>78</v>
      </c>
      <c r="B215" t="s">
        <v>236</v>
      </c>
      <c r="C215" t="s">
        <v>337</v>
      </c>
      <c r="D215">
        <v>3.4000000000000002E-4</v>
      </c>
      <c r="E215">
        <v>3.4000000000000002E-4</v>
      </c>
      <c r="F215">
        <v>3.4000000000000002E-4</v>
      </c>
      <c r="G215">
        <v>3.4000000000000002E-4</v>
      </c>
      <c r="H215">
        <v>3.4000000000000002E-4</v>
      </c>
      <c r="I215">
        <v>3.4000000000000002E-4</v>
      </c>
      <c r="J215">
        <v>3.4000000000000002E-4</v>
      </c>
      <c r="K215">
        <v>3.4000000000000002E-4</v>
      </c>
      <c r="L215">
        <v>3.4000000000000002E-4</v>
      </c>
      <c r="M215">
        <v>3.4000000000000002E-4</v>
      </c>
      <c r="N215">
        <v>3.4000000000000002E-4</v>
      </c>
      <c r="O215">
        <v>3.4000000000000002E-4</v>
      </c>
      <c r="P215">
        <v>3.4000000000000002E-4</v>
      </c>
      <c r="Q215">
        <v>3.4000000000000002E-4</v>
      </c>
      <c r="R215">
        <v>3.4000000000000002E-4</v>
      </c>
      <c r="S215">
        <v>3.4000000000000002E-4</v>
      </c>
      <c r="T215">
        <v>3.4000000000000002E-4</v>
      </c>
      <c r="U215">
        <v>3.4000000000000002E-4</v>
      </c>
      <c r="V215">
        <v>3.4000000000000002E-4</v>
      </c>
      <c r="W215">
        <v>3.4000000000000002E-4</v>
      </c>
      <c r="X215">
        <v>3.4000000000000002E-4</v>
      </c>
      <c r="Y215">
        <v>3.4000000000000002E-4</v>
      </c>
      <c r="Z215">
        <v>3.4000000000000002E-4</v>
      </c>
      <c r="AA215">
        <v>3.4000000000000002E-4</v>
      </c>
      <c r="AB215">
        <v>3.4000000000000002E-4</v>
      </c>
      <c r="AC215">
        <v>3.4000000000000002E-4</v>
      </c>
      <c r="AD215">
        <v>3.4000000000000002E-4</v>
      </c>
      <c r="AE215">
        <v>3.4000000000000002E-4</v>
      </c>
      <c r="AF215">
        <v>3.4000000000000002E-4</v>
      </c>
      <c r="AG215">
        <v>3.4000000000000002E-4</v>
      </c>
      <c r="AH215">
        <v>3.4000000000000002E-4</v>
      </c>
      <c r="AI215">
        <v>3.4000000000000002E-4</v>
      </c>
      <c r="AJ215">
        <v>3.4000000000000002E-4</v>
      </c>
      <c r="AK215">
        <v>3.4000000000000002E-4</v>
      </c>
      <c r="AL215">
        <v>3.4000000000000002E-4</v>
      </c>
      <c r="AM215">
        <v>3.4000000000000002E-4</v>
      </c>
      <c r="AN215">
        <v>3.4000000000000002E-4</v>
      </c>
      <c r="AO215">
        <v>3.4000000000000002E-4</v>
      </c>
    </row>
    <row r="216" spans="1:41" x14ac:dyDescent="0.25">
      <c r="A216" t="s">
        <v>416</v>
      </c>
      <c r="B216" t="s">
        <v>236</v>
      </c>
      <c r="C216" t="s">
        <v>338</v>
      </c>
      <c r="D216">
        <v>5.7720000000000004E-4</v>
      </c>
      <c r="E216">
        <v>5.7720000000000004E-4</v>
      </c>
      <c r="F216">
        <v>5.7720000000000004E-4</v>
      </c>
      <c r="G216">
        <v>5.7720000000000004E-4</v>
      </c>
      <c r="H216">
        <v>5.7720000000000004E-4</v>
      </c>
      <c r="I216">
        <v>5.7720000000000004E-4</v>
      </c>
      <c r="J216">
        <v>5.7720000000000004E-4</v>
      </c>
      <c r="K216">
        <v>5.7720000000000004E-4</v>
      </c>
      <c r="L216">
        <v>5.7720000000000004E-4</v>
      </c>
      <c r="M216">
        <v>5.7720000000000004E-4</v>
      </c>
      <c r="N216">
        <v>5.7720000000000004E-4</v>
      </c>
      <c r="O216">
        <v>5.7720000000000004E-4</v>
      </c>
      <c r="P216">
        <v>5.7720000000000004E-4</v>
      </c>
      <c r="Q216">
        <v>5.7720000000000004E-4</v>
      </c>
      <c r="R216">
        <v>5.7720000000000004E-4</v>
      </c>
      <c r="S216">
        <v>5.7720000000000004E-4</v>
      </c>
      <c r="T216">
        <v>5.7720000000000004E-4</v>
      </c>
      <c r="U216">
        <v>5.7720000000000004E-4</v>
      </c>
      <c r="V216">
        <v>5.7720000000000004E-4</v>
      </c>
      <c r="W216">
        <v>5.7720000000000004E-4</v>
      </c>
      <c r="X216">
        <v>5.7720000000000004E-4</v>
      </c>
      <c r="Y216">
        <v>5.7720000000000004E-4</v>
      </c>
      <c r="Z216">
        <v>5.7720000000000004E-4</v>
      </c>
      <c r="AA216">
        <v>5.7720000000000004E-4</v>
      </c>
      <c r="AB216">
        <v>5.7720000000000004E-4</v>
      </c>
      <c r="AC216">
        <v>5.7720000000000004E-4</v>
      </c>
      <c r="AD216">
        <v>5.7720000000000004E-4</v>
      </c>
      <c r="AE216">
        <v>5.7720000000000004E-4</v>
      </c>
      <c r="AF216">
        <v>5.7720000000000004E-4</v>
      </c>
      <c r="AG216">
        <v>5.7720000000000004E-4</v>
      </c>
      <c r="AH216">
        <v>5.7720000000000004E-4</v>
      </c>
      <c r="AI216">
        <v>5.7720000000000004E-4</v>
      </c>
      <c r="AJ216">
        <v>5.7720000000000004E-4</v>
      </c>
      <c r="AK216">
        <v>5.7720000000000004E-4</v>
      </c>
      <c r="AL216">
        <v>5.7720000000000004E-4</v>
      </c>
      <c r="AM216">
        <v>5.7720000000000004E-4</v>
      </c>
      <c r="AN216">
        <v>5.7720000000000004E-4</v>
      </c>
      <c r="AO216">
        <v>5.7720000000000004E-4</v>
      </c>
    </row>
    <row r="217" spans="1:41" x14ac:dyDescent="0.25">
      <c r="A217" t="s">
        <v>416</v>
      </c>
      <c r="B217" t="s">
        <v>239</v>
      </c>
      <c r="C217" t="s">
        <v>339</v>
      </c>
      <c r="D217">
        <v>6.5439999999999997E-4</v>
      </c>
      <c r="E217">
        <v>6.5439999999999997E-4</v>
      </c>
      <c r="F217">
        <v>6.5439999999999997E-4</v>
      </c>
      <c r="G217">
        <v>6.5439999999999997E-4</v>
      </c>
      <c r="H217">
        <v>6.5439999999999997E-4</v>
      </c>
      <c r="I217">
        <v>6.5439999999999997E-4</v>
      </c>
      <c r="J217">
        <v>6.5439999999999997E-4</v>
      </c>
      <c r="K217">
        <v>6.5439999999999997E-4</v>
      </c>
      <c r="L217">
        <v>6.5439999999999997E-4</v>
      </c>
      <c r="M217">
        <v>6.5439999999999997E-4</v>
      </c>
      <c r="N217">
        <v>6.5439999999999997E-4</v>
      </c>
      <c r="O217">
        <v>6.5439999999999997E-4</v>
      </c>
      <c r="P217">
        <v>6.5439999999999997E-4</v>
      </c>
      <c r="Q217">
        <v>6.5439999999999997E-4</v>
      </c>
      <c r="R217">
        <v>6.5439999999999997E-4</v>
      </c>
      <c r="S217">
        <v>6.5439999999999997E-4</v>
      </c>
      <c r="T217">
        <v>6.5439999999999997E-4</v>
      </c>
      <c r="U217">
        <v>6.5439999999999997E-4</v>
      </c>
      <c r="V217">
        <v>6.5439999999999997E-4</v>
      </c>
      <c r="W217">
        <v>6.5439999999999997E-4</v>
      </c>
      <c r="X217">
        <v>6.5439999999999997E-4</v>
      </c>
      <c r="Y217">
        <v>6.5439999999999997E-4</v>
      </c>
      <c r="Z217">
        <v>6.5439999999999997E-4</v>
      </c>
      <c r="AA217">
        <v>6.5439999999999997E-4</v>
      </c>
      <c r="AB217">
        <v>6.5439999999999997E-4</v>
      </c>
      <c r="AC217">
        <v>6.5439999999999997E-4</v>
      </c>
      <c r="AD217">
        <v>6.5439999999999997E-4</v>
      </c>
      <c r="AE217">
        <v>6.5439999999999997E-4</v>
      </c>
      <c r="AF217">
        <v>6.5439999999999997E-4</v>
      </c>
      <c r="AG217">
        <v>6.5439999999999997E-4</v>
      </c>
      <c r="AH217">
        <v>6.5439999999999997E-4</v>
      </c>
      <c r="AI217">
        <v>6.5439999999999997E-4</v>
      </c>
      <c r="AJ217">
        <v>6.5439999999999997E-4</v>
      </c>
      <c r="AK217">
        <v>6.5439999999999997E-4</v>
      </c>
      <c r="AL217">
        <v>6.5439999999999997E-4</v>
      </c>
      <c r="AM217">
        <v>6.5439999999999997E-4</v>
      </c>
      <c r="AN217">
        <v>6.5439999999999997E-4</v>
      </c>
      <c r="AO217">
        <v>6.5439999999999997E-4</v>
      </c>
    </row>
    <row r="218" spans="1:41" x14ac:dyDescent="0.25">
      <c r="A218" t="s">
        <v>78</v>
      </c>
      <c r="B218" t="s">
        <v>239</v>
      </c>
      <c r="C218" t="s">
        <v>340</v>
      </c>
      <c r="D218">
        <v>1.5660000000000001E-4</v>
      </c>
      <c r="E218">
        <v>1.5660000000000001E-4</v>
      </c>
      <c r="F218">
        <v>1.5660000000000001E-4</v>
      </c>
      <c r="G218">
        <v>1.5660000000000001E-4</v>
      </c>
      <c r="H218">
        <v>1.5660000000000001E-4</v>
      </c>
      <c r="I218">
        <v>1.5660000000000001E-4</v>
      </c>
      <c r="J218">
        <v>1.5660000000000001E-4</v>
      </c>
      <c r="K218">
        <v>1.5660000000000001E-4</v>
      </c>
      <c r="L218">
        <v>1.5660000000000001E-4</v>
      </c>
      <c r="M218">
        <v>1.5660000000000001E-4</v>
      </c>
      <c r="N218">
        <v>1.5660000000000001E-4</v>
      </c>
      <c r="O218">
        <v>1.5660000000000001E-4</v>
      </c>
      <c r="P218">
        <v>1.5660000000000001E-4</v>
      </c>
      <c r="Q218">
        <v>1.5660000000000001E-4</v>
      </c>
      <c r="R218">
        <v>1.5660000000000001E-4</v>
      </c>
      <c r="S218">
        <v>1.5660000000000001E-4</v>
      </c>
      <c r="T218">
        <v>1.5660000000000001E-4</v>
      </c>
      <c r="U218">
        <v>1.5660000000000001E-4</v>
      </c>
      <c r="V218">
        <v>1.5660000000000001E-4</v>
      </c>
      <c r="W218">
        <v>1.5660000000000001E-4</v>
      </c>
      <c r="X218">
        <v>1.5660000000000001E-4</v>
      </c>
      <c r="Y218">
        <v>1.5660000000000001E-4</v>
      </c>
      <c r="Z218">
        <v>1.5660000000000001E-4</v>
      </c>
      <c r="AA218">
        <v>1.5660000000000001E-4</v>
      </c>
      <c r="AB218">
        <v>1.5660000000000001E-4</v>
      </c>
      <c r="AC218">
        <v>1.5660000000000001E-4</v>
      </c>
      <c r="AD218">
        <v>1.5660000000000001E-4</v>
      </c>
      <c r="AE218">
        <v>1.5660000000000001E-4</v>
      </c>
      <c r="AF218">
        <v>1.5660000000000001E-4</v>
      </c>
      <c r="AG218">
        <v>1.5660000000000001E-4</v>
      </c>
      <c r="AH218">
        <v>1.5660000000000001E-4</v>
      </c>
      <c r="AI218">
        <v>1.5660000000000001E-4</v>
      </c>
      <c r="AJ218">
        <v>1.5660000000000001E-4</v>
      </c>
      <c r="AK218">
        <v>1.5660000000000001E-4</v>
      </c>
      <c r="AL218">
        <v>1.5660000000000001E-4</v>
      </c>
      <c r="AM218">
        <v>1.5660000000000001E-4</v>
      </c>
      <c r="AN218">
        <v>1.5660000000000001E-4</v>
      </c>
      <c r="AO218">
        <v>1.5660000000000001E-4</v>
      </c>
    </row>
    <row r="219" spans="1:41" x14ac:dyDescent="0.25">
      <c r="A219" t="s">
        <v>78</v>
      </c>
      <c r="B219" t="s">
        <v>239</v>
      </c>
      <c r="C219" t="s">
        <v>341</v>
      </c>
      <c r="D219">
        <v>1.951E-4</v>
      </c>
      <c r="E219">
        <v>1.951E-4</v>
      </c>
      <c r="F219">
        <v>1.951E-4</v>
      </c>
      <c r="G219">
        <v>1.951E-4</v>
      </c>
      <c r="H219">
        <v>1.951E-4</v>
      </c>
      <c r="I219">
        <v>1.951E-4</v>
      </c>
      <c r="J219">
        <v>1.951E-4</v>
      </c>
      <c r="K219">
        <v>1.951E-4</v>
      </c>
      <c r="L219">
        <v>1.951E-4</v>
      </c>
      <c r="M219">
        <v>1.951E-4</v>
      </c>
      <c r="N219">
        <v>1.951E-4</v>
      </c>
      <c r="O219">
        <v>1.951E-4</v>
      </c>
      <c r="P219">
        <v>1.951E-4</v>
      </c>
      <c r="Q219">
        <v>1.951E-4</v>
      </c>
      <c r="R219">
        <v>1.951E-4</v>
      </c>
      <c r="S219">
        <v>1.951E-4</v>
      </c>
      <c r="T219">
        <v>1.951E-4</v>
      </c>
      <c r="U219">
        <v>1.951E-4</v>
      </c>
      <c r="V219">
        <v>1.951E-4</v>
      </c>
      <c r="W219">
        <v>1.951E-4</v>
      </c>
      <c r="X219">
        <v>1.951E-4</v>
      </c>
      <c r="Y219">
        <v>1.951E-4</v>
      </c>
      <c r="Z219">
        <v>1.951E-4</v>
      </c>
      <c r="AA219">
        <v>1.951E-4</v>
      </c>
      <c r="AB219">
        <v>1.951E-4</v>
      </c>
      <c r="AC219">
        <v>1.951E-4</v>
      </c>
      <c r="AD219">
        <v>1.951E-4</v>
      </c>
      <c r="AE219">
        <v>1.951E-4</v>
      </c>
      <c r="AF219">
        <v>1.951E-4</v>
      </c>
      <c r="AG219">
        <v>1.951E-4</v>
      </c>
      <c r="AH219">
        <v>1.951E-4</v>
      </c>
      <c r="AI219">
        <v>1.951E-4</v>
      </c>
      <c r="AJ219">
        <v>1.951E-4</v>
      </c>
      <c r="AK219">
        <v>1.951E-4</v>
      </c>
      <c r="AL219">
        <v>1.951E-4</v>
      </c>
      <c r="AM219">
        <v>1.951E-4</v>
      </c>
      <c r="AN219">
        <v>1.951E-4</v>
      </c>
      <c r="AO219">
        <v>1.951E-4</v>
      </c>
    </row>
    <row r="220" spans="1:41" x14ac:dyDescent="0.25">
      <c r="A220" t="s">
        <v>78</v>
      </c>
      <c r="B220" t="s">
        <v>239</v>
      </c>
      <c r="C220" t="s">
        <v>342</v>
      </c>
      <c r="D220">
        <v>2.0550000000000001E-4</v>
      </c>
      <c r="E220">
        <v>2.0550000000000001E-4</v>
      </c>
      <c r="F220">
        <v>2.0550000000000001E-4</v>
      </c>
      <c r="G220">
        <v>2.0550000000000001E-4</v>
      </c>
      <c r="H220">
        <v>2.0550000000000001E-4</v>
      </c>
      <c r="I220">
        <v>2.0550000000000001E-4</v>
      </c>
      <c r="J220">
        <v>2.0550000000000001E-4</v>
      </c>
      <c r="K220">
        <v>2.0550000000000001E-4</v>
      </c>
      <c r="L220">
        <v>2.0550000000000001E-4</v>
      </c>
      <c r="M220">
        <v>2.0550000000000001E-4</v>
      </c>
      <c r="N220">
        <v>2.0550000000000001E-4</v>
      </c>
      <c r="O220">
        <v>2.0550000000000001E-4</v>
      </c>
      <c r="P220">
        <v>2.0550000000000001E-4</v>
      </c>
      <c r="Q220">
        <v>2.0550000000000001E-4</v>
      </c>
      <c r="R220">
        <v>2.0550000000000001E-4</v>
      </c>
      <c r="S220">
        <v>2.0550000000000001E-4</v>
      </c>
      <c r="T220">
        <v>2.0550000000000001E-4</v>
      </c>
      <c r="U220">
        <v>2.0550000000000001E-4</v>
      </c>
      <c r="V220">
        <v>2.0550000000000001E-4</v>
      </c>
      <c r="W220">
        <v>2.0550000000000001E-4</v>
      </c>
      <c r="X220">
        <v>2.0550000000000001E-4</v>
      </c>
      <c r="Y220">
        <v>2.0550000000000001E-4</v>
      </c>
      <c r="Z220">
        <v>2.0550000000000001E-4</v>
      </c>
      <c r="AA220">
        <v>2.0550000000000001E-4</v>
      </c>
      <c r="AB220">
        <v>2.0550000000000001E-4</v>
      </c>
      <c r="AC220">
        <v>2.0550000000000001E-4</v>
      </c>
      <c r="AD220">
        <v>2.0550000000000001E-4</v>
      </c>
      <c r="AE220">
        <v>2.0550000000000001E-4</v>
      </c>
      <c r="AF220">
        <v>2.0550000000000001E-4</v>
      </c>
      <c r="AG220">
        <v>2.0550000000000001E-4</v>
      </c>
      <c r="AH220">
        <v>2.0550000000000001E-4</v>
      </c>
      <c r="AI220">
        <v>2.0550000000000001E-4</v>
      </c>
      <c r="AJ220">
        <v>2.0550000000000001E-4</v>
      </c>
      <c r="AK220">
        <v>2.0550000000000001E-4</v>
      </c>
      <c r="AL220">
        <v>2.0550000000000001E-4</v>
      </c>
      <c r="AM220">
        <v>2.0550000000000001E-4</v>
      </c>
      <c r="AN220">
        <v>2.0550000000000001E-4</v>
      </c>
      <c r="AO220">
        <v>2.0550000000000001E-4</v>
      </c>
    </row>
    <row r="221" spans="1:41" x14ac:dyDescent="0.25">
      <c r="A221" t="s">
        <v>416</v>
      </c>
      <c r="B221" t="s">
        <v>239</v>
      </c>
      <c r="C221" t="s">
        <v>343</v>
      </c>
      <c r="D221">
        <v>2.498E-4</v>
      </c>
      <c r="E221">
        <v>2.498E-4</v>
      </c>
      <c r="F221">
        <v>2.498E-4</v>
      </c>
      <c r="G221">
        <v>2.498E-4</v>
      </c>
      <c r="H221">
        <v>2.498E-4</v>
      </c>
      <c r="I221">
        <v>2.498E-4</v>
      </c>
      <c r="J221">
        <v>2.498E-4</v>
      </c>
      <c r="K221">
        <v>2.498E-4</v>
      </c>
      <c r="L221">
        <v>2.498E-4</v>
      </c>
      <c r="M221">
        <v>2.498E-4</v>
      </c>
      <c r="N221">
        <v>2.498E-4</v>
      </c>
      <c r="O221">
        <v>2.498E-4</v>
      </c>
      <c r="P221">
        <v>2.498E-4</v>
      </c>
      <c r="Q221">
        <v>2.498E-4</v>
      </c>
      <c r="R221">
        <v>2.498E-4</v>
      </c>
      <c r="S221">
        <v>2.498E-4</v>
      </c>
      <c r="T221">
        <v>2.498E-4</v>
      </c>
      <c r="U221">
        <v>2.498E-4</v>
      </c>
      <c r="V221">
        <v>2.498E-4</v>
      </c>
      <c r="W221">
        <v>2.498E-4</v>
      </c>
      <c r="X221">
        <v>2.498E-4</v>
      </c>
      <c r="Y221">
        <v>2.498E-4</v>
      </c>
      <c r="Z221">
        <v>2.498E-4</v>
      </c>
      <c r="AA221">
        <v>2.498E-4</v>
      </c>
      <c r="AB221">
        <v>2.498E-4</v>
      </c>
      <c r="AC221">
        <v>2.498E-4</v>
      </c>
      <c r="AD221">
        <v>2.498E-4</v>
      </c>
      <c r="AE221">
        <v>2.498E-4</v>
      </c>
      <c r="AF221">
        <v>2.498E-4</v>
      </c>
      <c r="AG221">
        <v>2.498E-4</v>
      </c>
      <c r="AH221">
        <v>2.498E-4</v>
      </c>
      <c r="AI221">
        <v>2.498E-4</v>
      </c>
      <c r="AJ221">
        <v>2.498E-4</v>
      </c>
      <c r="AK221">
        <v>2.498E-4</v>
      </c>
      <c r="AL221">
        <v>2.498E-4</v>
      </c>
      <c r="AM221">
        <v>2.498E-4</v>
      </c>
      <c r="AN221">
        <v>2.498E-4</v>
      </c>
      <c r="AO221">
        <v>2.498E-4</v>
      </c>
    </row>
    <row r="222" spans="1:41" x14ac:dyDescent="0.25">
      <c r="A222" t="s">
        <v>78</v>
      </c>
      <c r="B222" t="s">
        <v>239</v>
      </c>
      <c r="C222" t="s">
        <v>344</v>
      </c>
      <c r="D222" s="22">
        <v>7.6340000000000004E-5</v>
      </c>
      <c r="E222" s="22">
        <v>7.6340000000000004E-5</v>
      </c>
      <c r="F222" s="22">
        <v>7.6340000000000004E-5</v>
      </c>
      <c r="G222" s="22">
        <v>7.6340000000000004E-5</v>
      </c>
      <c r="H222" s="22">
        <v>7.6340000000000004E-5</v>
      </c>
      <c r="I222" s="22">
        <v>7.6340000000000004E-5</v>
      </c>
      <c r="J222" s="22">
        <v>7.6340000000000004E-5</v>
      </c>
      <c r="K222" s="22">
        <v>7.6340000000000004E-5</v>
      </c>
      <c r="L222" s="22">
        <v>7.6340000000000004E-5</v>
      </c>
      <c r="M222" s="22">
        <v>7.6340000000000004E-5</v>
      </c>
      <c r="N222" s="22">
        <v>7.6340000000000004E-5</v>
      </c>
      <c r="O222" s="22">
        <v>7.6340000000000004E-5</v>
      </c>
      <c r="P222" s="22">
        <v>7.6340000000000004E-5</v>
      </c>
      <c r="Q222" s="22">
        <v>7.6340000000000004E-5</v>
      </c>
      <c r="R222" s="22">
        <v>7.6340000000000004E-5</v>
      </c>
      <c r="S222" s="22">
        <v>7.6340000000000004E-5</v>
      </c>
      <c r="T222" s="22">
        <v>7.6340000000000004E-5</v>
      </c>
      <c r="U222" s="22">
        <v>7.6340000000000004E-5</v>
      </c>
      <c r="V222" s="22">
        <v>7.6340000000000004E-5</v>
      </c>
      <c r="W222" s="22">
        <v>7.6340000000000004E-5</v>
      </c>
      <c r="X222" s="22">
        <v>7.6340000000000004E-5</v>
      </c>
      <c r="Y222" s="22">
        <v>7.6340000000000004E-5</v>
      </c>
      <c r="Z222" s="22">
        <v>7.6340000000000004E-5</v>
      </c>
      <c r="AA222" s="22">
        <v>7.6340000000000004E-5</v>
      </c>
      <c r="AB222" s="22">
        <v>7.6340000000000004E-5</v>
      </c>
      <c r="AC222" s="22">
        <v>7.6340000000000004E-5</v>
      </c>
      <c r="AD222" s="22">
        <v>7.6340000000000004E-5</v>
      </c>
      <c r="AE222" s="22">
        <v>7.6340000000000004E-5</v>
      </c>
      <c r="AF222" s="22">
        <v>7.6340000000000004E-5</v>
      </c>
      <c r="AG222" s="22">
        <v>7.6340000000000004E-5</v>
      </c>
      <c r="AH222" s="22">
        <v>7.6340000000000004E-5</v>
      </c>
      <c r="AI222" s="22">
        <v>7.6340000000000004E-5</v>
      </c>
      <c r="AJ222" s="22">
        <v>7.6340000000000004E-5</v>
      </c>
      <c r="AK222" s="22">
        <v>7.6340000000000004E-5</v>
      </c>
      <c r="AL222" s="22">
        <v>7.6340000000000004E-5</v>
      </c>
      <c r="AM222" s="22">
        <v>7.6340000000000004E-5</v>
      </c>
      <c r="AN222" s="22">
        <v>7.6340000000000004E-5</v>
      </c>
      <c r="AO222" s="22">
        <v>7.6340000000000004E-5</v>
      </c>
    </row>
    <row r="223" spans="1:41" x14ac:dyDescent="0.25">
      <c r="A223" t="s">
        <v>416</v>
      </c>
      <c r="B223" t="s">
        <v>239</v>
      </c>
      <c r="C223" t="s">
        <v>345</v>
      </c>
      <c r="D223">
        <v>1.6589999999999999E-4</v>
      </c>
      <c r="E223">
        <v>1.6589999999999999E-4</v>
      </c>
      <c r="F223">
        <v>1.6589999999999999E-4</v>
      </c>
      <c r="G223">
        <v>1.6589999999999999E-4</v>
      </c>
      <c r="H223">
        <v>1.6589999999999999E-4</v>
      </c>
      <c r="I223">
        <v>1.6589999999999999E-4</v>
      </c>
      <c r="J223">
        <v>1.6589999999999999E-4</v>
      </c>
      <c r="K223">
        <v>1.6589999999999999E-4</v>
      </c>
      <c r="L223">
        <v>1.6589999999999999E-4</v>
      </c>
      <c r="M223">
        <v>1.6589999999999999E-4</v>
      </c>
      <c r="N223">
        <v>1.6589999999999999E-4</v>
      </c>
      <c r="O223">
        <v>1.6589999999999999E-4</v>
      </c>
      <c r="P223">
        <v>1.6589999999999999E-4</v>
      </c>
      <c r="Q223">
        <v>1.6589999999999999E-4</v>
      </c>
      <c r="R223">
        <v>1.6589999999999999E-4</v>
      </c>
      <c r="S223">
        <v>1.6589999999999999E-4</v>
      </c>
      <c r="T223">
        <v>1.6589999999999999E-4</v>
      </c>
      <c r="U223">
        <v>1.6589999999999999E-4</v>
      </c>
      <c r="V223">
        <v>1.6589999999999999E-4</v>
      </c>
      <c r="W223">
        <v>1.6589999999999999E-4</v>
      </c>
      <c r="X223">
        <v>1.6589999999999999E-4</v>
      </c>
      <c r="Y223">
        <v>1.6589999999999999E-4</v>
      </c>
      <c r="Z223">
        <v>1.6589999999999999E-4</v>
      </c>
      <c r="AA223">
        <v>1.6589999999999999E-4</v>
      </c>
      <c r="AB223">
        <v>1.6589999999999999E-4</v>
      </c>
      <c r="AC223">
        <v>1.6589999999999999E-4</v>
      </c>
      <c r="AD223">
        <v>1.6589999999999999E-4</v>
      </c>
      <c r="AE223">
        <v>1.6589999999999999E-4</v>
      </c>
      <c r="AF223">
        <v>1.6589999999999999E-4</v>
      </c>
      <c r="AG223">
        <v>1.6589999999999999E-4</v>
      </c>
      <c r="AH223">
        <v>1.6589999999999999E-4</v>
      </c>
      <c r="AI223">
        <v>1.6589999999999999E-4</v>
      </c>
      <c r="AJ223">
        <v>1.6589999999999999E-4</v>
      </c>
      <c r="AK223">
        <v>1.6589999999999999E-4</v>
      </c>
      <c r="AL223">
        <v>1.6589999999999999E-4</v>
      </c>
      <c r="AM223">
        <v>1.6589999999999999E-4</v>
      </c>
      <c r="AN223">
        <v>1.6589999999999999E-4</v>
      </c>
      <c r="AO223">
        <v>1.6589999999999999E-4</v>
      </c>
    </row>
    <row r="224" spans="1:41" x14ac:dyDescent="0.25">
      <c r="A224" t="s">
        <v>416</v>
      </c>
      <c r="B224" t="s">
        <v>237</v>
      </c>
      <c r="C224" t="s">
        <v>346</v>
      </c>
      <c r="D224">
        <v>4.9540000000000001E-3</v>
      </c>
      <c r="E224">
        <v>4.9540000000000001E-3</v>
      </c>
      <c r="F224">
        <v>4.9540000000000001E-3</v>
      </c>
      <c r="G224">
        <v>4.9540000000000001E-3</v>
      </c>
      <c r="H224">
        <v>4.9540000000000001E-3</v>
      </c>
      <c r="I224">
        <v>4.9540000000000001E-3</v>
      </c>
      <c r="J224">
        <v>4.9540000000000001E-3</v>
      </c>
      <c r="K224">
        <v>4.9540000000000001E-3</v>
      </c>
      <c r="L224">
        <v>4.9540000000000001E-3</v>
      </c>
      <c r="M224">
        <v>4.9540000000000001E-3</v>
      </c>
      <c r="N224">
        <v>4.9540000000000001E-3</v>
      </c>
      <c r="O224">
        <v>4.9540000000000001E-3</v>
      </c>
      <c r="P224">
        <v>4.9540000000000001E-3</v>
      </c>
      <c r="Q224">
        <v>4.9540000000000001E-3</v>
      </c>
      <c r="R224">
        <v>4.9540000000000001E-3</v>
      </c>
      <c r="S224">
        <v>4.9540000000000001E-3</v>
      </c>
      <c r="T224">
        <v>4.9540000000000001E-3</v>
      </c>
      <c r="U224">
        <v>4.9540000000000001E-3</v>
      </c>
      <c r="V224">
        <v>4.9540000000000001E-3</v>
      </c>
      <c r="W224">
        <v>4.9540000000000001E-3</v>
      </c>
      <c r="X224">
        <v>4.9540000000000001E-3</v>
      </c>
      <c r="Y224">
        <v>4.9540000000000001E-3</v>
      </c>
      <c r="Z224">
        <v>4.9540000000000001E-3</v>
      </c>
      <c r="AA224">
        <v>4.9540000000000001E-3</v>
      </c>
      <c r="AB224">
        <v>4.9540000000000001E-3</v>
      </c>
      <c r="AC224">
        <v>4.9540000000000001E-3</v>
      </c>
      <c r="AD224">
        <v>4.9540000000000001E-3</v>
      </c>
      <c r="AE224">
        <v>4.9540000000000001E-3</v>
      </c>
      <c r="AF224">
        <v>4.9540000000000001E-3</v>
      </c>
      <c r="AG224">
        <v>4.9540000000000001E-3</v>
      </c>
      <c r="AH224">
        <v>4.9540000000000001E-3</v>
      </c>
      <c r="AI224">
        <v>4.9540000000000001E-3</v>
      </c>
      <c r="AJ224">
        <v>4.9540000000000001E-3</v>
      </c>
      <c r="AK224">
        <v>4.9540000000000001E-3</v>
      </c>
      <c r="AL224">
        <v>4.9540000000000001E-3</v>
      </c>
      <c r="AM224">
        <v>4.9540000000000001E-3</v>
      </c>
      <c r="AN224">
        <v>4.9540000000000001E-3</v>
      </c>
      <c r="AO224">
        <v>4.9540000000000001E-3</v>
      </c>
    </row>
    <row r="225" spans="1:41" x14ac:dyDescent="0.25">
      <c r="A225" t="s">
        <v>78</v>
      </c>
      <c r="B225" t="s">
        <v>237</v>
      </c>
      <c r="C225" t="s">
        <v>347</v>
      </c>
      <c r="D225">
        <v>1.586E-3</v>
      </c>
      <c r="E225">
        <v>1.586E-3</v>
      </c>
      <c r="F225">
        <v>1.586E-3</v>
      </c>
      <c r="G225">
        <v>1.586E-3</v>
      </c>
      <c r="H225">
        <v>1.586E-3</v>
      </c>
      <c r="I225">
        <v>1.586E-3</v>
      </c>
      <c r="J225">
        <v>1.586E-3</v>
      </c>
      <c r="K225">
        <v>1.586E-3</v>
      </c>
      <c r="L225">
        <v>1.586E-3</v>
      </c>
      <c r="M225">
        <v>1.586E-3</v>
      </c>
      <c r="N225">
        <v>1.586E-3</v>
      </c>
      <c r="O225">
        <v>1.586E-3</v>
      </c>
      <c r="P225">
        <v>1.586E-3</v>
      </c>
      <c r="Q225">
        <v>1.586E-3</v>
      </c>
      <c r="R225">
        <v>1.586E-3</v>
      </c>
      <c r="S225">
        <v>1.586E-3</v>
      </c>
      <c r="T225">
        <v>1.586E-3</v>
      </c>
      <c r="U225">
        <v>1.586E-3</v>
      </c>
      <c r="V225">
        <v>1.586E-3</v>
      </c>
      <c r="W225">
        <v>1.586E-3</v>
      </c>
      <c r="X225">
        <v>1.586E-3</v>
      </c>
      <c r="Y225">
        <v>1.586E-3</v>
      </c>
      <c r="Z225">
        <v>1.586E-3</v>
      </c>
      <c r="AA225">
        <v>1.586E-3</v>
      </c>
      <c r="AB225">
        <v>1.586E-3</v>
      </c>
      <c r="AC225">
        <v>1.586E-3</v>
      </c>
      <c r="AD225">
        <v>1.586E-3</v>
      </c>
      <c r="AE225">
        <v>1.586E-3</v>
      </c>
      <c r="AF225">
        <v>1.586E-3</v>
      </c>
      <c r="AG225">
        <v>1.586E-3</v>
      </c>
      <c r="AH225">
        <v>1.586E-3</v>
      </c>
      <c r="AI225">
        <v>1.586E-3</v>
      </c>
      <c r="AJ225">
        <v>1.586E-3</v>
      </c>
      <c r="AK225">
        <v>1.586E-3</v>
      </c>
      <c r="AL225">
        <v>1.586E-3</v>
      </c>
      <c r="AM225">
        <v>1.586E-3</v>
      </c>
      <c r="AN225">
        <v>1.586E-3</v>
      </c>
      <c r="AO225">
        <v>1.586E-3</v>
      </c>
    </row>
    <row r="226" spans="1:41" x14ac:dyDescent="0.25">
      <c r="A226" t="s">
        <v>78</v>
      </c>
      <c r="B226" t="s">
        <v>237</v>
      </c>
      <c r="C226" t="s">
        <v>348</v>
      </c>
      <c r="D226">
        <v>1.7049999999999999E-3</v>
      </c>
      <c r="E226">
        <v>1.7049999999999999E-3</v>
      </c>
      <c r="F226">
        <v>1.7049999999999999E-3</v>
      </c>
      <c r="G226">
        <v>1.7049999999999999E-3</v>
      </c>
      <c r="H226">
        <v>1.7049999999999999E-3</v>
      </c>
      <c r="I226">
        <v>1.7049999999999999E-3</v>
      </c>
      <c r="J226">
        <v>1.7049999999999999E-3</v>
      </c>
      <c r="K226">
        <v>1.7049999999999999E-3</v>
      </c>
      <c r="L226">
        <v>1.7049999999999999E-3</v>
      </c>
      <c r="M226">
        <v>1.7049999999999999E-3</v>
      </c>
      <c r="N226">
        <v>1.7049999999999999E-3</v>
      </c>
      <c r="O226">
        <v>1.7049999999999999E-3</v>
      </c>
      <c r="P226">
        <v>1.7049999999999999E-3</v>
      </c>
      <c r="Q226">
        <v>1.7049999999999999E-3</v>
      </c>
      <c r="R226">
        <v>1.7049999999999999E-3</v>
      </c>
      <c r="S226">
        <v>1.7049999999999999E-3</v>
      </c>
      <c r="T226">
        <v>1.7049999999999999E-3</v>
      </c>
      <c r="U226">
        <v>1.7049999999999999E-3</v>
      </c>
      <c r="V226">
        <v>1.7049999999999999E-3</v>
      </c>
      <c r="W226">
        <v>1.7049999999999999E-3</v>
      </c>
      <c r="X226">
        <v>1.7049999999999999E-3</v>
      </c>
      <c r="Y226">
        <v>1.7049999999999999E-3</v>
      </c>
      <c r="Z226">
        <v>1.7049999999999999E-3</v>
      </c>
      <c r="AA226">
        <v>1.7049999999999999E-3</v>
      </c>
      <c r="AB226">
        <v>1.7049999999999999E-3</v>
      </c>
      <c r="AC226">
        <v>1.7049999999999999E-3</v>
      </c>
      <c r="AD226">
        <v>1.7049999999999999E-3</v>
      </c>
      <c r="AE226">
        <v>1.7049999999999999E-3</v>
      </c>
      <c r="AF226">
        <v>1.7049999999999999E-3</v>
      </c>
      <c r="AG226">
        <v>1.7049999999999999E-3</v>
      </c>
      <c r="AH226">
        <v>1.7049999999999999E-3</v>
      </c>
      <c r="AI226">
        <v>1.7049999999999999E-3</v>
      </c>
      <c r="AJ226">
        <v>1.7049999999999999E-3</v>
      </c>
      <c r="AK226">
        <v>1.7049999999999999E-3</v>
      </c>
      <c r="AL226">
        <v>1.7049999999999999E-3</v>
      </c>
      <c r="AM226">
        <v>1.7049999999999999E-3</v>
      </c>
      <c r="AN226">
        <v>1.7049999999999999E-3</v>
      </c>
      <c r="AO226">
        <v>1.7049999999999999E-3</v>
      </c>
    </row>
    <row r="227" spans="1:41" x14ac:dyDescent="0.25">
      <c r="A227" t="s">
        <v>78</v>
      </c>
      <c r="B227" t="s">
        <v>237</v>
      </c>
      <c r="C227" t="s">
        <v>349</v>
      </c>
      <c r="D227">
        <v>1.7960000000000001E-3</v>
      </c>
      <c r="E227">
        <v>1.7960000000000001E-3</v>
      </c>
      <c r="F227">
        <v>1.7960000000000001E-3</v>
      </c>
      <c r="G227">
        <v>1.7960000000000001E-3</v>
      </c>
      <c r="H227">
        <v>1.7960000000000001E-3</v>
      </c>
      <c r="I227">
        <v>1.7960000000000001E-3</v>
      </c>
      <c r="J227">
        <v>1.7960000000000001E-3</v>
      </c>
      <c r="K227">
        <v>1.7960000000000001E-3</v>
      </c>
      <c r="L227">
        <v>1.7960000000000001E-3</v>
      </c>
      <c r="M227">
        <v>1.7960000000000001E-3</v>
      </c>
      <c r="N227">
        <v>1.7960000000000001E-3</v>
      </c>
      <c r="O227">
        <v>1.7960000000000001E-3</v>
      </c>
      <c r="P227">
        <v>1.7960000000000001E-3</v>
      </c>
      <c r="Q227">
        <v>1.7960000000000001E-3</v>
      </c>
      <c r="R227">
        <v>1.7960000000000001E-3</v>
      </c>
      <c r="S227">
        <v>1.7960000000000001E-3</v>
      </c>
      <c r="T227">
        <v>1.7960000000000001E-3</v>
      </c>
      <c r="U227">
        <v>1.7960000000000001E-3</v>
      </c>
      <c r="V227">
        <v>1.7960000000000001E-3</v>
      </c>
      <c r="W227">
        <v>1.7960000000000001E-3</v>
      </c>
      <c r="X227">
        <v>1.7960000000000001E-3</v>
      </c>
      <c r="Y227">
        <v>1.7960000000000001E-3</v>
      </c>
      <c r="Z227">
        <v>1.7960000000000001E-3</v>
      </c>
      <c r="AA227">
        <v>1.7960000000000001E-3</v>
      </c>
      <c r="AB227">
        <v>1.7960000000000001E-3</v>
      </c>
      <c r="AC227">
        <v>1.7960000000000001E-3</v>
      </c>
      <c r="AD227">
        <v>1.7960000000000001E-3</v>
      </c>
      <c r="AE227">
        <v>1.7960000000000001E-3</v>
      </c>
      <c r="AF227">
        <v>1.7960000000000001E-3</v>
      </c>
      <c r="AG227">
        <v>1.7960000000000001E-3</v>
      </c>
      <c r="AH227">
        <v>1.7960000000000001E-3</v>
      </c>
      <c r="AI227">
        <v>1.7960000000000001E-3</v>
      </c>
      <c r="AJ227">
        <v>1.7960000000000001E-3</v>
      </c>
      <c r="AK227">
        <v>1.7960000000000001E-3</v>
      </c>
      <c r="AL227">
        <v>1.7960000000000001E-3</v>
      </c>
      <c r="AM227">
        <v>1.7960000000000001E-3</v>
      </c>
      <c r="AN227">
        <v>1.7960000000000001E-3</v>
      </c>
      <c r="AO227">
        <v>1.7960000000000001E-3</v>
      </c>
    </row>
    <row r="228" spans="1:41" x14ac:dyDescent="0.25">
      <c r="A228" t="s">
        <v>416</v>
      </c>
      <c r="B228" t="s">
        <v>237</v>
      </c>
      <c r="C228" t="s">
        <v>350</v>
      </c>
      <c r="D228">
        <v>1.9849999999999998E-3</v>
      </c>
      <c r="E228">
        <v>1.9849999999999998E-3</v>
      </c>
      <c r="F228">
        <v>1.9849999999999998E-3</v>
      </c>
      <c r="G228">
        <v>1.9849999999999998E-3</v>
      </c>
      <c r="H228">
        <v>1.9849999999999998E-3</v>
      </c>
      <c r="I228">
        <v>1.9849999999999998E-3</v>
      </c>
      <c r="J228">
        <v>1.9849999999999998E-3</v>
      </c>
      <c r="K228">
        <v>1.9849999999999998E-3</v>
      </c>
      <c r="L228">
        <v>1.9849999999999998E-3</v>
      </c>
      <c r="M228">
        <v>1.9849999999999998E-3</v>
      </c>
      <c r="N228">
        <v>1.9849999999999998E-3</v>
      </c>
      <c r="O228">
        <v>1.9849999999999998E-3</v>
      </c>
      <c r="P228">
        <v>1.9849999999999998E-3</v>
      </c>
      <c r="Q228">
        <v>1.9849999999999998E-3</v>
      </c>
      <c r="R228">
        <v>1.9849999999999998E-3</v>
      </c>
      <c r="S228">
        <v>1.9849999999999998E-3</v>
      </c>
      <c r="T228">
        <v>1.9849999999999998E-3</v>
      </c>
      <c r="U228">
        <v>1.9849999999999998E-3</v>
      </c>
      <c r="V228">
        <v>1.9849999999999998E-3</v>
      </c>
      <c r="W228">
        <v>1.9849999999999998E-3</v>
      </c>
      <c r="X228">
        <v>1.9849999999999998E-3</v>
      </c>
      <c r="Y228">
        <v>1.9849999999999998E-3</v>
      </c>
      <c r="Z228">
        <v>1.9849999999999998E-3</v>
      </c>
      <c r="AA228">
        <v>1.9849999999999998E-3</v>
      </c>
      <c r="AB228">
        <v>1.9849999999999998E-3</v>
      </c>
      <c r="AC228">
        <v>1.9849999999999998E-3</v>
      </c>
      <c r="AD228">
        <v>1.9849999999999998E-3</v>
      </c>
      <c r="AE228">
        <v>1.9849999999999998E-3</v>
      </c>
      <c r="AF228">
        <v>1.9849999999999998E-3</v>
      </c>
      <c r="AG228">
        <v>1.9849999999999998E-3</v>
      </c>
      <c r="AH228">
        <v>1.9849999999999998E-3</v>
      </c>
      <c r="AI228">
        <v>1.9849999999999998E-3</v>
      </c>
      <c r="AJ228">
        <v>1.9849999999999998E-3</v>
      </c>
      <c r="AK228">
        <v>1.9849999999999998E-3</v>
      </c>
      <c r="AL228">
        <v>1.9849999999999998E-3</v>
      </c>
      <c r="AM228">
        <v>1.9849999999999998E-3</v>
      </c>
      <c r="AN228">
        <v>1.9849999999999998E-3</v>
      </c>
      <c r="AO228">
        <v>1.9849999999999998E-3</v>
      </c>
    </row>
    <row r="229" spans="1:41" x14ac:dyDescent="0.25">
      <c r="A229" t="s">
        <v>78</v>
      </c>
      <c r="B229" t="s">
        <v>237</v>
      </c>
      <c r="C229" t="s">
        <v>351</v>
      </c>
      <c r="D229">
        <v>8.989E-4</v>
      </c>
      <c r="E229">
        <v>8.989E-4</v>
      </c>
      <c r="F229">
        <v>8.989E-4</v>
      </c>
      <c r="G229">
        <v>8.989E-4</v>
      </c>
      <c r="H229">
        <v>8.989E-4</v>
      </c>
      <c r="I229">
        <v>8.989E-4</v>
      </c>
      <c r="J229">
        <v>8.989E-4</v>
      </c>
      <c r="K229">
        <v>8.989E-4</v>
      </c>
      <c r="L229">
        <v>8.989E-4</v>
      </c>
      <c r="M229">
        <v>8.989E-4</v>
      </c>
      <c r="N229">
        <v>8.989E-4</v>
      </c>
      <c r="O229">
        <v>8.989E-4</v>
      </c>
      <c r="P229">
        <v>8.989E-4</v>
      </c>
      <c r="Q229">
        <v>8.989E-4</v>
      </c>
      <c r="R229">
        <v>8.989E-4</v>
      </c>
      <c r="S229">
        <v>8.989E-4</v>
      </c>
      <c r="T229">
        <v>8.989E-4</v>
      </c>
      <c r="U229">
        <v>8.989E-4</v>
      </c>
      <c r="V229">
        <v>8.989E-4</v>
      </c>
      <c r="W229">
        <v>8.989E-4</v>
      </c>
      <c r="X229">
        <v>8.989E-4</v>
      </c>
      <c r="Y229">
        <v>8.989E-4</v>
      </c>
      <c r="Z229">
        <v>8.989E-4</v>
      </c>
      <c r="AA229">
        <v>8.989E-4</v>
      </c>
      <c r="AB229">
        <v>8.989E-4</v>
      </c>
      <c r="AC229">
        <v>8.989E-4</v>
      </c>
      <c r="AD229">
        <v>8.989E-4</v>
      </c>
      <c r="AE229">
        <v>8.989E-4</v>
      </c>
      <c r="AF229">
        <v>8.989E-4</v>
      </c>
      <c r="AG229">
        <v>8.989E-4</v>
      </c>
      <c r="AH229">
        <v>8.989E-4</v>
      </c>
      <c r="AI229">
        <v>8.989E-4</v>
      </c>
      <c r="AJ229">
        <v>8.989E-4</v>
      </c>
      <c r="AK229">
        <v>8.989E-4</v>
      </c>
      <c r="AL229">
        <v>8.989E-4</v>
      </c>
      <c r="AM229">
        <v>8.989E-4</v>
      </c>
      <c r="AN229">
        <v>8.989E-4</v>
      </c>
      <c r="AO229">
        <v>8.989E-4</v>
      </c>
    </row>
    <row r="230" spans="1:41" x14ac:dyDescent="0.25">
      <c r="A230" t="s">
        <v>416</v>
      </c>
      <c r="B230" t="s">
        <v>237</v>
      </c>
      <c r="C230" t="s">
        <v>352</v>
      </c>
      <c r="D230">
        <v>1.4649999999999999E-3</v>
      </c>
      <c r="E230">
        <v>1.4649999999999999E-3</v>
      </c>
      <c r="F230">
        <v>1.4649999999999999E-3</v>
      </c>
      <c r="G230">
        <v>1.4649999999999999E-3</v>
      </c>
      <c r="H230">
        <v>1.4649999999999999E-3</v>
      </c>
      <c r="I230">
        <v>1.4649999999999999E-3</v>
      </c>
      <c r="J230">
        <v>1.4649999999999999E-3</v>
      </c>
      <c r="K230">
        <v>1.4649999999999999E-3</v>
      </c>
      <c r="L230">
        <v>1.4649999999999999E-3</v>
      </c>
      <c r="M230">
        <v>1.4649999999999999E-3</v>
      </c>
      <c r="N230">
        <v>1.4649999999999999E-3</v>
      </c>
      <c r="O230">
        <v>1.4649999999999999E-3</v>
      </c>
      <c r="P230">
        <v>1.4649999999999999E-3</v>
      </c>
      <c r="Q230">
        <v>1.4649999999999999E-3</v>
      </c>
      <c r="R230">
        <v>1.4649999999999999E-3</v>
      </c>
      <c r="S230">
        <v>1.4649999999999999E-3</v>
      </c>
      <c r="T230">
        <v>1.4649999999999999E-3</v>
      </c>
      <c r="U230">
        <v>1.4649999999999999E-3</v>
      </c>
      <c r="V230">
        <v>1.4649999999999999E-3</v>
      </c>
      <c r="W230">
        <v>1.4649999999999999E-3</v>
      </c>
      <c r="X230">
        <v>1.4649999999999999E-3</v>
      </c>
      <c r="Y230">
        <v>1.4649999999999999E-3</v>
      </c>
      <c r="Z230">
        <v>1.4649999999999999E-3</v>
      </c>
      <c r="AA230">
        <v>1.4649999999999999E-3</v>
      </c>
      <c r="AB230">
        <v>1.4649999999999999E-3</v>
      </c>
      <c r="AC230">
        <v>1.4649999999999999E-3</v>
      </c>
      <c r="AD230">
        <v>1.4649999999999999E-3</v>
      </c>
      <c r="AE230">
        <v>1.4649999999999999E-3</v>
      </c>
      <c r="AF230">
        <v>1.4649999999999999E-3</v>
      </c>
      <c r="AG230">
        <v>1.4649999999999999E-3</v>
      </c>
      <c r="AH230">
        <v>1.4649999999999999E-3</v>
      </c>
      <c r="AI230">
        <v>1.4649999999999999E-3</v>
      </c>
      <c r="AJ230">
        <v>1.4649999999999999E-3</v>
      </c>
      <c r="AK230">
        <v>1.4649999999999999E-3</v>
      </c>
      <c r="AL230">
        <v>1.4649999999999999E-3</v>
      </c>
      <c r="AM230">
        <v>1.4649999999999999E-3</v>
      </c>
      <c r="AN230">
        <v>1.4649999999999999E-3</v>
      </c>
      <c r="AO230">
        <v>1.4649999999999999E-3</v>
      </c>
    </row>
    <row r="231" spans="1:41" x14ac:dyDescent="0.25">
      <c r="A231" t="s">
        <v>416</v>
      </c>
      <c r="B231" t="s">
        <v>240</v>
      </c>
      <c r="C231" t="s">
        <v>353</v>
      </c>
      <c r="D231">
        <v>1.4350000000000001E-3</v>
      </c>
      <c r="E231">
        <v>1.4350000000000001E-3</v>
      </c>
      <c r="F231">
        <v>1.4350000000000001E-3</v>
      </c>
      <c r="G231">
        <v>1.4350000000000001E-3</v>
      </c>
      <c r="H231">
        <v>1.4350000000000001E-3</v>
      </c>
      <c r="I231">
        <v>1.4350000000000001E-3</v>
      </c>
      <c r="J231">
        <v>1.4350000000000001E-3</v>
      </c>
      <c r="K231">
        <v>1.4350000000000001E-3</v>
      </c>
      <c r="L231">
        <v>1.4350000000000001E-3</v>
      </c>
      <c r="M231">
        <v>1.4350000000000001E-3</v>
      </c>
      <c r="N231">
        <v>1.4350000000000001E-3</v>
      </c>
      <c r="O231">
        <v>1.4350000000000001E-3</v>
      </c>
      <c r="P231">
        <v>1.4350000000000001E-3</v>
      </c>
      <c r="Q231">
        <v>1.4350000000000001E-3</v>
      </c>
      <c r="R231">
        <v>1.4350000000000001E-3</v>
      </c>
      <c r="S231">
        <v>1.4350000000000001E-3</v>
      </c>
      <c r="T231">
        <v>1.4350000000000001E-3</v>
      </c>
      <c r="U231">
        <v>1.4350000000000001E-3</v>
      </c>
      <c r="V231">
        <v>1.4350000000000001E-3</v>
      </c>
      <c r="W231">
        <v>1.4350000000000001E-3</v>
      </c>
      <c r="X231">
        <v>1.4350000000000001E-3</v>
      </c>
      <c r="Y231">
        <v>1.4350000000000001E-3</v>
      </c>
      <c r="Z231">
        <v>1.4350000000000001E-3</v>
      </c>
      <c r="AA231">
        <v>1.4350000000000001E-3</v>
      </c>
      <c r="AB231">
        <v>1.4350000000000001E-3</v>
      </c>
      <c r="AC231">
        <v>1.4350000000000001E-3</v>
      </c>
      <c r="AD231">
        <v>1.4350000000000001E-3</v>
      </c>
      <c r="AE231">
        <v>1.4350000000000001E-3</v>
      </c>
      <c r="AF231">
        <v>1.4350000000000001E-3</v>
      </c>
      <c r="AG231">
        <v>1.4350000000000001E-3</v>
      </c>
      <c r="AH231">
        <v>1.4350000000000001E-3</v>
      </c>
      <c r="AI231">
        <v>1.4350000000000001E-3</v>
      </c>
      <c r="AJ231">
        <v>1.4350000000000001E-3</v>
      </c>
      <c r="AK231">
        <v>1.4350000000000001E-3</v>
      </c>
      <c r="AL231">
        <v>1.4350000000000001E-3</v>
      </c>
      <c r="AM231">
        <v>1.4350000000000001E-3</v>
      </c>
      <c r="AN231">
        <v>1.4350000000000001E-3</v>
      </c>
      <c r="AO231">
        <v>1.4350000000000001E-3</v>
      </c>
    </row>
    <row r="232" spans="1:41" x14ac:dyDescent="0.25">
      <c r="A232" t="s">
        <v>78</v>
      </c>
      <c r="B232" t="s">
        <v>240</v>
      </c>
      <c r="C232" t="s">
        <v>354</v>
      </c>
      <c r="D232">
        <v>8.0040000000000005E-4</v>
      </c>
      <c r="E232">
        <v>8.0040000000000005E-4</v>
      </c>
      <c r="F232">
        <v>8.0040000000000005E-4</v>
      </c>
      <c r="G232">
        <v>8.0040000000000005E-4</v>
      </c>
      <c r="H232">
        <v>8.0040000000000005E-4</v>
      </c>
      <c r="I232">
        <v>8.0040000000000005E-4</v>
      </c>
      <c r="J232">
        <v>8.0040000000000005E-4</v>
      </c>
      <c r="K232">
        <v>8.0040000000000005E-4</v>
      </c>
      <c r="L232">
        <v>8.0040000000000005E-4</v>
      </c>
      <c r="M232">
        <v>8.0040000000000005E-4</v>
      </c>
      <c r="N232">
        <v>8.0040000000000005E-4</v>
      </c>
      <c r="O232">
        <v>8.0040000000000005E-4</v>
      </c>
      <c r="P232">
        <v>8.0040000000000005E-4</v>
      </c>
      <c r="Q232">
        <v>8.0040000000000005E-4</v>
      </c>
      <c r="R232">
        <v>8.0040000000000005E-4</v>
      </c>
      <c r="S232">
        <v>8.0040000000000005E-4</v>
      </c>
      <c r="T232">
        <v>8.0040000000000005E-4</v>
      </c>
      <c r="U232">
        <v>8.0040000000000005E-4</v>
      </c>
      <c r="V232">
        <v>8.0040000000000005E-4</v>
      </c>
      <c r="W232">
        <v>8.0040000000000005E-4</v>
      </c>
      <c r="X232">
        <v>8.0040000000000005E-4</v>
      </c>
      <c r="Y232">
        <v>8.0040000000000005E-4</v>
      </c>
      <c r="Z232">
        <v>8.0040000000000005E-4</v>
      </c>
      <c r="AA232">
        <v>8.0040000000000005E-4</v>
      </c>
      <c r="AB232">
        <v>8.0040000000000005E-4</v>
      </c>
      <c r="AC232">
        <v>8.0040000000000005E-4</v>
      </c>
      <c r="AD232">
        <v>8.0040000000000005E-4</v>
      </c>
      <c r="AE232">
        <v>8.0040000000000005E-4</v>
      </c>
      <c r="AF232">
        <v>8.0040000000000005E-4</v>
      </c>
      <c r="AG232">
        <v>8.0040000000000005E-4</v>
      </c>
      <c r="AH232">
        <v>8.0040000000000005E-4</v>
      </c>
      <c r="AI232">
        <v>8.0040000000000005E-4</v>
      </c>
      <c r="AJ232">
        <v>8.0040000000000005E-4</v>
      </c>
      <c r="AK232">
        <v>8.0040000000000005E-4</v>
      </c>
      <c r="AL232">
        <v>8.0040000000000005E-4</v>
      </c>
      <c r="AM232">
        <v>8.0040000000000005E-4</v>
      </c>
      <c r="AN232">
        <v>8.0040000000000005E-4</v>
      </c>
      <c r="AO232">
        <v>8.0040000000000005E-4</v>
      </c>
    </row>
    <row r="233" spans="1:41" x14ac:dyDescent="0.25">
      <c r="A233" t="s">
        <v>78</v>
      </c>
      <c r="B233" t="s">
        <v>240</v>
      </c>
      <c r="C233" t="s">
        <v>355</v>
      </c>
      <c r="D233">
        <v>6.0939999999999996E-4</v>
      </c>
      <c r="E233">
        <v>6.0939999999999996E-4</v>
      </c>
      <c r="F233">
        <v>6.0939999999999996E-4</v>
      </c>
      <c r="G233">
        <v>6.0939999999999996E-4</v>
      </c>
      <c r="H233">
        <v>6.0939999999999996E-4</v>
      </c>
      <c r="I233">
        <v>6.0939999999999996E-4</v>
      </c>
      <c r="J233">
        <v>6.0939999999999996E-4</v>
      </c>
      <c r="K233">
        <v>6.0939999999999996E-4</v>
      </c>
      <c r="L233">
        <v>6.0939999999999996E-4</v>
      </c>
      <c r="M233">
        <v>6.0939999999999996E-4</v>
      </c>
      <c r="N233">
        <v>6.0939999999999996E-4</v>
      </c>
      <c r="O233">
        <v>6.0939999999999996E-4</v>
      </c>
      <c r="P233">
        <v>6.0939999999999996E-4</v>
      </c>
      <c r="Q233">
        <v>6.0939999999999996E-4</v>
      </c>
      <c r="R233">
        <v>6.0939999999999996E-4</v>
      </c>
      <c r="S233">
        <v>6.0939999999999996E-4</v>
      </c>
      <c r="T233">
        <v>6.0939999999999996E-4</v>
      </c>
      <c r="U233">
        <v>6.0939999999999996E-4</v>
      </c>
      <c r="V233">
        <v>6.0939999999999996E-4</v>
      </c>
      <c r="W233">
        <v>6.0939999999999996E-4</v>
      </c>
      <c r="X233">
        <v>6.0939999999999996E-4</v>
      </c>
      <c r="Y233">
        <v>6.0939999999999996E-4</v>
      </c>
      <c r="Z233">
        <v>6.0939999999999996E-4</v>
      </c>
      <c r="AA233">
        <v>6.0939999999999996E-4</v>
      </c>
      <c r="AB233">
        <v>6.0939999999999996E-4</v>
      </c>
      <c r="AC233">
        <v>6.0939999999999996E-4</v>
      </c>
      <c r="AD233">
        <v>6.0939999999999996E-4</v>
      </c>
      <c r="AE233">
        <v>6.0939999999999996E-4</v>
      </c>
      <c r="AF233">
        <v>6.0939999999999996E-4</v>
      </c>
      <c r="AG233">
        <v>6.0939999999999996E-4</v>
      </c>
      <c r="AH233">
        <v>6.0939999999999996E-4</v>
      </c>
      <c r="AI233">
        <v>6.0939999999999996E-4</v>
      </c>
      <c r="AJ233">
        <v>6.0939999999999996E-4</v>
      </c>
      <c r="AK233">
        <v>6.0939999999999996E-4</v>
      </c>
      <c r="AL233">
        <v>6.0939999999999996E-4</v>
      </c>
      <c r="AM233">
        <v>6.0939999999999996E-4</v>
      </c>
      <c r="AN233">
        <v>6.0939999999999996E-4</v>
      </c>
      <c r="AO233">
        <v>6.0939999999999996E-4</v>
      </c>
    </row>
    <row r="234" spans="1:41" x14ac:dyDescent="0.25">
      <c r="A234" t="s">
        <v>78</v>
      </c>
      <c r="B234" t="s">
        <v>240</v>
      </c>
      <c r="C234" t="s">
        <v>356</v>
      </c>
      <c r="D234">
        <v>6.4179999999999999E-4</v>
      </c>
      <c r="E234">
        <v>6.4179999999999999E-4</v>
      </c>
      <c r="F234">
        <v>6.4179999999999999E-4</v>
      </c>
      <c r="G234">
        <v>6.4179999999999999E-4</v>
      </c>
      <c r="H234">
        <v>6.4179999999999999E-4</v>
      </c>
      <c r="I234">
        <v>6.4179999999999999E-4</v>
      </c>
      <c r="J234">
        <v>6.4179999999999999E-4</v>
      </c>
      <c r="K234">
        <v>6.4179999999999999E-4</v>
      </c>
      <c r="L234">
        <v>6.4179999999999999E-4</v>
      </c>
      <c r="M234">
        <v>6.4179999999999999E-4</v>
      </c>
      <c r="N234">
        <v>6.4179999999999999E-4</v>
      </c>
      <c r="O234">
        <v>6.4179999999999999E-4</v>
      </c>
      <c r="P234">
        <v>6.4179999999999999E-4</v>
      </c>
      <c r="Q234">
        <v>6.4179999999999999E-4</v>
      </c>
      <c r="R234">
        <v>6.4179999999999999E-4</v>
      </c>
      <c r="S234">
        <v>6.4179999999999999E-4</v>
      </c>
      <c r="T234">
        <v>6.4179999999999999E-4</v>
      </c>
      <c r="U234">
        <v>6.4179999999999999E-4</v>
      </c>
      <c r="V234">
        <v>6.4179999999999999E-4</v>
      </c>
      <c r="W234">
        <v>6.4179999999999999E-4</v>
      </c>
      <c r="X234">
        <v>6.4179999999999999E-4</v>
      </c>
      <c r="Y234">
        <v>6.4179999999999999E-4</v>
      </c>
      <c r="Z234">
        <v>6.4179999999999999E-4</v>
      </c>
      <c r="AA234">
        <v>6.4179999999999999E-4</v>
      </c>
      <c r="AB234">
        <v>6.4179999999999999E-4</v>
      </c>
      <c r="AC234">
        <v>6.4179999999999999E-4</v>
      </c>
      <c r="AD234">
        <v>6.4179999999999999E-4</v>
      </c>
      <c r="AE234">
        <v>6.4179999999999999E-4</v>
      </c>
      <c r="AF234">
        <v>6.4179999999999999E-4</v>
      </c>
      <c r="AG234">
        <v>6.4179999999999999E-4</v>
      </c>
      <c r="AH234">
        <v>6.4179999999999999E-4</v>
      </c>
      <c r="AI234">
        <v>6.4179999999999999E-4</v>
      </c>
      <c r="AJ234">
        <v>6.4179999999999999E-4</v>
      </c>
      <c r="AK234">
        <v>6.4179999999999999E-4</v>
      </c>
      <c r="AL234">
        <v>6.4179999999999999E-4</v>
      </c>
      <c r="AM234">
        <v>6.4179999999999999E-4</v>
      </c>
      <c r="AN234">
        <v>6.4179999999999999E-4</v>
      </c>
      <c r="AO234">
        <v>6.4179999999999999E-4</v>
      </c>
    </row>
    <row r="235" spans="1:41" x14ac:dyDescent="0.25">
      <c r="A235" t="s">
        <v>416</v>
      </c>
      <c r="B235" t="s">
        <v>240</v>
      </c>
      <c r="C235" t="s">
        <v>357</v>
      </c>
      <c r="D235">
        <v>8.6039999999999999E-4</v>
      </c>
      <c r="E235">
        <v>8.6039999999999999E-4</v>
      </c>
      <c r="F235">
        <v>8.6039999999999999E-4</v>
      </c>
      <c r="G235">
        <v>8.6039999999999999E-4</v>
      </c>
      <c r="H235">
        <v>8.6039999999999999E-4</v>
      </c>
      <c r="I235">
        <v>8.6039999999999999E-4</v>
      </c>
      <c r="J235">
        <v>8.6039999999999999E-4</v>
      </c>
      <c r="K235">
        <v>8.6039999999999999E-4</v>
      </c>
      <c r="L235">
        <v>8.6039999999999999E-4</v>
      </c>
      <c r="M235">
        <v>8.6039999999999999E-4</v>
      </c>
      <c r="N235">
        <v>8.6039999999999999E-4</v>
      </c>
      <c r="O235">
        <v>8.6039999999999999E-4</v>
      </c>
      <c r="P235">
        <v>8.6039999999999999E-4</v>
      </c>
      <c r="Q235">
        <v>8.6039999999999999E-4</v>
      </c>
      <c r="R235">
        <v>8.6039999999999999E-4</v>
      </c>
      <c r="S235">
        <v>8.6039999999999999E-4</v>
      </c>
      <c r="T235">
        <v>8.6039999999999999E-4</v>
      </c>
      <c r="U235">
        <v>8.6039999999999999E-4</v>
      </c>
      <c r="V235">
        <v>8.6039999999999999E-4</v>
      </c>
      <c r="W235">
        <v>8.6039999999999999E-4</v>
      </c>
      <c r="X235">
        <v>8.6039999999999999E-4</v>
      </c>
      <c r="Y235">
        <v>8.6039999999999999E-4</v>
      </c>
      <c r="Z235">
        <v>8.6039999999999999E-4</v>
      </c>
      <c r="AA235">
        <v>8.6039999999999999E-4</v>
      </c>
      <c r="AB235">
        <v>8.6039999999999999E-4</v>
      </c>
      <c r="AC235">
        <v>8.6039999999999999E-4</v>
      </c>
      <c r="AD235">
        <v>8.6039999999999999E-4</v>
      </c>
      <c r="AE235">
        <v>8.6039999999999999E-4</v>
      </c>
      <c r="AF235">
        <v>8.6039999999999999E-4</v>
      </c>
      <c r="AG235">
        <v>8.6039999999999999E-4</v>
      </c>
      <c r="AH235">
        <v>8.6039999999999999E-4</v>
      </c>
      <c r="AI235">
        <v>8.6039999999999999E-4</v>
      </c>
      <c r="AJ235">
        <v>8.6039999999999999E-4</v>
      </c>
      <c r="AK235">
        <v>8.6039999999999999E-4</v>
      </c>
      <c r="AL235">
        <v>8.6039999999999999E-4</v>
      </c>
      <c r="AM235">
        <v>8.6039999999999999E-4</v>
      </c>
      <c r="AN235">
        <v>8.6039999999999999E-4</v>
      </c>
      <c r="AO235">
        <v>8.6039999999999999E-4</v>
      </c>
    </row>
    <row r="236" spans="1:41" x14ac:dyDescent="0.25">
      <c r="A236" t="s">
        <v>78</v>
      </c>
      <c r="B236" t="s">
        <v>240</v>
      </c>
      <c r="C236" t="s">
        <v>358</v>
      </c>
      <c r="D236">
        <v>4.9589999999999996E-4</v>
      </c>
      <c r="E236">
        <v>4.9589999999999996E-4</v>
      </c>
      <c r="F236">
        <v>4.9589999999999996E-4</v>
      </c>
      <c r="G236">
        <v>4.9589999999999996E-4</v>
      </c>
      <c r="H236">
        <v>4.9589999999999996E-4</v>
      </c>
      <c r="I236">
        <v>4.9589999999999996E-4</v>
      </c>
      <c r="J236">
        <v>4.9589999999999996E-4</v>
      </c>
      <c r="K236">
        <v>4.9589999999999996E-4</v>
      </c>
      <c r="L236">
        <v>4.9589999999999996E-4</v>
      </c>
      <c r="M236">
        <v>4.9589999999999996E-4</v>
      </c>
      <c r="N236">
        <v>4.9589999999999996E-4</v>
      </c>
      <c r="O236">
        <v>4.9589999999999996E-4</v>
      </c>
      <c r="P236">
        <v>4.9589999999999996E-4</v>
      </c>
      <c r="Q236">
        <v>4.9589999999999996E-4</v>
      </c>
      <c r="R236">
        <v>4.9589999999999996E-4</v>
      </c>
      <c r="S236">
        <v>4.9589999999999996E-4</v>
      </c>
      <c r="T236">
        <v>4.9589999999999996E-4</v>
      </c>
      <c r="U236">
        <v>4.9589999999999996E-4</v>
      </c>
      <c r="V236">
        <v>4.9589999999999996E-4</v>
      </c>
      <c r="W236">
        <v>4.9589999999999996E-4</v>
      </c>
      <c r="X236">
        <v>4.9589999999999996E-4</v>
      </c>
      <c r="Y236">
        <v>4.9589999999999996E-4</v>
      </c>
      <c r="Z236">
        <v>4.9589999999999996E-4</v>
      </c>
      <c r="AA236">
        <v>4.9589999999999996E-4</v>
      </c>
      <c r="AB236">
        <v>4.9589999999999996E-4</v>
      </c>
      <c r="AC236">
        <v>4.9589999999999996E-4</v>
      </c>
      <c r="AD236">
        <v>4.9589999999999996E-4</v>
      </c>
      <c r="AE236">
        <v>4.9589999999999996E-4</v>
      </c>
      <c r="AF236">
        <v>4.9589999999999996E-4</v>
      </c>
      <c r="AG236">
        <v>4.9589999999999996E-4</v>
      </c>
      <c r="AH236">
        <v>4.9589999999999996E-4</v>
      </c>
      <c r="AI236">
        <v>4.9589999999999996E-4</v>
      </c>
      <c r="AJ236">
        <v>4.9589999999999996E-4</v>
      </c>
      <c r="AK236">
        <v>4.9589999999999996E-4</v>
      </c>
      <c r="AL236">
        <v>4.9589999999999996E-4</v>
      </c>
      <c r="AM236">
        <v>4.9589999999999996E-4</v>
      </c>
      <c r="AN236">
        <v>4.9589999999999996E-4</v>
      </c>
      <c r="AO236">
        <v>4.9589999999999996E-4</v>
      </c>
    </row>
    <row r="237" spans="1:41" x14ac:dyDescent="0.25">
      <c r="A237" t="s">
        <v>416</v>
      </c>
      <c r="B237" t="s">
        <v>240</v>
      </c>
      <c r="C237" t="s">
        <v>359</v>
      </c>
      <c r="D237">
        <v>3.9399999999999998E-4</v>
      </c>
      <c r="E237">
        <v>3.9399999999999998E-4</v>
      </c>
      <c r="F237">
        <v>3.9399999999999998E-4</v>
      </c>
      <c r="G237">
        <v>3.9399999999999998E-4</v>
      </c>
      <c r="H237">
        <v>3.9399999999999998E-4</v>
      </c>
      <c r="I237">
        <v>3.9399999999999998E-4</v>
      </c>
      <c r="J237">
        <v>3.9399999999999998E-4</v>
      </c>
      <c r="K237">
        <v>3.9399999999999998E-4</v>
      </c>
      <c r="L237">
        <v>3.9399999999999998E-4</v>
      </c>
      <c r="M237">
        <v>3.9399999999999998E-4</v>
      </c>
      <c r="N237">
        <v>3.9399999999999998E-4</v>
      </c>
      <c r="O237">
        <v>3.9399999999999998E-4</v>
      </c>
      <c r="P237">
        <v>3.9399999999999998E-4</v>
      </c>
      <c r="Q237">
        <v>3.9399999999999998E-4</v>
      </c>
      <c r="R237">
        <v>3.9399999999999998E-4</v>
      </c>
      <c r="S237">
        <v>3.9399999999999998E-4</v>
      </c>
      <c r="T237">
        <v>3.9399999999999998E-4</v>
      </c>
      <c r="U237">
        <v>3.9399999999999998E-4</v>
      </c>
      <c r="V237">
        <v>3.9399999999999998E-4</v>
      </c>
      <c r="W237">
        <v>3.9399999999999998E-4</v>
      </c>
      <c r="X237">
        <v>3.9399999999999998E-4</v>
      </c>
      <c r="Y237">
        <v>3.9399999999999998E-4</v>
      </c>
      <c r="Z237">
        <v>3.9399999999999998E-4</v>
      </c>
      <c r="AA237">
        <v>3.9399999999999998E-4</v>
      </c>
      <c r="AB237">
        <v>3.9399999999999998E-4</v>
      </c>
      <c r="AC237">
        <v>3.9399999999999998E-4</v>
      </c>
      <c r="AD237">
        <v>3.9399999999999998E-4</v>
      </c>
      <c r="AE237">
        <v>3.9399999999999998E-4</v>
      </c>
      <c r="AF237">
        <v>3.9399999999999998E-4</v>
      </c>
      <c r="AG237">
        <v>3.9399999999999998E-4</v>
      </c>
      <c r="AH237">
        <v>3.9399999999999998E-4</v>
      </c>
      <c r="AI237">
        <v>3.9399999999999998E-4</v>
      </c>
      <c r="AJ237">
        <v>3.9399999999999998E-4</v>
      </c>
      <c r="AK237">
        <v>3.9399999999999998E-4</v>
      </c>
      <c r="AL237">
        <v>3.9399999999999998E-4</v>
      </c>
      <c r="AM237">
        <v>3.9399999999999998E-4</v>
      </c>
      <c r="AN237">
        <v>3.9399999999999998E-4</v>
      </c>
      <c r="AO237">
        <v>3.9399999999999998E-4</v>
      </c>
    </row>
    <row r="238" spans="1:41" x14ac:dyDescent="0.25">
      <c r="A238" t="s">
        <v>416</v>
      </c>
      <c r="B238" t="s">
        <v>241</v>
      </c>
      <c r="C238" t="s">
        <v>360</v>
      </c>
      <c r="D238">
        <v>1.951E-3</v>
      </c>
      <c r="E238">
        <v>1.951E-3</v>
      </c>
      <c r="F238">
        <v>1.951E-3</v>
      </c>
      <c r="G238">
        <v>1.951E-3</v>
      </c>
      <c r="H238">
        <v>1.951E-3</v>
      </c>
      <c r="I238">
        <v>1.951E-3</v>
      </c>
      <c r="J238">
        <v>1.951E-3</v>
      </c>
      <c r="K238">
        <v>1.951E-3</v>
      </c>
      <c r="L238">
        <v>1.951E-3</v>
      </c>
      <c r="M238">
        <v>1.951E-3</v>
      </c>
      <c r="N238">
        <v>1.951E-3</v>
      </c>
      <c r="O238">
        <v>1.951E-3</v>
      </c>
      <c r="P238">
        <v>1.951E-3</v>
      </c>
      <c r="Q238">
        <v>1.951E-3</v>
      </c>
      <c r="R238">
        <v>1.951E-3</v>
      </c>
      <c r="S238">
        <v>1.951E-3</v>
      </c>
      <c r="T238">
        <v>1.951E-3</v>
      </c>
      <c r="U238">
        <v>1.951E-3</v>
      </c>
      <c r="V238">
        <v>1.951E-3</v>
      </c>
      <c r="W238">
        <v>1.951E-3</v>
      </c>
      <c r="X238">
        <v>1.951E-3</v>
      </c>
      <c r="Y238">
        <v>1.951E-3</v>
      </c>
      <c r="Z238">
        <v>1.951E-3</v>
      </c>
      <c r="AA238">
        <v>1.951E-3</v>
      </c>
      <c r="AB238">
        <v>1.951E-3</v>
      </c>
      <c r="AC238">
        <v>1.951E-3</v>
      </c>
      <c r="AD238">
        <v>1.951E-3</v>
      </c>
      <c r="AE238">
        <v>1.951E-3</v>
      </c>
      <c r="AF238">
        <v>1.951E-3</v>
      </c>
      <c r="AG238">
        <v>1.951E-3</v>
      </c>
      <c r="AH238">
        <v>1.951E-3</v>
      </c>
      <c r="AI238">
        <v>1.951E-3</v>
      </c>
      <c r="AJ238">
        <v>1.951E-3</v>
      </c>
      <c r="AK238">
        <v>1.951E-3</v>
      </c>
      <c r="AL238">
        <v>1.951E-3</v>
      </c>
      <c r="AM238">
        <v>1.951E-3</v>
      </c>
      <c r="AN238">
        <v>1.951E-3</v>
      </c>
      <c r="AO238">
        <v>1.951E-3</v>
      </c>
    </row>
    <row r="239" spans="1:41" x14ac:dyDescent="0.25">
      <c r="A239" t="s">
        <v>78</v>
      </c>
      <c r="B239" t="s">
        <v>241</v>
      </c>
      <c r="C239" t="s">
        <v>361</v>
      </c>
      <c r="D239">
        <v>6.0700000000000001E-4</v>
      </c>
      <c r="E239">
        <v>6.0700000000000001E-4</v>
      </c>
      <c r="F239">
        <v>6.0700000000000001E-4</v>
      </c>
      <c r="G239">
        <v>6.0700000000000001E-4</v>
      </c>
      <c r="H239">
        <v>6.0700000000000001E-4</v>
      </c>
      <c r="I239">
        <v>6.0700000000000001E-4</v>
      </c>
      <c r="J239">
        <v>6.0700000000000001E-4</v>
      </c>
      <c r="K239">
        <v>6.0700000000000001E-4</v>
      </c>
      <c r="L239">
        <v>6.0700000000000001E-4</v>
      </c>
      <c r="M239">
        <v>6.0700000000000001E-4</v>
      </c>
      <c r="N239">
        <v>6.0700000000000001E-4</v>
      </c>
      <c r="O239">
        <v>6.0700000000000001E-4</v>
      </c>
      <c r="P239">
        <v>6.0700000000000001E-4</v>
      </c>
      <c r="Q239">
        <v>6.0700000000000001E-4</v>
      </c>
      <c r="R239">
        <v>6.0700000000000001E-4</v>
      </c>
      <c r="S239">
        <v>6.0700000000000001E-4</v>
      </c>
      <c r="T239">
        <v>6.0700000000000001E-4</v>
      </c>
      <c r="U239">
        <v>6.0700000000000001E-4</v>
      </c>
      <c r="V239">
        <v>6.0700000000000001E-4</v>
      </c>
      <c r="W239">
        <v>6.0700000000000001E-4</v>
      </c>
      <c r="X239">
        <v>6.0700000000000001E-4</v>
      </c>
      <c r="Y239">
        <v>6.0700000000000001E-4</v>
      </c>
      <c r="Z239">
        <v>6.0700000000000001E-4</v>
      </c>
      <c r="AA239">
        <v>6.0700000000000001E-4</v>
      </c>
      <c r="AB239">
        <v>6.0700000000000001E-4</v>
      </c>
      <c r="AC239">
        <v>6.0700000000000001E-4</v>
      </c>
      <c r="AD239">
        <v>6.0700000000000001E-4</v>
      </c>
      <c r="AE239">
        <v>6.0700000000000001E-4</v>
      </c>
      <c r="AF239">
        <v>6.0700000000000001E-4</v>
      </c>
      <c r="AG239">
        <v>6.0700000000000001E-4</v>
      </c>
      <c r="AH239">
        <v>6.0700000000000001E-4</v>
      </c>
      <c r="AI239">
        <v>6.0700000000000001E-4</v>
      </c>
      <c r="AJ239">
        <v>6.0700000000000001E-4</v>
      </c>
      <c r="AK239">
        <v>6.0700000000000001E-4</v>
      </c>
      <c r="AL239">
        <v>6.0700000000000001E-4</v>
      </c>
      <c r="AM239">
        <v>6.0700000000000001E-4</v>
      </c>
      <c r="AN239">
        <v>6.0700000000000001E-4</v>
      </c>
      <c r="AO239">
        <v>6.0700000000000001E-4</v>
      </c>
    </row>
    <row r="240" spans="1:41" x14ac:dyDescent="0.25">
      <c r="A240" t="s">
        <v>78</v>
      </c>
      <c r="B240" t="s">
        <v>241</v>
      </c>
      <c r="C240" t="s">
        <v>362</v>
      </c>
      <c r="D240">
        <v>6.0700000000000001E-4</v>
      </c>
      <c r="E240">
        <v>6.0700000000000001E-4</v>
      </c>
      <c r="F240">
        <v>6.0700000000000001E-4</v>
      </c>
      <c r="G240">
        <v>6.0700000000000001E-4</v>
      </c>
      <c r="H240">
        <v>6.0700000000000001E-4</v>
      </c>
      <c r="I240">
        <v>6.0700000000000001E-4</v>
      </c>
      <c r="J240">
        <v>6.0700000000000001E-4</v>
      </c>
      <c r="K240">
        <v>6.0700000000000001E-4</v>
      </c>
      <c r="L240">
        <v>6.0700000000000001E-4</v>
      </c>
      <c r="M240">
        <v>6.0700000000000001E-4</v>
      </c>
      <c r="N240">
        <v>6.0700000000000001E-4</v>
      </c>
      <c r="O240">
        <v>6.0700000000000001E-4</v>
      </c>
      <c r="P240">
        <v>6.0700000000000001E-4</v>
      </c>
      <c r="Q240">
        <v>6.0700000000000001E-4</v>
      </c>
      <c r="R240">
        <v>6.0700000000000001E-4</v>
      </c>
      <c r="S240">
        <v>6.0700000000000001E-4</v>
      </c>
      <c r="T240">
        <v>6.0700000000000001E-4</v>
      </c>
      <c r="U240">
        <v>6.0700000000000001E-4</v>
      </c>
      <c r="V240">
        <v>6.0700000000000001E-4</v>
      </c>
      <c r="W240">
        <v>6.0700000000000001E-4</v>
      </c>
      <c r="X240">
        <v>6.0700000000000001E-4</v>
      </c>
      <c r="Y240">
        <v>6.0700000000000001E-4</v>
      </c>
      <c r="Z240">
        <v>6.0700000000000001E-4</v>
      </c>
      <c r="AA240">
        <v>6.0700000000000001E-4</v>
      </c>
      <c r="AB240">
        <v>6.0700000000000001E-4</v>
      </c>
      <c r="AC240">
        <v>6.0700000000000001E-4</v>
      </c>
      <c r="AD240">
        <v>6.0700000000000001E-4</v>
      </c>
      <c r="AE240">
        <v>6.0700000000000001E-4</v>
      </c>
      <c r="AF240">
        <v>6.0700000000000001E-4</v>
      </c>
      <c r="AG240">
        <v>6.0700000000000001E-4</v>
      </c>
      <c r="AH240">
        <v>6.0700000000000001E-4</v>
      </c>
      <c r="AI240">
        <v>6.0700000000000001E-4</v>
      </c>
      <c r="AJ240">
        <v>6.0700000000000001E-4</v>
      </c>
      <c r="AK240">
        <v>6.0700000000000001E-4</v>
      </c>
      <c r="AL240">
        <v>6.0700000000000001E-4</v>
      </c>
      <c r="AM240">
        <v>6.0700000000000001E-4</v>
      </c>
      <c r="AN240">
        <v>6.0700000000000001E-4</v>
      </c>
      <c r="AO240">
        <v>6.0700000000000001E-4</v>
      </c>
    </row>
    <row r="241" spans="1:41" x14ac:dyDescent="0.25">
      <c r="A241" t="s">
        <v>78</v>
      </c>
      <c r="B241" t="s">
        <v>241</v>
      </c>
      <c r="C241" t="s">
        <v>363</v>
      </c>
      <c r="D241">
        <v>6.0700000000000001E-4</v>
      </c>
      <c r="E241">
        <v>6.0700000000000001E-4</v>
      </c>
      <c r="F241">
        <v>6.0700000000000001E-4</v>
      </c>
      <c r="G241">
        <v>6.0700000000000001E-4</v>
      </c>
      <c r="H241">
        <v>6.0700000000000001E-4</v>
      </c>
      <c r="I241">
        <v>6.0700000000000001E-4</v>
      </c>
      <c r="J241">
        <v>6.0700000000000001E-4</v>
      </c>
      <c r="K241">
        <v>6.0700000000000001E-4</v>
      </c>
      <c r="L241">
        <v>6.0700000000000001E-4</v>
      </c>
      <c r="M241">
        <v>6.0700000000000001E-4</v>
      </c>
      <c r="N241">
        <v>6.0700000000000001E-4</v>
      </c>
      <c r="O241">
        <v>6.0700000000000001E-4</v>
      </c>
      <c r="P241">
        <v>6.0700000000000001E-4</v>
      </c>
      <c r="Q241">
        <v>6.0700000000000001E-4</v>
      </c>
      <c r="R241">
        <v>6.0700000000000001E-4</v>
      </c>
      <c r="S241">
        <v>6.0700000000000001E-4</v>
      </c>
      <c r="T241">
        <v>6.0700000000000001E-4</v>
      </c>
      <c r="U241">
        <v>6.0700000000000001E-4</v>
      </c>
      <c r="V241">
        <v>6.0700000000000001E-4</v>
      </c>
      <c r="W241">
        <v>6.0700000000000001E-4</v>
      </c>
      <c r="X241">
        <v>6.0700000000000001E-4</v>
      </c>
      <c r="Y241">
        <v>6.0700000000000001E-4</v>
      </c>
      <c r="Z241">
        <v>6.0700000000000001E-4</v>
      </c>
      <c r="AA241">
        <v>6.0700000000000001E-4</v>
      </c>
      <c r="AB241">
        <v>6.0700000000000001E-4</v>
      </c>
      <c r="AC241">
        <v>6.0700000000000001E-4</v>
      </c>
      <c r="AD241">
        <v>6.0700000000000001E-4</v>
      </c>
      <c r="AE241">
        <v>6.0700000000000001E-4</v>
      </c>
      <c r="AF241">
        <v>6.0700000000000001E-4</v>
      </c>
      <c r="AG241">
        <v>6.0700000000000001E-4</v>
      </c>
      <c r="AH241">
        <v>6.0700000000000001E-4</v>
      </c>
      <c r="AI241">
        <v>6.0700000000000001E-4</v>
      </c>
      <c r="AJ241">
        <v>6.0700000000000001E-4</v>
      </c>
      <c r="AK241">
        <v>6.0700000000000001E-4</v>
      </c>
      <c r="AL241">
        <v>6.0700000000000001E-4</v>
      </c>
      <c r="AM241">
        <v>6.0700000000000001E-4</v>
      </c>
      <c r="AN241">
        <v>6.0700000000000001E-4</v>
      </c>
      <c r="AO241">
        <v>6.0700000000000001E-4</v>
      </c>
    </row>
    <row r="242" spans="1:41" x14ac:dyDescent="0.25">
      <c r="A242" t="s">
        <v>416</v>
      </c>
      <c r="B242" t="s">
        <v>241</v>
      </c>
      <c r="C242" t="s">
        <v>364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25">
      <c r="A243" t="s">
        <v>78</v>
      </c>
      <c r="B243" t="s">
        <v>241</v>
      </c>
      <c r="C243" t="s">
        <v>365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25">
      <c r="A244" t="s">
        <v>416</v>
      </c>
      <c r="B244" t="s">
        <v>241</v>
      </c>
      <c r="C244" t="s">
        <v>366</v>
      </c>
      <c r="D244">
        <v>1.8209999999999999E-3</v>
      </c>
      <c r="E244">
        <v>1.8209999999999999E-3</v>
      </c>
      <c r="F244">
        <v>1.8209999999999999E-3</v>
      </c>
      <c r="G244">
        <v>1.8209999999999999E-3</v>
      </c>
      <c r="H244">
        <v>1.8209999999999999E-3</v>
      </c>
      <c r="I244">
        <v>1.8209999999999999E-3</v>
      </c>
      <c r="J244">
        <v>1.8209999999999999E-3</v>
      </c>
      <c r="K244">
        <v>1.8209999999999999E-3</v>
      </c>
      <c r="L244">
        <v>1.8209999999999999E-3</v>
      </c>
      <c r="M244">
        <v>1.8209999999999999E-3</v>
      </c>
      <c r="N244">
        <v>1.8209999999999999E-3</v>
      </c>
      <c r="O244">
        <v>1.8209999999999999E-3</v>
      </c>
      <c r="P244">
        <v>1.8209999999999999E-3</v>
      </c>
      <c r="Q244">
        <v>1.8209999999999999E-3</v>
      </c>
      <c r="R244">
        <v>1.8209999999999999E-3</v>
      </c>
      <c r="S244">
        <v>1.8209999999999999E-3</v>
      </c>
      <c r="T244">
        <v>1.8209999999999999E-3</v>
      </c>
      <c r="U244">
        <v>1.8209999999999999E-3</v>
      </c>
      <c r="V244">
        <v>1.8209999999999999E-3</v>
      </c>
      <c r="W244">
        <v>1.8209999999999999E-3</v>
      </c>
      <c r="X244">
        <v>1.8209999999999999E-3</v>
      </c>
      <c r="Y244">
        <v>1.8209999999999999E-3</v>
      </c>
      <c r="Z244">
        <v>1.8209999999999999E-3</v>
      </c>
      <c r="AA244">
        <v>1.8209999999999999E-3</v>
      </c>
      <c r="AB244">
        <v>1.8209999999999999E-3</v>
      </c>
      <c r="AC244">
        <v>1.8209999999999999E-3</v>
      </c>
      <c r="AD244">
        <v>1.8209999999999999E-3</v>
      </c>
      <c r="AE244">
        <v>1.8209999999999999E-3</v>
      </c>
      <c r="AF244">
        <v>1.8209999999999999E-3</v>
      </c>
      <c r="AG244">
        <v>1.8209999999999999E-3</v>
      </c>
      <c r="AH244">
        <v>1.8209999999999999E-3</v>
      </c>
      <c r="AI244">
        <v>1.8209999999999999E-3</v>
      </c>
      <c r="AJ244">
        <v>1.8209999999999999E-3</v>
      </c>
      <c r="AK244">
        <v>1.8209999999999999E-3</v>
      </c>
      <c r="AL244">
        <v>1.8209999999999999E-3</v>
      </c>
      <c r="AM244">
        <v>1.8209999999999999E-3</v>
      </c>
      <c r="AN244">
        <v>1.8209999999999999E-3</v>
      </c>
      <c r="AO244">
        <v>1.8209999999999999E-3</v>
      </c>
    </row>
    <row r="245" spans="1:41" x14ac:dyDescent="0.25">
      <c r="A245" t="s">
        <v>416</v>
      </c>
      <c r="B245" t="s">
        <v>242</v>
      </c>
      <c r="C245" t="s">
        <v>367</v>
      </c>
      <c r="D245">
        <v>1.951E-3</v>
      </c>
      <c r="E245">
        <v>1.951E-3</v>
      </c>
      <c r="F245">
        <v>1.951E-3</v>
      </c>
      <c r="G245">
        <v>1.951E-3</v>
      </c>
      <c r="H245">
        <v>1.951E-3</v>
      </c>
      <c r="I245">
        <v>1.951E-3</v>
      </c>
      <c r="J245">
        <v>1.951E-3</v>
      </c>
      <c r="K245">
        <v>1.951E-3</v>
      </c>
      <c r="L245">
        <v>1.951E-3</v>
      </c>
      <c r="M245">
        <v>1.951E-3</v>
      </c>
      <c r="N245">
        <v>1.951E-3</v>
      </c>
      <c r="O245">
        <v>1.951E-3</v>
      </c>
      <c r="P245">
        <v>1.951E-3</v>
      </c>
      <c r="Q245">
        <v>1.951E-3</v>
      </c>
      <c r="R245">
        <v>1.951E-3</v>
      </c>
      <c r="S245">
        <v>1.951E-3</v>
      </c>
      <c r="T245">
        <v>1.951E-3</v>
      </c>
      <c r="U245">
        <v>1.951E-3</v>
      </c>
      <c r="V245">
        <v>1.951E-3</v>
      </c>
      <c r="W245">
        <v>1.951E-3</v>
      </c>
      <c r="X245">
        <v>1.951E-3</v>
      </c>
      <c r="Y245">
        <v>1.951E-3</v>
      </c>
      <c r="Z245">
        <v>1.951E-3</v>
      </c>
      <c r="AA245">
        <v>1.951E-3</v>
      </c>
      <c r="AB245">
        <v>1.951E-3</v>
      </c>
      <c r="AC245">
        <v>1.951E-3</v>
      </c>
      <c r="AD245">
        <v>1.951E-3</v>
      </c>
      <c r="AE245">
        <v>1.951E-3</v>
      </c>
      <c r="AF245">
        <v>1.951E-3</v>
      </c>
      <c r="AG245">
        <v>1.951E-3</v>
      </c>
      <c r="AH245">
        <v>1.951E-3</v>
      </c>
      <c r="AI245">
        <v>1.951E-3</v>
      </c>
      <c r="AJ245">
        <v>1.951E-3</v>
      </c>
      <c r="AK245">
        <v>1.951E-3</v>
      </c>
      <c r="AL245">
        <v>1.951E-3</v>
      </c>
      <c r="AM245">
        <v>1.951E-3</v>
      </c>
      <c r="AN245">
        <v>1.951E-3</v>
      </c>
      <c r="AO245">
        <v>1.951E-3</v>
      </c>
    </row>
    <row r="246" spans="1:41" x14ac:dyDescent="0.25">
      <c r="A246" t="s">
        <v>78</v>
      </c>
      <c r="B246" t="s">
        <v>242</v>
      </c>
      <c r="C246" t="s">
        <v>368</v>
      </c>
      <c r="D246">
        <v>6.0700000000000001E-4</v>
      </c>
      <c r="E246">
        <v>6.0700000000000001E-4</v>
      </c>
      <c r="F246">
        <v>6.0700000000000001E-4</v>
      </c>
      <c r="G246">
        <v>6.0700000000000001E-4</v>
      </c>
      <c r="H246">
        <v>6.0700000000000001E-4</v>
      </c>
      <c r="I246">
        <v>6.0700000000000001E-4</v>
      </c>
      <c r="J246">
        <v>6.0700000000000001E-4</v>
      </c>
      <c r="K246">
        <v>6.0700000000000001E-4</v>
      </c>
      <c r="L246">
        <v>6.0700000000000001E-4</v>
      </c>
      <c r="M246">
        <v>6.0700000000000001E-4</v>
      </c>
      <c r="N246">
        <v>6.0700000000000001E-4</v>
      </c>
      <c r="O246">
        <v>6.0700000000000001E-4</v>
      </c>
      <c r="P246">
        <v>6.0700000000000001E-4</v>
      </c>
      <c r="Q246">
        <v>6.0700000000000001E-4</v>
      </c>
      <c r="R246">
        <v>6.0700000000000001E-4</v>
      </c>
      <c r="S246">
        <v>6.0700000000000001E-4</v>
      </c>
      <c r="T246">
        <v>6.0700000000000001E-4</v>
      </c>
      <c r="U246">
        <v>6.0700000000000001E-4</v>
      </c>
      <c r="V246">
        <v>6.0700000000000001E-4</v>
      </c>
      <c r="W246">
        <v>6.0700000000000001E-4</v>
      </c>
      <c r="X246">
        <v>6.0700000000000001E-4</v>
      </c>
      <c r="Y246">
        <v>6.0700000000000001E-4</v>
      </c>
      <c r="Z246">
        <v>6.0700000000000001E-4</v>
      </c>
      <c r="AA246">
        <v>6.0700000000000001E-4</v>
      </c>
      <c r="AB246">
        <v>6.0700000000000001E-4</v>
      </c>
      <c r="AC246">
        <v>6.0700000000000001E-4</v>
      </c>
      <c r="AD246">
        <v>6.0700000000000001E-4</v>
      </c>
      <c r="AE246">
        <v>6.0700000000000001E-4</v>
      </c>
      <c r="AF246">
        <v>6.0700000000000001E-4</v>
      </c>
      <c r="AG246">
        <v>6.0700000000000001E-4</v>
      </c>
      <c r="AH246">
        <v>6.0700000000000001E-4</v>
      </c>
      <c r="AI246">
        <v>6.0700000000000001E-4</v>
      </c>
      <c r="AJ246">
        <v>6.0700000000000001E-4</v>
      </c>
      <c r="AK246">
        <v>6.0700000000000001E-4</v>
      </c>
      <c r="AL246">
        <v>6.0700000000000001E-4</v>
      </c>
      <c r="AM246">
        <v>6.0700000000000001E-4</v>
      </c>
      <c r="AN246">
        <v>6.0700000000000001E-4</v>
      </c>
      <c r="AO246">
        <v>6.0700000000000001E-4</v>
      </c>
    </row>
    <row r="247" spans="1:41" x14ac:dyDescent="0.25">
      <c r="A247" t="s">
        <v>78</v>
      </c>
      <c r="B247" t="s">
        <v>242</v>
      </c>
      <c r="C247" t="s">
        <v>369</v>
      </c>
      <c r="D247">
        <v>6.0700000000000001E-4</v>
      </c>
      <c r="E247">
        <v>6.0700000000000001E-4</v>
      </c>
      <c r="F247">
        <v>6.0700000000000001E-4</v>
      </c>
      <c r="G247">
        <v>6.0700000000000001E-4</v>
      </c>
      <c r="H247">
        <v>6.0700000000000001E-4</v>
      </c>
      <c r="I247">
        <v>6.0700000000000001E-4</v>
      </c>
      <c r="J247">
        <v>6.0700000000000001E-4</v>
      </c>
      <c r="K247">
        <v>6.0700000000000001E-4</v>
      </c>
      <c r="L247">
        <v>6.0700000000000001E-4</v>
      </c>
      <c r="M247">
        <v>6.0700000000000001E-4</v>
      </c>
      <c r="N247">
        <v>6.0700000000000001E-4</v>
      </c>
      <c r="O247">
        <v>6.0700000000000001E-4</v>
      </c>
      <c r="P247">
        <v>6.0700000000000001E-4</v>
      </c>
      <c r="Q247">
        <v>6.0700000000000001E-4</v>
      </c>
      <c r="R247">
        <v>6.0700000000000001E-4</v>
      </c>
      <c r="S247">
        <v>6.0700000000000001E-4</v>
      </c>
      <c r="T247">
        <v>6.0700000000000001E-4</v>
      </c>
      <c r="U247">
        <v>6.0700000000000001E-4</v>
      </c>
      <c r="V247">
        <v>6.0700000000000001E-4</v>
      </c>
      <c r="W247">
        <v>6.0700000000000001E-4</v>
      </c>
      <c r="X247">
        <v>6.0700000000000001E-4</v>
      </c>
      <c r="Y247">
        <v>6.0700000000000001E-4</v>
      </c>
      <c r="Z247">
        <v>6.0700000000000001E-4</v>
      </c>
      <c r="AA247">
        <v>6.0700000000000001E-4</v>
      </c>
      <c r="AB247">
        <v>6.0700000000000001E-4</v>
      </c>
      <c r="AC247">
        <v>6.0700000000000001E-4</v>
      </c>
      <c r="AD247">
        <v>6.0700000000000001E-4</v>
      </c>
      <c r="AE247">
        <v>6.0700000000000001E-4</v>
      </c>
      <c r="AF247">
        <v>6.0700000000000001E-4</v>
      </c>
      <c r="AG247">
        <v>6.0700000000000001E-4</v>
      </c>
      <c r="AH247">
        <v>6.0700000000000001E-4</v>
      </c>
      <c r="AI247">
        <v>6.0700000000000001E-4</v>
      </c>
      <c r="AJ247">
        <v>6.0700000000000001E-4</v>
      </c>
      <c r="AK247">
        <v>6.0700000000000001E-4</v>
      </c>
      <c r="AL247">
        <v>6.0700000000000001E-4</v>
      </c>
      <c r="AM247">
        <v>6.0700000000000001E-4</v>
      </c>
      <c r="AN247">
        <v>6.0700000000000001E-4</v>
      </c>
      <c r="AO247">
        <v>6.0700000000000001E-4</v>
      </c>
    </row>
    <row r="248" spans="1:41" x14ac:dyDescent="0.25">
      <c r="A248" t="s">
        <v>78</v>
      </c>
      <c r="B248" t="s">
        <v>242</v>
      </c>
      <c r="C248" t="s">
        <v>370</v>
      </c>
      <c r="D248">
        <v>6.0700000000000001E-4</v>
      </c>
      <c r="E248">
        <v>6.0700000000000001E-4</v>
      </c>
      <c r="F248">
        <v>6.0700000000000001E-4</v>
      </c>
      <c r="G248">
        <v>6.0700000000000001E-4</v>
      </c>
      <c r="H248">
        <v>6.0700000000000001E-4</v>
      </c>
      <c r="I248">
        <v>6.0700000000000001E-4</v>
      </c>
      <c r="J248">
        <v>6.0700000000000001E-4</v>
      </c>
      <c r="K248">
        <v>6.0700000000000001E-4</v>
      </c>
      <c r="L248">
        <v>6.0700000000000001E-4</v>
      </c>
      <c r="M248">
        <v>6.0700000000000001E-4</v>
      </c>
      <c r="N248">
        <v>6.0700000000000001E-4</v>
      </c>
      <c r="O248">
        <v>6.0700000000000001E-4</v>
      </c>
      <c r="P248">
        <v>6.0700000000000001E-4</v>
      </c>
      <c r="Q248">
        <v>6.0700000000000001E-4</v>
      </c>
      <c r="R248">
        <v>6.0700000000000001E-4</v>
      </c>
      <c r="S248">
        <v>6.0700000000000001E-4</v>
      </c>
      <c r="T248">
        <v>6.0700000000000001E-4</v>
      </c>
      <c r="U248">
        <v>6.0700000000000001E-4</v>
      </c>
      <c r="V248">
        <v>6.0700000000000001E-4</v>
      </c>
      <c r="W248">
        <v>6.0700000000000001E-4</v>
      </c>
      <c r="X248">
        <v>6.0700000000000001E-4</v>
      </c>
      <c r="Y248">
        <v>6.0700000000000001E-4</v>
      </c>
      <c r="Z248">
        <v>6.0700000000000001E-4</v>
      </c>
      <c r="AA248">
        <v>6.0700000000000001E-4</v>
      </c>
      <c r="AB248">
        <v>6.0700000000000001E-4</v>
      </c>
      <c r="AC248">
        <v>6.0700000000000001E-4</v>
      </c>
      <c r="AD248">
        <v>6.0700000000000001E-4</v>
      </c>
      <c r="AE248">
        <v>6.0700000000000001E-4</v>
      </c>
      <c r="AF248">
        <v>6.0700000000000001E-4</v>
      </c>
      <c r="AG248">
        <v>6.0700000000000001E-4</v>
      </c>
      <c r="AH248">
        <v>6.0700000000000001E-4</v>
      </c>
      <c r="AI248">
        <v>6.0700000000000001E-4</v>
      </c>
      <c r="AJ248">
        <v>6.0700000000000001E-4</v>
      </c>
      <c r="AK248">
        <v>6.0700000000000001E-4</v>
      </c>
      <c r="AL248">
        <v>6.0700000000000001E-4</v>
      </c>
      <c r="AM248">
        <v>6.0700000000000001E-4</v>
      </c>
      <c r="AN248">
        <v>6.0700000000000001E-4</v>
      </c>
      <c r="AO248">
        <v>6.0700000000000001E-4</v>
      </c>
    </row>
    <row r="249" spans="1:41" x14ac:dyDescent="0.25">
      <c r="A249" t="s">
        <v>416</v>
      </c>
      <c r="B249" t="s">
        <v>242</v>
      </c>
      <c r="C249" t="s">
        <v>371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25">
      <c r="A250" t="s">
        <v>78</v>
      </c>
      <c r="B250" t="s">
        <v>242</v>
      </c>
      <c r="C250" t="s">
        <v>372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25">
      <c r="A251" t="s">
        <v>416</v>
      </c>
      <c r="B251" t="s">
        <v>242</v>
      </c>
      <c r="C251" t="s">
        <v>373</v>
      </c>
      <c r="D251">
        <v>1.8209999999999999E-3</v>
      </c>
      <c r="E251">
        <v>1.8209999999999999E-3</v>
      </c>
      <c r="F251">
        <v>1.8209999999999999E-3</v>
      </c>
      <c r="G251">
        <v>1.8209999999999999E-3</v>
      </c>
      <c r="H251">
        <v>1.8209999999999999E-3</v>
      </c>
      <c r="I251">
        <v>1.8209999999999999E-3</v>
      </c>
      <c r="J251">
        <v>1.8209999999999999E-3</v>
      </c>
      <c r="K251">
        <v>1.8209999999999999E-3</v>
      </c>
      <c r="L251">
        <v>1.8209999999999999E-3</v>
      </c>
      <c r="M251">
        <v>1.8209999999999999E-3</v>
      </c>
      <c r="N251">
        <v>1.8209999999999999E-3</v>
      </c>
      <c r="O251">
        <v>1.8209999999999999E-3</v>
      </c>
      <c r="P251">
        <v>1.8209999999999999E-3</v>
      </c>
      <c r="Q251">
        <v>1.8209999999999999E-3</v>
      </c>
      <c r="R251">
        <v>1.8209999999999999E-3</v>
      </c>
      <c r="S251">
        <v>1.8209999999999999E-3</v>
      </c>
      <c r="T251">
        <v>1.8209999999999999E-3</v>
      </c>
      <c r="U251">
        <v>1.8209999999999999E-3</v>
      </c>
      <c r="V251">
        <v>1.8209999999999999E-3</v>
      </c>
      <c r="W251">
        <v>1.8209999999999999E-3</v>
      </c>
      <c r="X251">
        <v>1.8209999999999999E-3</v>
      </c>
      <c r="Y251">
        <v>1.8209999999999999E-3</v>
      </c>
      <c r="Z251">
        <v>1.8209999999999999E-3</v>
      </c>
      <c r="AA251">
        <v>1.8209999999999999E-3</v>
      </c>
      <c r="AB251">
        <v>1.8209999999999999E-3</v>
      </c>
      <c r="AC251">
        <v>1.8209999999999999E-3</v>
      </c>
      <c r="AD251">
        <v>1.8209999999999999E-3</v>
      </c>
      <c r="AE251">
        <v>1.8209999999999999E-3</v>
      </c>
      <c r="AF251">
        <v>1.8209999999999999E-3</v>
      </c>
      <c r="AG251">
        <v>1.8209999999999999E-3</v>
      </c>
      <c r="AH251">
        <v>1.8209999999999999E-3</v>
      </c>
      <c r="AI251">
        <v>1.8209999999999999E-3</v>
      </c>
      <c r="AJ251">
        <v>1.8209999999999999E-3</v>
      </c>
      <c r="AK251">
        <v>1.8209999999999999E-3</v>
      </c>
      <c r="AL251">
        <v>1.8209999999999999E-3</v>
      </c>
      <c r="AM251">
        <v>1.8209999999999999E-3</v>
      </c>
      <c r="AN251">
        <v>1.8209999999999999E-3</v>
      </c>
      <c r="AO251">
        <v>1.8209999999999999E-3</v>
      </c>
    </row>
    <row r="252" spans="1:41" x14ac:dyDescent="0.25">
      <c r="A252" t="s">
        <v>416</v>
      </c>
      <c r="B252" t="s">
        <v>238</v>
      </c>
      <c r="C252" t="s">
        <v>374</v>
      </c>
      <c r="D252">
        <v>9.5450000000000005E-4</v>
      </c>
      <c r="E252">
        <v>9.5450000000000005E-4</v>
      </c>
      <c r="F252">
        <v>9.5450000000000005E-4</v>
      </c>
      <c r="G252">
        <v>9.5450000000000005E-4</v>
      </c>
      <c r="H252">
        <v>9.5450000000000005E-4</v>
      </c>
      <c r="I252">
        <v>9.5450000000000005E-4</v>
      </c>
      <c r="J252">
        <v>9.5450000000000005E-4</v>
      </c>
      <c r="K252">
        <v>9.5450000000000005E-4</v>
      </c>
      <c r="L252">
        <v>9.5450000000000005E-4</v>
      </c>
      <c r="M252">
        <v>9.5450000000000005E-4</v>
      </c>
      <c r="N252">
        <v>9.5450000000000005E-4</v>
      </c>
      <c r="O252">
        <v>9.5450000000000005E-4</v>
      </c>
      <c r="P252">
        <v>9.5450000000000005E-4</v>
      </c>
      <c r="Q252">
        <v>9.5450000000000005E-4</v>
      </c>
      <c r="R252">
        <v>9.5450000000000005E-4</v>
      </c>
      <c r="S252">
        <v>9.5450000000000005E-4</v>
      </c>
      <c r="T252">
        <v>9.5450000000000005E-4</v>
      </c>
      <c r="U252">
        <v>9.5450000000000005E-4</v>
      </c>
      <c r="V252">
        <v>9.5450000000000005E-4</v>
      </c>
      <c r="W252">
        <v>9.5450000000000005E-4</v>
      </c>
      <c r="X252">
        <v>9.5450000000000005E-4</v>
      </c>
      <c r="Y252">
        <v>9.5450000000000005E-4</v>
      </c>
      <c r="Z252">
        <v>9.5450000000000005E-4</v>
      </c>
      <c r="AA252">
        <v>9.5450000000000005E-4</v>
      </c>
      <c r="AB252">
        <v>9.5450000000000005E-4</v>
      </c>
      <c r="AC252">
        <v>9.5450000000000005E-4</v>
      </c>
      <c r="AD252">
        <v>9.5450000000000005E-4</v>
      </c>
      <c r="AE252">
        <v>9.5450000000000005E-4</v>
      </c>
      <c r="AF252">
        <v>9.5450000000000005E-4</v>
      </c>
      <c r="AG252">
        <v>9.5450000000000005E-4</v>
      </c>
      <c r="AH252">
        <v>9.5450000000000005E-4</v>
      </c>
      <c r="AI252">
        <v>9.5450000000000005E-4</v>
      </c>
      <c r="AJ252">
        <v>9.5450000000000005E-4</v>
      </c>
      <c r="AK252">
        <v>9.5450000000000005E-4</v>
      </c>
      <c r="AL252">
        <v>9.5450000000000005E-4</v>
      </c>
      <c r="AM252">
        <v>9.5450000000000005E-4</v>
      </c>
      <c r="AN252">
        <v>9.5450000000000005E-4</v>
      </c>
      <c r="AO252">
        <v>9.5450000000000005E-4</v>
      </c>
    </row>
    <row r="253" spans="1:41" x14ac:dyDescent="0.25">
      <c r="A253" t="s">
        <v>78</v>
      </c>
      <c r="B253" t="s">
        <v>238</v>
      </c>
      <c r="C253" t="s">
        <v>375</v>
      </c>
      <c r="D253">
        <v>3.2660000000000002E-4</v>
      </c>
      <c r="E253">
        <v>3.2660000000000002E-4</v>
      </c>
      <c r="F253">
        <v>3.2660000000000002E-4</v>
      </c>
      <c r="G253">
        <v>3.2660000000000002E-4</v>
      </c>
      <c r="H253">
        <v>3.2660000000000002E-4</v>
      </c>
      <c r="I253">
        <v>3.2660000000000002E-4</v>
      </c>
      <c r="J253">
        <v>3.2660000000000002E-4</v>
      </c>
      <c r="K253">
        <v>3.2660000000000002E-4</v>
      </c>
      <c r="L253">
        <v>3.2660000000000002E-4</v>
      </c>
      <c r="M253">
        <v>3.2660000000000002E-4</v>
      </c>
      <c r="N253">
        <v>3.2660000000000002E-4</v>
      </c>
      <c r="O253">
        <v>3.2660000000000002E-4</v>
      </c>
      <c r="P253">
        <v>3.2660000000000002E-4</v>
      </c>
      <c r="Q253">
        <v>3.2660000000000002E-4</v>
      </c>
      <c r="R253">
        <v>3.2660000000000002E-4</v>
      </c>
      <c r="S253">
        <v>3.2660000000000002E-4</v>
      </c>
      <c r="T253">
        <v>3.2660000000000002E-4</v>
      </c>
      <c r="U253">
        <v>3.2660000000000002E-4</v>
      </c>
      <c r="V253">
        <v>3.2660000000000002E-4</v>
      </c>
      <c r="W253">
        <v>3.2660000000000002E-4</v>
      </c>
      <c r="X253">
        <v>3.2660000000000002E-4</v>
      </c>
      <c r="Y253">
        <v>3.2660000000000002E-4</v>
      </c>
      <c r="Z253">
        <v>3.2660000000000002E-4</v>
      </c>
      <c r="AA253">
        <v>3.2660000000000002E-4</v>
      </c>
      <c r="AB253">
        <v>3.2660000000000002E-4</v>
      </c>
      <c r="AC253">
        <v>3.2660000000000002E-4</v>
      </c>
      <c r="AD253">
        <v>3.2660000000000002E-4</v>
      </c>
      <c r="AE253">
        <v>3.2660000000000002E-4</v>
      </c>
      <c r="AF253">
        <v>3.2660000000000002E-4</v>
      </c>
      <c r="AG253">
        <v>3.2660000000000002E-4</v>
      </c>
      <c r="AH253">
        <v>3.2660000000000002E-4</v>
      </c>
      <c r="AI253">
        <v>3.2660000000000002E-4</v>
      </c>
      <c r="AJ253">
        <v>3.2660000000000002E-4</v>
      </c>
      <c r="AK253">
        <v>3.2660000000000002E-4</v>
      </c>
      <c r="AL253">
        <v>3.2660000000000002E-4</v>
      </c>
      <c r="AM253">
        <v>3.2660000000000002E-4</v>
      </c>
      <c r="AN253">
        <v>3.2660000000000002E-4</v>
      </c>
      <c r="AO253">
        <v>3.2660000000000002E-4</v>
      </c>
    </row>
    <row r="254" spans="1:41" x14ac:dyDescent="0.25">
      <c r="A254" t="s">
        <v>78</v>
      </c>
      <c r="B254" t="s">
        <v>238</v>
      </c>
      <c r="C254" t="s">
        <v>376</v>
      </c>
      <c r="D254">
        <v>3.2660000000000002E-4</v>
      </c>
      <c r="E254">
        <v>3.2660000000000002E-4</v>
      </c>
      <c r="F254">
        <v>3.2660000000000002E-4</v>
      </c>
      <c r="G254">
        <v>3.2660000000000002E-4</v>
      </c>
      <c r="H254">
        <v>3.2660000000000002E-4</v>
      </c>
      <c r="I254">
        <v>3.2660000000000002E-4</v>
      </c>
      <c r="J254">
        <v>3.2660000000000002E-4</v>
      </c>
      <c r="K254">
        <v>3.2660000000000002E-4</v>
      </c>
      <c r="L254">
        <v>3.2660000000000002E-4</v>
      </c>
      <c r="M254">
        <v>3.2660000000000002E-4</v>
      </c>
      <c r="N254">
        <v>3.2660000000000002E-4</v>
      </c>
      <c r="O254">
        <v>3.2660000000000002E-4</v>
      </c>
      <c r="P254">
        <v>3.2660000000000002E-4</v>
      </c>
      <c r="Q254">
        <v>3.2660000000000002E-4</v>
      </c>
      <c r="R254">
        <v>3.2660000000000002E-4</v>
      </c>
      <c r="S254">
        <v>3.2660000000000002E-4</v>
      </c>
      <c r="T254">
        <v>3.2660000000000002E-4</v>
      </c>
      <c r="U254">
        <v>3.2660000000000002E-4</v>
      </c>
      <c r="V254">
        <v>3.2660000000000002E-4</v>
      </c>
      <c r="W254">
        <v>3.2660000000000002E-4</v>
      </c>
      <c r="X254">
        <v>3.2660000000000002E-4</v>
      </c>
      <c r="Y254">
        <v>3.2660000000000002E-4</v>
      </c>
      <c r="Z254">
        <v>3.2660000000000002E-4</v>
      </c>
      <c r="AA254">
        <v>3.2660000000000002E-4</v>
      </c>
      <c r="AB254">
        <v>3.2660000000000002E-4</v>
      </c>
      <c r="AC254">
        <v>3.2660000000000002E-4</v>
      </c>
      <c r="AD254">
        <v>3.2660000000000002E-4</v>
      </c>
      <c r="AE254">
        <v>3.2660000000000002E-4</v>
      </c>
      <c r="AF254">
        <v>3.2660000000000002E-4</v>
      </c>
      <c r="AG254">
        <v>3.2660000000000002E-4</v>
      </c>
      <c r="AH254">
        <v>3.2660000000000002E-4</v>
      </c>
      <c r="AI254">
        <v>3.2660000000000002E-4</v>
      </c>
      <c r="AJ254">
        <v>3.2660000000000002E-4</v>
      </c>
      <c r="AK254">
        <v>3.2660000000000002E-4</v>
      </c>
      <c r="AL254">
        <v>3.2660000000000002E-4</v>
      </c>
      <c r="AM254">
        <v>3.2660000000000002E-4</v>
      </c>
      <c r="AN254">
        <v>3.2660000000000002E-4</v>
      </c>
      <c r="AO254">
        <v>3.2660000000000002E-4</v>
      </c>
    </row>
    <row r="255" spans="1:41" x14ac:dyDescent="0.25">
      <c r="A255" t="s">
        <v>78</v>
      </c>
      <c r="B255" t="s">
        <v>238</v>
      </c>
      <c r="C255" t="s">
        <v>377</v>
      </c>
      <c r="D255">
        <v>3.2660000000000002E-4</v>
      </c>
      <c r="E255">
        <v>3.2660000000000002E-4</v>
      </c>
      <c r="F255">
        <v>3.2660000000000002E-4</v>
      </c>
      <c r="G255">
        <v>3.2660000000000002E-4</v>
      </c>
      <c r="H255">
        <v>3.2660000000000002E-4</v>
      </c>
      <c r="I255">
        <v>3.2660000000000002E-4</v>
      </c>
      <c r="J255">
        <v>3.2660000000000002E-4</v>
      </c>
      <c r="K255">
        <v>3.2660000000000002E-4</v>
      </c>
      <c r="L255">
        <v>3.2660000000000002E-4</v>
      </c>
      <c r="M255">
        <v>3.2660000000000002E-4</v>
      </c>
      <c r="N255">
        <v>3.2660000000000002E-4</v>
      </c>
      <c r="O255">
        <v>3.2660000000000002E-4</v>
      </c>
      <c r="P255">
        <v>3.2660000000000002E-4</v>
      </c>
      <c r="Q255">
        <v>3.2660000000000002E-4</v>
      </c>
      <c r="R255">
        <v>3.2660000000000002E-4</v>
      </c>
      <c r="S255">
        <v>3.2660000000000002E-4</v>
      </c>
      <c r="T255">
        <v>3.2660000000000002E-4</v>
      </c>
      <c r="U255">
        <v>3.2660000000000002E-4</v>
      </c>
      <c r="V255">
        <v>3.2660000000000002E-4</v>
      </c>
      <c r="W255">
        <v>3.2660000000000002E-4</v>
      </c>
      <c r="X255">
        <v>3.2660000000000002E-4</v>
      </c>
      <c r="Y255">
        <v>3.2660000000000002E-4</v>
      </c>
      <c r="Z255">
        <v>3.2660000000000002E-4</v>
      </c>
      <c r="AA255">
        <v>3.2660000000000002E-4</v>
      </c>
      <c r="AB255">
        <v>3.2660000000000002E-4</v>
      </c>
      <c r="AC255">
        <v>3.2660000000000002E-4</v>
      </c>
      <c r="AD255">
        <v>3.2660000000000002E-4</v>
      </c>
      <c r="AE255">
        <v>3.2660000000000002E-4</v>
      </c>
      <c r="AF255">
        <v>3.2660000000000002E-4</v>
      </c>
      <c r="AG255">
        <v>3.2660000000000002E-4</v>
      </c>
      <c r="AH255">
        <v>3.2660000000000002E-4</v>
      </c>
      <c r="AI255">
        <v>3.2660000000000002E-4</v>
      </c>
      <c r="AJ255">
        <v>3.2660000000000002E-4</v>
      </c>
      <c r="AK255">
        <v>3.2660000000000002E-4</v>
      </c>
      <c r="AL255">
        <v>3.2660000000000002E-4</v>
      </c>
      <c r="AM255">
        <v>3.2660000000000002E-4</v>
      </c>
      <c r="AN255">
        <v>3.2660000000000002E-4</v>
      </c>
      <c r="AO255">
        <v>3.2660000000000002E-4</v>
      </c>
    </row>
    <row r="256" spans="1:41" x14ac:dyDescent="0.25">
      <c r="A256" t="s">
        <v>416</v>
      </c>
      <c r="B256" t="s">
        <v>238</v>
      </c>
      <c r="C256" t="s">
        <v>378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25">
      <c r="A257" t="s">
        <v>78</v>
      </c>
      <c r="B257" t="s">
        <v>238</v>
      </c>
      <c r="C257" t="s">
        <v>379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25">
      <c r="A258" t="s">
        <v>416</v>
      </c>
      <c r="B258" t="s">
        <v>238</v>
      </c>
      <c r="C258" t="s">
        <v>380</v>
      </c>
      <c r="D258">
        <v>9.7970000000000002E-4</v>
      </c>
      <c r="E258">
        <v>9.7970000000000002E-4</v>
      </c>
      <c r="F258">
        <v>9.7970000000000002E-4</v>
      </c>
      <c r="G258">
        <v>9.7970000000000002E-4</v>
      </c>
      <c r="H258">
        <v>9.7970000000000002E-4</v>
      </c>
      <c r="I258">
        <v>9.7970000000000002E-4</v>
      </c>
      <c r="J258">
        <v>9.7970000000000002E-4</v>
      </c>
      <c r="K258">
        <v>9.7970000000000002E-4</v>
      </c>
      <c r="L258">
        <v>9.7970000000000002E-4</v>
      </c>
      <c r="M258">
        <v>9.7970000000000002E-4</v>
      </c>
      <c r="N258">
        <v>9.7970000000000002E-4</v>
      </c>
      <c r="O258">
        <v>9.7970000000000002E-4</v>
      </c>
      <c r="P258">
        <v>9.7970000000000002E-4</v>
      </c>
      <c r="Q258">
        <v>9.7970000000000002E-4</v>
      </c>
      <c r="R258">
        <v>9.7970000000000002E-4</v>
      </c>
      <c r="S258">
        <v>9.7970000000000002E-4</v>
      </c>
      <c r="T258">
        <v>9.7970000000000002E-4</v>
      </c>
      <c r="U258">
        <v>9.7970000000000002E-4</v>
      </c>
      <c r="V258">
        <v>9.7970000000000002E-4</v>
      </c>
      <c r="W258">
        <v>9.7970000000000002E-4</v>
      </c>
      <c r="X258">
        <v>9.7970000000000002E-4</v>
      </c>
      <c r="Y258">
        <v>9.7970000000000002E-4</v>
      </c>
      <c r="Z258">
        <v>9.7970000000000002E-4</v>
      </c>
      <c r="AA258">
        <v>9.7970000000000002E-4</v>
      </c>
      <c r="AB258">
        <v>9.7970000000000002E-4</v>
      </c>
      <c r="AC258">
        <v>9.7970000000000002E-4</v>
      </c>
      <c r="AD258">
        <v>9.7970000000000002E-4</v>
      </c>
      <c r="AE258">
        <v>9.7970000000000002E-4</v>
      </c>
      <c r="AF258">
        <v>9.7970000000000002E-4</v>
      </c>
      <c r="AG258">
        <v>9.7970000000000002E-4</v>
      </c>
      <c r="AH258">
        <v>9.7970000000000002E-4</v>
      </c>
      <c r="AI258">
        <v>9.7970000000000002E-4</v>
      </c>
      <c r="AJ258">
        <v>9.7970000000000002E-4</v>
      </c>
      <c r="AK258">
        <v>9.7970000000000002E-4</v>
      </c>
      <c r="AL258">
        <v>9.7970000000000002E-4</v>
      </c>
      <c r="AM258">
        <v>9.7970000000000002E-4</v>
      </c>
      <c r="AN258">
        <v>9.7970000000000002E-4</v>
      </c>
      <c r="AO258">
        <v>9.7970000000000002E-4</v>
      </c>
    </row>
    <row r="259" spans="1:41" x14ac:dyDescent="0.25">
      <c r="A259" t="s">
        <v>416</v>
      </c>
      <c r="B259" t="s">
        <v>243</v>
      </c>
      <c r="C259" t="s">
        <v>381</v>
      </c>
      <c r="D259">
        <v>1.082E-2</v>
      </c>
      <c r="E259">
        <v>1.082E-2</v>
      </c>
      <c r="F259">
        <v>1.082E-2</v>
      </c>
      <c r="G259">
        <v>1.082E-2</v>
      </c>
      <c r="H259">
        <v>1.082E-2</v>
      </c>
      <c r="I259">
        <v>1.082E-2</v>
      </c>
      <c r="J259">
        <v>1.082E-2</v>
      </c>
      <c r="K259">
        <v>1.082E-2</v>
      </c>
      <c r="L259">
        <v>1.082E-2</v>
      </c>
      <c r="M259">
        <v>1.082E-2</v>
      </c>
      <c r="N259">
        <v>1.082E-2</v>
      </c>
      <c r="O259">
        <v>1.082E-2</v>
      </c>
      <c r="P259">
        <v>1.082E-2</v>
      </c>
      <c r="Q259">
        <v>1.082E-2</v>
      </c>
      <c r="R259">
        <v>1.082E-2</v>
      </c>
      <c r="S259">
        <v>1.082E-2</v>
      </c>
      <c r="T259">
        <v>1.082E-2</v>
      </c>
      <c r="U259">
        <v>1.082E-2</v>
      </c>
      <c r="V259">
        <v>1.082E-2</v>
      </c>
      <c r="W259">
        <v>1.082E-2</v>
      </c>
      <c r="X259">
        <v>1.082E-2</v>
      </c>
      <c r="Y259">
        <v>1.082E-2</v>
      </c>
      <c r="Z259">
        <v>1.082E-2</v>
      </c>
      <c r="AA259">
        <v>1.082E-2</v>
      </c>
      <c r="AB259">
        <v>1.082E-2</v>
      </c>
      <c r="AC259">
        <v>1.082E-2</v>
      </c>
      <c r="AD259">
        <v>1.082E-2</v>
      </c>
      <c r="AE259">
        <v>1.082E-2</v>
      </c>
      <c r="AF259">
        <v>1.082E-2</v>
      </c>
      <c r="AG259">
        <v>1.082E-2</v>
      </c>
      <c r="AH259">
        <v>1.082E-2</v>
      </c>
      <c r="AI259">
        <v>1.082E-2</v>
      </c>
      <c r="AJ259">
        <v>1.082E-2</v>
      </c>
      <c r="AK259">
        <v>1.082E-2</v>
      </c>
      <c r="AL259">
        <v>1.082E-2</v>
      </c>
      <c r="AM259">
        <v>1.082E-2</v>
      </c>
      <c r="AN259">
        <v>1.082E-2</v>
      </c>
      <c r="AO259">
        <v>1.082E-2</v>
      </c>
    </row>
    <row r="260" spans="1:41" x14ac:dyDescent="0.25">
      <c r="A260" t="s">
        <v>78</v>
      </c>
      <c r="B260" t="s">
        <v>243</v>
      </c>
      <c r="C260" t="s">
        <v>382</v>
      </c>
      <c r="D260">
        <v>3.3660000000000001E-3</v>
      </c>
      <c r="E260">
        <v>3.3660000000000001E-3</v>
      </c>
      <c r="F260">
        <v>3.3660000000000001E-3</v>
      </c>
      <c r="G260">
        <v>3.3660000000000001E-3</v>
      </c>
      <c r="H260">
        <v>3.3660000000000001E-3</v>
      </c>
      <c r="I260">
        <v>3.3660000000000001E-3</v>
      </c>
      <c r="J260">
        <v>3.3660000000000001E-3</v>
      </c>
      <c r="K260">
        <v>3.3660000000000001E-3</v>
      </c>
      <c r="L260">
        <v>3.3660000000000001E-3</v>
      </c>
      <c r="M260">
        <v>3.3660000000000001E-3</v>
      </c>
      <c r="N260">
        <v>3.3660000000000001E-3</v>
      </c>
      <c r="O260">
        <v>3.3660000000000001E-3</v>
      </c>
      <c r="P260">
        <v>3.3660000000000001E-3</v>
      </c>
      <c r="Q260">
        <v>3.3660000000000001E-3</v>
      </c>
      <c r="R260">
        <v>3.3660000000000001E-3</v>
      </c>
      <c r="S260">
        <v>3.3660000000000001E-3</v>
      </c>
      <c r="T260">
        <v>3.3660000000000001E-3</v>
      </c>
      <c r="U260">
        <v>3.3660000000000001E-3</v>
      </c>
      <c r="V260">
        <v>3.3660000000000001E-3</v>
      </c>
      <c r="W260">
        <v>3.3660000000000001E-3</v>
      </c>
      <c r="X260">
        <v>3.3660000000000001E-3</v>
      </c>
      <c r="Y260">
        <v>3.3660000000000001E-3</v>
      </c>
      <c r="Z260">
        <v>3.3660000000000001E-3</v>
      </c>
      <c r="AA260">
        <v>3.3660000000000001E-3</v>
      </c>
      <c r="AB260">
        <v>3.3660000000000001E-3</v>
      </c>
      <c r="AC260">
        <v>3.3660000000000001E-3</v>
      </c>
      <c r="AD260">
        <v>3.3660000000000001E-3</v>
      </c>
      <c r="AE260">
        <v>3.3660000000000001E-3</v>
      </c>
      <c r="AF260">
        <v>3.3660000000000001E-3</v>
      </c>
      <c r="AG260">
        <v>3.3660000000000001E-3</v>
      </c>
      <c r="AH260">
        <v>3.3660000000000001E-3</v>
      </c>
      <c r="AI260">
        <v>3.3660000000000001E-3</v>
      </c>
      <c r="AJ260">
        <v>3.3660000000000001E-3</v>
      </c>
      <c r="AK260">
        <v>3.3660000000000001E-3</v>
      </c>
      <c r="AL260">
        <v>3.3660000000000001E-3</v>
      </c>
      <c r="AM260">
        <v>3.3660000000000001E-3</v>
      </c>
      <c r="AN260">
        <v>3.3660000000000001E-3</v>
      </c>
      <c r="AO260">
        <v>3.3660000000000001E-3</v>
      </c>
    </row>
    <row r="261" spans="1:41" x14ac:dyDescent="0.25">
      <c r="A261" t="s">
        <v>78</v>
      </c>
      <c r="B261" t="s">
        <v>243</v>
      </c>
      <c r="C261" t="s">
        <v>383</v>
      </c>
      <c r="D261">
        <v>3.3660000000000001E-3</v>
      </c>
      <c r="E261">
        <v>3.3660000000000001E-3</v>
      </c>
      <c r="F261">
        <v>3.3660000000000001E-3</v>
      </c>
      <c r="G261">
        <v>3.3660000000000001E-3</v>
      </c>
      <c r="H261">
        <v>3.3660000000000001E-3</v>
      </c>
      <c r="I261">
        <v>3.3660000000000001E-3</v>
      </c>
      <c r="J261">
        <v>3.3660000000000001E-3</v>
      </c>
      <c r="K261">
        <v>3.3660000000000001E-3</v>
      </c>
      <c r="L261">
        <v>3.3660000000000001E-3</v>
      </c>
      <c r="M261">
        <v>3.3660000000000001E-3</v>
      </c>
      <c r="N261">
        <v>3.3660000000000001E-3</v>
      </c>
      <c r="O261">
        <v>3.3660000000000001E-3</v>
      </c>
      <c r="P261">
        <v>3.3660000000000001E-3</v>
      </c>
      <c r="Q261">
        <v>3.3660000000000001E-3</v>
      </c>
      <c r="R261">
        <v>3.3660000000000001E-3</v>
      </c>
      <c r="S261">
        <v>3.3660000000000001E-3</v>
      </c>
      <c r="T261">
        <v>3.3660000000000001E-3</v>
      </c>
      <c r="U261">
        <v>3.3660000000000001E-3</v>
      </c>
      <c r="V261">
        <v>3.3660000000000001E-3</v>
      </c>
      <c r="W261">
        <v>3.3660000000000001E-3</v>
      </c>
      <c r="X261">
        <v>3.3660000000000001E-3</v>
      </c>
      <c r="Y261">
        <v>3.3660000000000001E-3</v>
      </c>
      <c r="Z261">
        <v>3.3660000000000001E-3</v>
      </c>
      <c r="AA261">
        <v>3.3660000000000001E-3</v>
      </c>
      <c r="AB261">
        <v>3.3660000000000001E-3</v>
      </c>
      <c r="AC261">
        <v>3.3660000000000001E-3</v>
      </c>
      <c r="AD261">
        <v>3.3660000000000001E-3</v>
      </c>
      <c r="AE261">
        <v>3.3660000000000001E-3</v>
      </c>
      <c r="AF261">
        <v>3.3660000000000001E-3</v>
      </c>
      <c r="AG261">
        <v>3.3660000000000001E-3</v>
      </c>
      <c r="AH261">
        <v>3.3660000000000001E-3</v>
      </c>
      <c r="AI261">
        <v>3.3660000000000001E-3</v>
      </c>
      <c r="AJ261">
        <v>3.3660000000000001E-3</v>
      </c>
      <c r="AK261">
        <v>3.3660000000000001E-3</v>
      </c>
      <c r="AL261">
        <v>3.3660000000000001E-3</v>
      </c>
      <c r="AM261">
        <v>3.3660000000000001E-3</v>
      </c>
      <c r="AN261">
        <v>3.3660000000000001E-3</v>
      </c>
      <c r="AO261">
        <v>3.3660000000000001E-3</v>
      </c>
    </row>
    <row r="262" spans="1:41" x14ac:dyDescent="0.25">
      <c r="A262" t="s">
        <v>78</v>
      </c>
      <c r="B262" t="s">
        <v>243</v>
      </c>
      <c r="C262" t="s">
        <v>384</v>
      </c>
      <c r="D262">
        <v>3.3660000000000001E-3</v>
      </c>
      <c r="E262">
        <v>3.3660000000000001E-3</v>
      </c>
      <c r="F262">
        <v>3.3660000000000001E-3</v>
      </c>
      <c r="G262">
        <v>3.3660000000000001E-3</v>
      </c>
      <c r="H262">
        <v>3.3660000000000001E-3</v>
      </c>
      <c r="I262">
        <v>3.3660000000000001E-3</v>
      </c>
      <c r="J262">
        <v>3.3660000000000001E-3</v>
      </c>
      <c r="K262">
        <v>3.3660000000000001E-3</v>
      </c>
      <c r="L262">
        <v>3.3660000000000001E-3</v>
      </c>
      <c r="M262">
        <v>3.3660000000000001E-3</v>
      </c>
      <c r="N262">
        <v>3.3660000000000001E-3</v>
      </c>
      <c r="O262">
        <v>3.3660000000000001E-3</v>
      </c>
      <c r="P262">
        <v>3.3660000000000001E-3</v>
      </c>
      <c r="Q262">
        <v>3.3660000000000001E-3</v>
      </c>
      <c r="R262">
        <v>3.3660000000000001E-3</v>
      </c>
      <c r="S262">
        <v>3.3660000000000001E-3</v>
      </c>
      <c r="T262">
        <v>3.3660000000000001E-3</v>
      </c>
      <c r="U262">
        <v>3.3660000000000001E-3</v>
      </c>
      <c r="V262">
        <v>3.3660000000000001E-3</v>
      </c>
      <c r="W262">
        <v>3.3660000000000001E-3</v>
      </c>
      <c r="X262">
        <v>3.3660000000000001E-3</v>
      </c>
      <c r="Y262">
        <v>3.3660000000000001E-3</v>
      </c>
      <c r="Z262">
        <v>3.3660000000000001E-3</v>
      </c>
      <c r="AA262">
        <v>3.3660000000000001E-3</v>
      </c>
      <c r="AB262">
        <v>3.3660000000000001E-3</v>
      </c>
      <c r="AC262">
        <v>3.3660000000000001E-3</v>
      </c>
      <c r="AD262">
        <v>3.3660000000000001E-3</v>
      </c>
      <c r="AE262">
        <v>3.3660000000000001E-3</v>
      </c>
      <c r="AF262">
        <v>3.3660000000000001E-3</v>
      </c>
      <c r="AG262">
        <v>3.3660000000000001E-3</v>
      </c>
      <c r="AH262">
        <v>3.3660000000000001E-3</v>
      </c>
      <c r="AI262">
        <v>3.3660000000000001E-3</v>
      </c>
      <c r="AJ262">
        <v>3.3660000000000001E-3</v>
      </c>
      <c r="AK262">
        <v>3.3660000000000001E-3</v>
      </c>
      <c r="AL262">
        <v>3.3660000000000001E-3</v>
      </c>
      <c r="AM262">
        <v>3.3660000000000001E-3</v>
      </c>
      <c r="AN262">
        <v>3.3660000000000001E-3</v>
      </c>
      <c r="AO262">
        <v>3.3660000000000001E-3</v>
      </c>
    </row>
    <row r="263" spans="1:41" x14ac:dyDescent="0.25">
      <c r="A263" t="s">
        <v>416</v>
      </c>
      <c r="B263" t="s">
        <v>243</v>
      </c>
      <c r="C263" t="s">
        <v>385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25">
      <c r="A264" t="s">
        <v>78</v>
      </c>
      <c r="B264" t="s">
        <v>243</v>
      </c>
      <c r="C264" t="s">
        <v>386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5">
      <c r="A265" t="s">
        <v>416</v>
      </c>
      <c r="B265" t="s">
        <v>243</v>
      </c>
      <c r="C265" t="s">
        <v>387</v>
      </c>
      <c r="D265">
        <v>1.01E-2</v>
      </c>
      <c r="E265">
        <v>1.01E-2</v>
      </c>
      <c r="F265">
        <v>1.01E-2</v>
      </c>
      <c r="G265">
        <v>1.01E-2</v>
      </c>
      <c r="H265">
        <v>1.01E-2</v>
      </c>
      <c r="I265">
        <v>1.01E-2</v>
      </c>
      <c r="J265">
        <v>1.01E-2</v>
      </c>
      <c r="K265">
        <v>1.01E-2</v>
      </c>
      <c r="L265">
        <v>1.01E-2</v>
      </c>
      <c r="M265">
        <v>1.01E-2</v>
      </c>
      <c r="N265">
        <v>1.01E-2</v>
      </c>
      <c r="O265">
        <v>1.01E-2</v>
      </c>
      <c r="P265">
        <v>1.01E-2</v>
      </c>
      <c r="Q265">
        <v>1.01E-2</v>
      </c>
      <c r="R265">
        <v>1.01E-2</v>
      </c>
      <c r="S265">
        <v>1.01E-2</v>
      </c>
      <c r="T265">
        <v>1.01E-2</v>
      </c>
      <c r="U265">
        <v>1.01E-2</v>
      </c>
      <c r="V265">
        <v>1.01E-2</v>
      </c>
      <c r="W265">
        <v>1.01E-2</v>
      </c>
      <c r="X265">
        <v>1.01E-2</v>
      </c>
      <c r="Y265">
        <v>1.01E-2</v>
      </c>
      <c r="Z265">
        <v>1.01E-2</v>
      </c>
      <c r="AA265">
        <v>1.01E-2</v>
      </c>
      <c r="AB265">
        <v>1.01E-2</v>
      </c>
      <c r="AC265">
        <v>1.01E-2</v>
      </c>
      <c r="AD265">
        <v>1.01E-2</v>
      </c>
      <c r="AE265">
        <v>1.01E-2</v>
      </c>
      <c r="AF265">
        <v>1.01E-2</v>
      </c>
      <c r="AG265">
        <v>1.01E-2</v>
      </c>
      <c r="AH265">
        <v>1.01E-2</v>
      </c>
      <c r="AI265">
        <v>1.01E-2</v>
      </c>
      <c r="AJ265">
        <v>1.01E-2</v>
      </c>
      <c r="AK265">
        <v>1.01E-2</v>
      </c>
      <c r="AL265">
        <v>1.01E-2</v>
      </c>
      <c r="AM265">
        <v>1.01E-2</v>
      </c>
      <c r="AN265">
        <v>1.01E-2</v>
      </c>
      <c r="AO265">
        <v>1.01E-2</v>
      </c>
    </row>
    <row r="266" spans="1:41" x14ac:dyDescent="0.25">
      <c r="A266" t="s">
        <v>416</v>
      </c>
      <c r="B266" t="s">
        <v>244</v>
      </c>
      <c r="C266" t="s">
        <v>388</v>
      </c>
      <c r="D266">
        <v>1.8450000000000001E-3</v>
      </c>
      <c r="E266">
        <v>1.8450000000000001E-3</v>
      </c>
      <c r="F266">
        <v>1.8450000000000001E-3</v>
      </c>
      <c r="G266">
        <v>1.8450000000000001E-3</v>
      </c>
      <c r="H266">
        <v>1.8450000000000001E-3</v>
      </c>
      <c r="I266">
        <v>1.8450000000000001E-3</v>
      </c>
      <c r="J266">
        <v>1.8450000000000001E-3</v>
      </c>
      <c r="K266">
        <v>1.8450000000000001E-3</v>
      </c>
      <c r="L266">
        <v>1.8450000000000001E-3</v>
      </c>
      <c r="M266">
        <v>1.8450000000000001E-3</v>
      </c>
      <c r="N266">
        <v>1.8450000000000001E-3</v>
      </c>
      <c r="O266">
        <v>1.8450000000000001E-3</v>
      </c>
      <c r="P266">
        <v>1.8450000000000001E-3</v>
      </c>
      <c r="Q266">
        <v>1.8450000000000001E-3</v>
      </c>
      <c r="R266">
        <v>1.8450000000000001E-3</v>
      </c>
      <c r="S266">
        <v>1.8450000000000001E-3</v>
      </c>
      <c r="T266">
        <v>1.8450000000000001E-3</v>
      </c>
      <c r="U266">
        <v>1.8450000000000001E-3</v>
      </c>
      <c r="V266">
        <v>1.8450000000000001E-3</v>
      </c>
      <c r="W266">
        <v>1.8450000000000001E-3</v>
      </c>
      <c r="X266">
        <v>1.8450000000000001E-3</v>
      </c>
      <c r="Y266">
        <v>1.8450000000000001E-3</v>
      </c>
      <c r="Z266">
        <v>1.8450000000000001E-3</v>
      </c>
      <c r="AA266">
        <v>1.8450000000000001E-3</v>
      </c>
      <c r="AB266">
        <v>1.8450000000000001E-3</v>
      </c>
      <c r="AC266">
        <v>1.8450000000000001E-3</v>
      </c>
      <c r="AD266">
        <v>1.8450000000000001E-3</v>
      </c>
      <c r="AE266">
        <v>1.8450000000000001E-3</v>
      </c>
      <c r="AF266">
        <v>1.8450000000000001E-3</v>
      </c>
      <c r="AG266">
        <v>1.8450000000000001E-3</v>
      </c>
      <c r="AH266">
        <v>1.8450000000000001E-3</v>
      </c>
      <c r="AI266">
        <v>1.8450000000000001E-3</v>
      </c>
      <c r="AJ266">
        <v>1.8450000000000001E-3</v>
      </c>
      <c r="AK266">
        <v>1.8450000000000001E-3</v>
      </c>
      <c r="AL266">
        <v>1.8450000000000001E-3</v>
      </c>
      <c r="AM266">
        <v>1.8450000000000001E-3</v>
      </c>
      <c r="AN266">
        <v>1.8450000000000001E-3</v>
      </c>
      <c r="AO266">
        <v>1.8450000000000001E-3</v>
      </c>
    </row>
    <row r="267" spans="1:41" x14ac:dyDescent="0.25">
      <c r="A267" t="s">
        <v>78</v>
      </c>
      <c r="B267" t="s">
        <v>244</v>
      </c>
      <c r="C267" t="s">
        <v>389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25">
      <c r="A268" t="s">
        <v>78</v>
      </c>
      <c r="B268" t="s">
        <v>244</v>
      </c>
      <c r="C268" t="s">
        <v>390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25">
      <c r="A269" t="s">
        <v>78</v>
      </c>
      <c r="B269" t="s">
        <v>244</v>
      </c>
      <c r="C269" t="s">
        <v>391</v>
      </c>
      <c r="D269">
        <v>5.7399999999999997E-4</v>
      </c>
      <c r="E269">
        <v>5.7399999999999997E-4</v>
      </c>
      <c r="F269">
        <v>5.7399999999999997E-4</v>
      </c>
      <c r="G269">
        <v>5.7399999999999997E-4</v>
      </c>
      <c r="H269">
        <v>5.7399999999999997E-4</v>
      </c>
      <c r="I269">
        <v>5.7399999999999997E-4</v>
      </c>
      <c r="J269">
        <v>5.7399999999999997E-4</v>
      </c>
      <c r="K269">
        <v>5.7399999999999997E-4</v>
      </c>
      <c r="L269">
        <v>5.7399999999999997E-4</v>
      </c>
      <c r="M269">
        <v>5.7399999999999997E-4</v>
      </c>
      <c r="N269">
        <v>5.7399999999999997E-4</v>
      </c>
      <c r="O269">
        <v>5.7399999999999997E-4</v>
      </c>
      <c r="P269">
        <v>5.7399999999999997E-4</v>
      </c>
      <c r="Q269">
        <v>5.7399999999999997E-4</v>
      </c>
      <c r="R269">
        <v>5.7399999999999997E-4</v>
      </c>
      <c r="S269">
        <v>5.7399999999999997E-4</v>
      </c>
      <c r="T269">
        <v>5.7399999999999997E-4</v>
      </c>
      <c r="U269">
        <v>5.7399999999999997E-4</v>
      </c>
      <c r="V269">
        <v>5.7399999999999997E-4</v>
      </c>
      <c r="W269">
        <v>5.7399999999999997E-4</v>
      </c>
      <c r="X269">
        <v>5.7399999999999997E-4</v>
      </c>
      <c r="Y269">
        <v>5.7399999999999997E-4</v>
      </c>
      <c r="Z269">
        <v>5.7399999999999997E-4</v>
      </c>
      <c r="AA269">
        <v>5.7399999999999997E-4</v>
      </c>
      <c r="AB269">
        <v>5.7399999999999997E-4</v>
      </c>
      <c r="AC269">
        <v>5.7399999999999997E-4</v>
      </c>
      <c r="AD269">
        <v>5.7399999999999997E-4</v>
      </c>
      <c r="AE269">
        <v>5.7399999999999997E-4</v>
      </c>
      <c r="AF269">
        <v>5.7399999999999997E-4</v>
      </c>
      <c r="AG269">
        <v>5.7399999999999997E-4</v>
      </c>
      <c r="AH269">
        <v>5.7399999999999997E-4</v>
      </c>
      <c r="AI269">
        <v>5.7399999999999997E-4</v>
      </c>
      <c r="AJ269">
        <v>5.7399999999999997E-4</v>
      </c>
      <c r="AK269">
        <v>5.7399999999999997E-4</v>
      </c>
      <c r="AL269">
        <v>5.7399999999999997E-4</v>
      </c>
      <c r="AM269">
        <v>5.7399999999999997E-4</v>
      </c>
      <c r="AN269">
        <v>5.7399999999999997E-4</v>
      </c>
      <c r="AO269">
        <v>5.7399999999999997E-4</v>
      </c>
    </row>
    <row r="270" spans="1:41" x14ac:dyDescent="0.25">
      <c r="A270" t="s">
        <v>416</v>
      </c>
      <c r="B270" t="s">
        <v>244</v>
      </c>
      <c r="C270" t="s">
        <v>392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25">
      <c r="A271" t="s">
        <v>78</v>
      </c>
      <c r="B271" t="s">
        <v>244</v>
      </c>
      <c r="C271" t="s">
        <v>393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5">
      <c r="A272" t="s">
        <v>416</v>
      </c>
      <c r="B272" t="s">
        <v>244</v>
      </c>
      <c r="C272" t="s">
        <v>394</v>
      </c>
      <c r="D272">
        <v>1.722E-3</v>
      </c>
      <c r="E272">
        <v>1.722E-3</v>
      </c>
      <c r="F272">
        <v>1.722E-3</v>
      </c>
      <c r="G272">
        <v>1.722E-3</v>
      </c>
      <c r="H272">
        <v>1.722E-3</v>
      </c>
      <c r="I272">
        <v>1.722E-3</v>
      </c>
      <c r="J272">
        <v>1.722E-3</v>
      </c>
      <c r="K272">
        <v>1.722E-3</v>
      </c>
      <c r="L272">
        <v>1.722E-3</v>
      </c>
      <c r="M272">
        <v>1.722E-3</v>
      </c>
      <c r="N272">
        <v>1.722E-3</v>
      </c>
      <c r="O272">
        <v>1.722E-3</v>
      </c>
      <c r="P272">
        <v>1.722E-3</v>
      </c>
      <c r="Q272">
        <v>1.722E-3</v>
      </c>
      <c r="R272">
        <v>1.722E-3</v>
      </c>
      <c r="S272">
        <v>1.722E-3</v>
      </c>
      <c r="T272">
        <v>1.722E-3</v>
      </c>
      <c r="U272">
        <v>1.722E-3</v>
      </c>
      <c r="V272">
        <v>1.722E-3</v>
      </c>
      <c r="W272">
        <v>1.722E-3</v>
      </c>
      <c r="X272">
        <v>1.722E-3</v>
      </c>
      <c r="Y272">
        <v>1.722E-3</v>
      </c>
      <c r="Z272">
        <v>1.722E-3</v>
      </c>
      <c r="AA272">
        <v>1.722E-3</v>
      </c>
      <c r="AB272">
        <v>1.722E-3</v>
      </c>
      <c r="AC272">
        <v>1.722E-3</v>
      </c>
      <c r="AD272">
        <v>1.722E-3</v>
      </c>
      <c r="AE272">
        <v>1.722E-3</v>
      </c>
      <c r="AF272">
        <v>1.722E-3</v>
      </c>
      <c r="AG272">
        <v>1.722E-3</v>
      </c>
      <c r="AH272">
        <v>1.722E-3</v>
      </c>
      <c r="AI272">
        <v>1.722E-3</v>
      </c>
      <c r="AJ272">
        <v>1.722E-3</v>
      </c>
      <c r="AK272">
        <v>1.722E-3</v>
      </c>
      <c r="AL272">
        <v>1.722E-3</v>
      </c>
      <c r="AM272">
        <v>1.722E-3</v>
      </c>
      <c r="AN272">
        <v>1.722E-3</v>
      </c>
      <c r="AO272">
        <v>1.722E-3</v>
      </c>
    </row>
    <row r="273" spans="1:41" x14ac:dyDescent="0.25">
      <c r="A273" t="s">
        <v>416</v>
      </c>
      <c r="B273" t="s">
        <v>245</v>
      </c>
      <c r="C273" t="s">
        <v>395</v>
      </c>
      <c r="D273">
        <v>1.549E-2</v>
      </c>
      <c r="E273">
        <v>1.549E-2</v>
      </c>
      <c r="F273">
        <v>1.549E-2</v>
      </c>
      <c r="G273">
        <v>1.549E-2</v>
      </c>
      <c r="H273">
        <v>1.549E-2</v>
      </c>
      <c r="I273">
        <v>1.549E-2</v>
      </c>
      <c r="J273">
        <v>1.549E-2</v>
      </c>
      <c r="K273">
        <v>1.549E-2</v>
      </c>
      <c r="L273">
        <v>1.549E-2</v>
      </c>
      <c r="M273">
        <v>1.549E-2</v>
      </c>
      <c r="N273">
        <v>1.549E-2</v>
      </c>
      <c r="O273">
        <v>1.549E-2</v>
      </c>
      <c r="P273">
        <v>1.549E-2</v>
      </c>
      <c r="Q273">
        <v>1.549E-2</v>
      </c>
      <c r="R273">
        <v>1.549E-2</v>
      </c>
      <c r="S273">
        <v>1.549E-2</v>
      </c>
      <c r="T273">
        <v>1.549E-2</v>
      </c>
      <c r="U273">
        <v>1.549E-2</v>
      </c>
      <c r="V273">
        <v>1.549E-2</v>
      </c>
      <c r="W273">
        <v>1.549E-2</v>
      </c>
      <c r="X273">
        <v>1.549E-2</v>
      </c>
      <c r="Y273">
        <v>1.549E-2</v>
      </c>
      <c r="Z273">
        <v>1.549E-2</v>
      </c>
      <c r="AA273">
        <v>1.549E-2</v>
      </c>
      <c r="AB273">
        <v>1.549E-2</v>
      </c>
      <c r="AC273">
        <v>1.549E-2</v>
      </c>
      <c r="AD273">
        <v>1.549E-2</v>
      </c>
      <c r="AE273">
        <v>1.549E-2</v>
      </c>
      <c r="AF273">
        <v>1.549E-2</v>
      </c>
      <c r="AG273">
        <v>1.549E-2</v>
      </c>
      <c r="AH273">
        <v>1.549E-2</v>
      </c>
      <c r="AI273">
        <v>1.549E-2</v>
      </c>
      <c r="AJ273">
        <v>1.549E-2</v>
      </c>
      <c r="AK273">
        <v>1.549E-2</v>
      </c>
      <c r="AL273">
        <v>1.549E-2</v>
      </c>
      <c r="AM273">
        <v>1.549E-2</v>
      </c>
      <c r="AN273">
        <v>1.549E-2</v>
      </c>
      <c r="AO273">
        <v>1.549E-2</v>
      </c>
    </row>
    <row r="274" spans="1:41" x14ac:dyDescent="0.25">
      <c r="A274" t="s">
        <v>78</v>
      </c>
      <c r="B274" t="s">
        <v>245</v>
      </c>
      <c r="C274" t="s">
        <v>396</v>
      </c>
      <c r="D274">
        <v>4.8199999999999996E-3</v>
      </c>
      <c r="E274">
        <v>4.8199999999999996E-3</v>
      </c>
      <c r="F274">
        <v>4.8199999999999996E-3</v>
      </c>
      <c r="G274">
        <v>4.8199999999999996E-3</v>
      </c>
      <c r="H274">
        <v>4.8199999999999996E-3</v>
      </c>
      <c r="I274">
        <v>4.8199999999999996E-3</v>
      </c>
      <c r="J274">
        <v>4.8199999999999996E-3</v>
      </c>
      <c r="K274">
        <v>4.8199999999999996E-3</v>
      </c>
      <c r="L274">
        <v>4.8199999999999996E-3</v>
      </c>
      <c r="M274">
        <v>4.8199999999999996E-3</v>
      </c>
      <c r="N274">
        <v>4.8199999999999996E-3</v>
      </c>
      <c r="O274">
        <v>4.8199999999999996E-3</v>
      </c>
      <c r="P274">
        <v>4.8199999999999996E-3</v>
      </c>
      <c r="Q274">
        <v>4.8199999999999996E-3</v>
      </c>
      <c r="R274">
        <v>4.8199999999999996E-3</v>
      </c>
      <c r="S274">
        <v>4.8199999999999996E-3</v>
      </c>
      <c r="T274">
        <v>4.8199999999999996E-3</v>
      </c>
      <c r="U274">
        <v>4.8199999999999996E-3</v>
      </c>
      <c r="V274">
        <v>4.8199999999999996E-3</v>
      </c>
      <c r="W274">
        <v>4.8199999999999996E-3</v>
      </c>
      <c r="X274">
        <v>4.8199999999999996E-3</v>
      </c>
      <c r="Y274">
        <v>4.8199999999999996E-3</v>
      </c>
      <c r="Z274">
        <v>4.8199999999999996E-3</v>
      </c>
      <c r="AA274">
        <v>4.8199999999999996E-3</v>
      </c>
      <c r="AB274">
        <v>4.8199999999999996E-3</v>
      </c>
      <c r="AC274">
        <v>4.8199999999999996E-3</v>
      </c>
      <c r="AD274">
        <v>4.8199999999999996E-3</v>
      </c>
      <c r="AE274">
        <v>4.8199999999999996E-3</v>
      </c>
      <c r="AF274">
        <v>4.8199999999999996E-3</v>
      </c>
      <c r="AG274">
        <v>4.8199999999999996E-3</v>
      </c>
      <c r="AH274">
        <v>4.8199999999999996E-3</v>
      </c>
      <c r="AI274">
        <v>4.8199999999999996E-3</v>
      </c>
      <c r="AJ274">
        <v>4.8199999999999996E-3</v>
      </c>
      <c r="AK274">
        <v>4.8199999999999996E-3</v>
      </c>
      <c r="AL274">
        <v>4.8199999999999996E-3</v>
      </c>
      <c r="AM274">
        <v>4.8199999999999996E-3</v>
      </c>
      <c r="AN274">
        <v>4.8199999999999996E-3</v>
      </c>
      <c r="AO274">
        <v>4.8199999999999996E-3</v>
      </c>
    </row>
    <row r="275" spans="1:41" x14ac:dyDescent="0.25">
      <c r="A275" t="s">
        <v>78</v>
      </c>
      <c r="B275" t="s">
        <v>245</v>
      </c>
      <c r="C275" t="s">
        <v>397</v>
      </c>
      <c r="D275">
        <v>4.8199999999999996E-3</v>
      </c>
      <c r="E275">
        <v>4.8199999999999996E-3</v>
      </c>
      <c r="F275">
        <v>4.8199999999999996E-3</v>
      </c>
      <c r="G275">
        <v>4.8199999999999996E-3</v>
      </c>
      <c r="H275">
        <v>4.8199999999999996E-3</v>
      </c>
      <c r="I275">
        <v>4.8199999999999996E-3</v>
      </c>
      <c r="J275">
        <v>4.8199999999999996E-3</v>
      </c>
      <c r="K275">
        <v>4.8199999999999996E-3</v>
      </c>
      <c r="L275">
        <v>4.8199999999999996E-3</v>
      </c>
      <c r="M275">
        <v>4.8199999999999996E-3</v>
      </c>
      <c r="N275">
        <v>4.8199999999999996E-3</v>
      </c>
      <c r="O275">
        <v>4.8199999999999996E-3</v>
      </c>
      <c r="P275">
        <v>4.8199999999999996E-3</v>
      </c>
      <c r="Q275">
        <v>4.8199999999999996E-3</v>
      </c>
      <c r="R275">
        <v>4.8199999999999996E-3</v>
      </c>
      <c r="S275">
        <v>4.8199999999999996E-3</v>
      </c>
      <c r="T275">
        <v>4.8199999999999996E-3</v>
      </c>
      <c r="U275">
        <v>4.8199999999999996E-3</v>
      </c>
      <c r="V275">
        <v>4.8199999999999996E-3</v>
      </c>
      <c r="W275">
        <v>4.8199999999999996E-3</v>
      </c>
      <c r="X275">
        <v>4.8199999999999996E-3</v>
      </c>
      <c r="Y275">
        <v>4.8199999999999996E-3</v>
      </c>
      <c r="Z275">
        <v>4.8199999999999996E-3</v>
      </c>
      <c r="AA275">
        <v>4.8199999999999996E-3</v>
      </c>
      <c r="AB275">
        <v>4.8199999999999996E-3</v>
      </c>
      <c r="AC275">
        <v>4.8199999999999996E-3</v>
      </c>
      <c r="AD275">
        <v>4.8199999999999996E-3</v>
      </c>
      <c r="AE275">
        <v>4.8199999999999996E-3</v>
      </c>
      <c r="AF275">
        <v>4.8199999999999996E-3</v>
      </c>
      <c r="AG275">
        <v>4.8199999999999996E-3</v>
      </c>
      <c r="AH275">
        <v>4.8199999999999996E-3</v>
      </c>
      <c r="AI275">
        <v>4.8199999999999996E-3</v>
      </c>
      <c r="AJ275">
        <v>4.8199999999999996E-3</v>
      </c>
      <c r="AK275">
        <v>4.8199999999999996E-3</v>
      </c>
      <c r="AL275">
        <v>4.8199999999999996E-3</v>
      </c>
      <c r="AM275">
        <v>4.8199999999999996E-3</v>
      </c>
      <c r="AN275">
        <v>4.8199999999999996E-3</v>
      </c>
      <c r="AO275">
        <v>4.8199999999999996E-3</v>
      </c>
    </row>
    <row r="276" spans="1:41" x14ac:dyDescent="0.25">
      <c r="A276" t="s">
        <v>78</v>
      </c>
      <c r="B276" t="s">
        <v>245</v>
      </c>
      <c r="C276" t="s">
        <v>398</v>
      </c>
      <c r="D276">
        <v>4.8199999999999996E-3</v>
      </c>
      <c r="E276">
        <v>4.8199999999999996E-3</v>
      </c>
      <c r="F276">
        <v>4.8199999999999996E-3</v>
      </c>
      <c r="G276">
        <v>4.8199999999999996E-3</v>
      </c>
      <c r="H276">
        <v>4.8199999999999996E-3</v>
      </c>
      <c r="I276">
        <v>4.8199999999999996E-3</v>
      </c>
      <c r="J276">
        <v>4.8199999999999996E-3</v>
      </c>
      <c r="K276">
        <v>4.8199999999999996E-3</v>
      </c>
      <c r="L276">
        <v>4.8199999999999996E-3</v>
      </c>
      <c r="M276">
        <v>4.8199999999999996E-3</v>
      </c>
      <c r="N276">
        <v>4.8199999999999996E-3</v>
      </c>
      <c r="O276">
        <v>4.8199999999999996E-3</v>
      </c>
      <c r="P276">
        <v>4.8199999999999996E-3</v>
      </c>
      <c r="Q276">
        <v>4.8199999999999996E-3</v>
      </c>
      <c r="R276">
        <v>4.8199999999999996E-3</v>
      </c>
      <c r="S276">
        <v>4.8199999999999996E-3</v>
      </c>
      <c r="T276">
        <v>4.8199999999999996E-3</v>
      </c>
      <c r="U276">
        <v>4.8199999999999996E-3</v>
      </c>
      <c r="V276">
        <v>4.8199999999999996E-3</v>
      </c>
      <c r="W276">
        <v>4.8199999999999996E-3</v>
      </c>
      <c r="X276">
        <v>4.8199999999999996E-3</v>
      </c>
      <c r="Y276">
        <v>4.8199999999999996E-3</v>
      </c>
      <c r="Z276">
        <v>4.8199999999999996E-3</v>
      </c>
      <c r="AA276">
        <v>4.8199999999999996E-3</v>
      </c>
      <c r="AB276">
        <v>4.8199999999999996E-3</v>
      </c>
      <c r="AC276">
        <v>4.8199999999999996E-3</v>
      </c>
      <c r="AD276">
        <v>4.8199999999999996E-3</v>
      </c>
      <c r="AE276">
        <v>4.8199999999999996E-3</v>
      </c>
      <c r="AF276">
        <v>4.8199999999999996E-3</v>
      </c>
      <c r="AG276">
        <v>4.8199999999999996E-3</v>
      </c>
      <c r="AH276">
        <v>4.8199999999999996E-3</v>
      </c>
      <c r="AI276">
        <v>4.8199999999999996E-3</v>
      </c>
      <c r="AJ276">
        <v>4.8199999999999996E-3</v>
      </c>
      <c r="AK276">
        <v>4.8199999999999996E-3</v>
      </c>
      <c r="AL276">
        <v>4.8199999999999996E-3</v>
      </c>
      <c r="AM276">
        <v>4.8199999999999996E-3</v>
      </c>
      <c r="AN276">
        <v>4.8199999999999996E-3</v>
      </c>
      <c r="AO276">
        <v>4.8199999999999996E-3</v>
      </c>
    </row>
    <row r="277" spans="1:41" x14ac:dyDescent="0.25">
      <c r="A277" t="s">
        <v>416</v>
      </c>
      <c r="B277" t="s">
        <v>245</v>
      </c>
      <c r="C277" t="s">
        <v>399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5">
      <c r="A278" t="s">
        <v>78</v>
      </c>
      <c r="B278" t="s">
        <v>245</v>
      </c>
      <c r="C278" t="s">
        <v>400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5">
      <c r="A279" t="s">
        <v>416</v>
      </c>
      <c r="B279" t="s">
        <v>245</v>
      </c>
      <c r="C279" t="s">
        <v>401</v>
      </c>
      <c r="D279">
        <v>1.4460000000000001E-2</v>
      </c>
      <c r="E279">
        <v>1.4460000000000001E-2</v>
      </c>
      <c r="F279">
        <v>1.4460000000000001E-2</v>
      </c>
      <c r="G279">
        <v>1.4460000000000001E-2</v>
      </c>
      <c r="H279">
        <v>1.4460000000000001E-2</v>
      </c>
      <c r="I279">
        <v>1.4460000000000001E-2</v>
      </c>
      <c r="J279">
        <v>1.4460000000000001E-2</v>
      </c>
      <c r="K279">
        <v>1.4460000000000001E-2</v>
      </c>
      <c r="L279">
        <v>1.4460000000000001E-2</v>
      </c>
      <c r="M279">
        <v>1.4460000000000001E-2</v>
      </c>
      <c r="N279">
        <v>1.4460000000000001E-2</v>
      </c>
      <c r="O279">
        <v>1.4460000000000001E-2</v>
      </c>
      <c r="P279">
        <v>1.4460000000000001E-2</v>
      </c>
      <c r="Q279">
        <v>1.4460000000000001E-2</v>
      </c>
      <c r="R279">
        <v>1.4460000000000001E-2</v>
      </c>
      <c r="S279">
        <v>1.4460000000000001E-2</v>
      </c>
      <c r="T279">
        <v>1.4460000000000001E-2</v>
      </c>
      <c r="U279">
        <v>1.4460000000000001E-2</v>
      </c>
      <c r="V279">
        <v>1.4460000000000001E-2</v>
      </c>
      <c r="W279">
        <v>1.4460000000000001E-2</v>
      </c>
      <c r="X279">
        <v>1.4460000000000001E-2</v>
      </c>
      <c r="Y279">
        <v>1.4460000000000001E-2</v>
      </c>
      <c r="Z279">
        <v>1.4460000000000001E-2</v>
      </c>
      <c r="AA279">
        <v>1.4460000000000001E-2</v>
      </c>
      <c r="AB279">
        <v>1.4460000000000001E-2</v>
      </c>
      <c r="AC279">
        <v>1.4460000000000001E-2</v>
      </c>
      <c r="AD279">
        <v>1.4460000000000001E-2</v>
      </c>
      <c r="AE279">
        <v>1.4460000000000001E-2</v>
      </c>
      <c r="AF279">
        <v>1.4460000000000001E-2</v>
      </c>
      <c r="AG279">
        <v>1.4460000000000001E-2</v>
      </c>
      <c r="AH279">
        <v>1.4460000000000001E-2</v>
      </c>
      <c r="AI279">
        <v>1.4460000000000001E-2</v>
      </c>
      <c r="AJ279">
        <v>1.4460000000000001E-2</v>
      </c>
      <c r="AK279">
        <v>1.4460000000000001E-2</v>
      </c>
      <c r="AL279">
        <v>1.4460000000000001E-2</v>
      </c>
      <c r="AM279">
        <v>1.4460000000000001E-2</v>
      </c>
      <c r="AN279">
        <v>1.4460000000000001E-2</v>
      </c>
      <c r="AO279">
        <v>1.4460000000000001E-2</v>
      </c>
    </row>
    <row r="280" spans="1:41" x14ac:dyDescent="0.25">
      <c r="A280" t="s">
        <v>416</v>
      </c>
      <c r="B280" t="s">
        <v>246</v>
      </c>
      <c r="C280" t="s">
        <v>402</v>
      </c>
      <c r="D280">
        <v>7.4899999999999994E-2</v>
      </c>
      <c r="E280">
        <v>7.4899999999999994E-2</v>
      </c>
      <c r="F280">
        <v>7.4899999999999994E-2</v>
      </c>
      <c r="G280">
        <v>7.4899999999999994E-2</v>
      </c>
      <c r="H280">
        <v>7.4899999999999994E-2</v>
      </c>
      <c r="I280">
        <v>7.4899999999999994E-2</v>
      </c>
      <c r="J280">
        <v>7.4899999999999994E-2</v>
      </c>
      <c r="K280">
        <v>7.4899999999999994E-2</v>
      </c>
      <c r="L280">
        <v>7.4899999999999994E-2</v>
      </c>
      <c r="M280">
        <v>7.4899999999999994E-2</v>
      </c>
      <c r="N280">
        <v>7.4899999999999994E-2</v>
      </c>
      <c r="O280">
        <v>7.4899999999999994E-2</v>
      </c>
      <c r="P280">
        <v>7.4899999999999994E-2</v>
      </c>
      <c r="Q280">
        <v>7.4899999999999994E-2</v>
      </c>
      <c r="R280">
        <v>7.4899999999999994E-2</v>
      </c>
      <c r="S280">
        <v>7.4899999999999994E-2</v>
      </c>
      <c r="T280">
        <v>7.4899999999999994E-2</v>
      </c>
      <c r="U280">
        <v>7.4899999999999994E-2</v>
      </c>
      <c r="V280">
        <v>7.4899999999999994E-2</v>
      </c>
      <c r="W280">
        <v>7.4899999999999994E-2</v>
      </c>
      <c r="X280">
        <v>7.4899999999999994E-2</v>
      </c>
      <c r="Y280">
        <v>7.4899999999999994E-2</v>
      </c>
      <c r="Z280">
        <v>7.4899999999999994E-2</v>
      </c>
      <c r="AA280">
        <v>7.4899999999999994E-2</v>
      </c>
      <c r="AB280">
        <v>7.4899999999999994E-2</v>
      </c>
      <c r="AC280">
        <v>7.4899999999999994E-2</v>
      </c>
      <c r="AD280">
        <v>7.4899999999999994E-2</v>
      </c>
      <c r="AE280">
        <v>7.4899999999999994E-2</v>
      </c>
      <c r="AF280">
        <v>7.4899999999999994E-2</v>
      </c>
      <c r="AG280">
        <v>7.4899999999999994E-2</v>
      </c>
      <c r="AH280">
        <v>7.4899999999999994E-2</v>
      </c>
      <c r="AI280">
        <v>7.4899999999999994E-2</v>
      </c>
      <c r="AJ280">
        <v>7.4899999999999994E-2</v>
      </c>
      <c r="AK280">
        <v>7.4899999999999994E-2</v>
      </c>
      <c r="AL280">
        <v>7.4899999999999994E-2</v>
      </c>
      <c r="AM280">
        <v>7.4899999999999994E-2</v>
      </c>
      <c r="AN280">
        <v>7.4899999999999994E-2</v>
      </c>
      <c r="AO280">
        <v>7.4899999999999994E-2</v>
      </c>
    </row>
    <row r="281" spans="1:41" x14ac:dyDescent="0.25">
      <c r="A281" t="s">
        <v>78</v>
      </c>
      <c r="B281" t="s">
        <v>246</v>
      </c>
      <c r="C281" t="s">
        <v>403</v>
      </c>
      <c r="D281">
        <v>2.3519999999999999E-2</v>
      </c>
      <c r="E281">
        <v>2.3519999999999999E-2</v>
      </c>
      <c r="F281">
        <v>2.3519999999999999E-2</v>
      </c>
      <c r="G281">
        <v>2.3519999999999999E-2</v>
      </c>
      <c r="H281">
        <v>2.3519999999999999E-2</v>
      </c>
      <c r="I281">
        <v>2.3519999999999999E-2</v>
      </c>
      <c r="J281">
        <v>2.3519999999999999E-2</v>
      </c>
      <c r="K281">
        <v>2.3519999999999999E-2</v>
      </c>
      <c r="L281">
        <v>2.3519999999999999E-2</v>
      </c>
      <c r="M281">
        <v>2.3519999999999999E-2</v>
      </c>
      <c r="N281">
        <v>2.3519999999999999E-2</v>
      </c>
      <c r="O281">
        <v>2.3519999999999999E-2</v>
      </c>
      <c r="P281">
        <v>2.3519999999999999E-2</v>
      </c>
      <c r="Q281">
        <v>2.3519999999999999E-2</v>
      </c>
      <c r="R281">
        <v>2.3519999999999999E-2</v>
      </c>
      <c r="S281">
        <v>2.3519999999999999E-2</v>
      </c>
      <c r="T281">
        <v>2.3519999999999999E-2</v>
      </c>
      <c r="U281">
        <v>2.3519999999999999E-2</v>
      </c>
      <c r="V281">
        <v>2.3519999999999999E-2</v>
      </c>
      <c r="W281">
        <v>2.3519999999999999E-2</v>
      </c>
      <c r="X281">
        <v>2.3519999999999999E-2</v>
      </c>
      <c r="Y281">
        <v>2.3519999999999999E-2</v>
      </c>
      <c r="Z281">
        <v>2.3519999999999999E-2</v>
      </c>
      <c r="AA281">
        <v>2.3519999999999999E-2</v>
      </c>
      <c r="AB281">
        <v>2.3519999999999999E-2</v>
      </c>
      <c r="AC281">
        <v>2.3519999999999999E-2</v>
      </c>
      <c r="AD281">
        <v>2.3519999999999999E-2</v>
      </c>
      <c r="AE281">
        <v>2.3519999999999999E-2</v>
      </c>
      <c r="AF281">
        <v>2.3519999999999999E-2</v>
      </c>
      <c r="AG281">
        <v>2.3519999999999999E-2</v>
      </c>
      <c r="AH281">
        <v>2.3519999999999999E-2</v>
      </c>
      <c r="AI281">
        <v>2.3519999999999999E-2</v>
      </c>
      <c r="AJ281">
        <v>2.3519999999999999E-2</v>
      </c>
      <c r="AK281">
        <v>2.3519999999999999E-2</v>
      </c>
      <c r="AL281">
        <v>2.3519999999999999E-2</v>
      </c>
      <c r="AM281">
        <v>2.3519999999999999E-2</v>
      </c>
      <c r="AN281">
        <v>2.3519999999999999E-2</v>
      </c>
      <c r="AO281">
        <v>2.3519999999999999E-2</v>
      </c>
    </row>
    <row r="282" spans="1:41" x14ac:dyDescent="0.25">
      <c r="A282" t="s">
        <v>78</v>
      </c>
      <c r="B282" t="s">
        <v>246</v>
      </c>
      <c r="C282" t="s">
        <v>404</v>
      </c>
      <c r="D282">
        <v>2.3519999999999999E-2</v>
      </c>
      <c r="E282">
        <v>2.3519999999999999E-2</v>
      </c>
      <c r="F282">
        <v>2.3519999999999999E-2</v>
      </c>
      <c r="G282">
        <v>2.3519999999999999E-2</v>
      </c>
      <c r="H282">
        <v>2.3519999999999999E-2</v>
      </c>
      <c r="I282">
        <v>2.3519999999999999E-2</v>
      </c>
      <c r="J282">
        <v>2.3519999999999999E-2</v>
      </c>
      <c r="K282">
        <v>2.3519999999999999E-2</v>
      </c>
      <c r="L282">
        <v>2.3519999999999999E-2</v>
      </c>
      <c r="M282">
        <v>2.3519999999999999E-2</v>
      </c>
      <c r="N282">
        <v>2.3519999999999999E-2</v>
      </c>
      <c r="O282">
        <v>2.3519999999999999E-2</v>
      </c>
      <c r="P282">
        <v>2.3519999999999999E-2</v>
      </c>
      <c r="Q282">
        <v>2.3519999999999999E-2</v>
      </c>
      <c r="R282">
        <v>2.3519999999999999E-2</v>
      </c>
      <c r="S282">
        <v>2.3519999999999999E-2</v>
      </c>
      <c r="T282">
        <v>2.3519999999999999E-2</v>
      </c>
      <c r="U282">
        <v>2.3519999999999999E-2</v>
      </c>
      <c r="V282">
        <v>2.3519999999999999E-2</v>
      </c>
      <c r="W282">
        <v>2.3519999999999999E-2</v>
      </c>
      <c r="X282">
        <v>2.3519999999999999E-2</v>
      </c>
      <c r="Y282">
        <v>2.3519999999999999E-2</v>
      </c>
      <c r="Z282">
        <v>2.3519999999999999E-2</v>
      </c>
      <c r="AA282">
        <v>2.3519999999999999E-2</v>
      </c>
      <c r="AB282">
        <v>2.3519999999999999E-2</v>
      </c>
      <c r="AC282">
        <v>2.3519999999999999E-2</v>
      </c>
      <c r="AD282">
        <v>2.3519999999999999E-2</v>
      </c>
      <c r="AE282">
        <v>2.3519999999999999E-2</v>
      </c>
      <c r="AF282">
        <v>2.3519999999999999E-2</v>
      </c>
      <c r="AG282">
        <v>2.3519999999999999E-2</v>
      </c>
      <c r="AH282">
        <v>2.3519999999999999E-2</v>
      </c>
      <c r="AI282">
        <v>2.3519999999999999E-2</v>
      </c>
      <c r="AJ282">
        <v>2.3519999999999999E-2</v>
      </c>
      <c r="AK282">
        <v>2.3519999999999999E-2</v>
      </c>
      <c r="AL282">
        <v>2.3519999999999999E-2</v>
      </c>
      <c r="AM282">
        <v>2.3519999999999999E-2</v>
      </c>
      <c r="AN282">
        <v>2.3519999999999999E-2</v>
      </c>
      <c r="AO282">
        <v>2.3519999999999999E-2</v>
      </c>
    </row>
    <row r="283" spans="1:41" x14ac:dyDescent="0.25">
      <c r="A283" t="s">
        <v>78</v>
      </c>
      <c r="B283" t="s">
        <v>246</v>
      </c>
      <c r="C283" t="s">
        <v>405</v>
      </c>
      <c r="D283">
        <v>2.3519999999999999E-2</v>
      </c>
      <c r="E283">
        <v>2.3519999999999999E-2</v>
      </c>
      <c r="F283">
        <v>2.3519999999999999E-2</v>
      </c>
      <c r="G283">
        <v>2.3519999999999999E-2</v>
      </c>
      <c r="H283">
        <v>2.3519999999999999E-2</v>
      </c>
      <c r="I283">
        <v>2.3519999999999999E-2</v>
      </c>
      <c r="J283">
        <v>2.3519999999999999E-2</v>
      </c>
      <c r="K283">
        <v>2.3519999999999999E-2</v>
      </c>
      <c r="L283">
        <v>2.3519999999999999E-2</v>
      </c>
      <c r="M283">
        <v>2.3519999999999999E-2</v>
      </c>
      <c r="N283">
        <v>2.3519999999999999E-2</v>
      </c>
      <c r="O283">
        <v>2.3519999999999999E-2</v>
      </c>
      <c r="P283">
        <v>2.3519999999999999E-2</v>
      </c>
      <c r="Q283">
        <v>2.3519999999999999E-2</v>
      </c>
      <c r="R283">
        <v>2.3519999999999999E-2</v>
      </c>
      <c r="S283">
        <v>2.3519999999999999E-2</v>
      </c>
      <c r="T283">
        <v>2.3519999999999999E-2</v>
      </c>
      <c r="U283">
        <v>2.3519999999999999E-2</v>
      </c>
      <c r="V283">
        <v>2.3519999999999999E-2</v>
      </c>
      <c r="W283">
        <v>2.3519999999999999E-2</v>
      </c>
      <c r="X283">
        <v>2.3519999999999999E-2</v>
      </c>
      <c r="Y283">
        <v>2.3519999999999999E-2</v>
      </c>
      <c r="Z283">
        <v>2.3519999999999999E-2</v>
      </c>
      <c r="AA283">
        <v>2.3519999999999999E-2</v>
      </c>
      <c r="AB283">
        <v>2.3519999999999999E-2</v>
      </c>
      <c r="AC283">
        <v>2.3519999999999999E-2</v>
      </c>
      <c r="AD283">
        <v>2.3519999999999999E-2</v>
      </c>
      <c r="AE283">
        <v>2.3519999999999999E-2</v>
      </c>
      <c r="AF283">
        <v>2.3519999999999999E-2</v>
      </c>
      <c r="AG283">
        <v>2.3519999999999999E-2</v>
      </c>
      <c r="AH283">
        <v>2.3519999999999999E-2</v>
      </c>
      <c r="AI283">
        <v>2.3519999999999999E-2</v>
      </c>
      <c r="AJ283">
        <v>2.3519999999999999E-2</v>
      </c>
      <c r="AK283">
        <v>2.3519999999999999E-2</v>
      </c>
      <c r="AL283">
        <v>2.3519999999999999E-2</v>
      </c>
      <c r="AM283">
        <v>2.3519999999999999E-2</v>
      </c>
      <c r="AN283">
        <v>2.3519999999999999E-2</v>
      </c>
      <c r="AO283">
        <v>2.3519999999999999E-2</v>
      </c>
    </row>
    <row r="284" spans="1:41" x14ac:dyDescent="0.25">
      <c r="A284" t="s">
        <v>416</v>
      </c>
      <c r="B284" t="s">
        <v>246</v>
      </c>
      <c r="C284" t="s">
        <v>406</v>
      </c>
      <c r="D284">
        <v>5.178E-2</v>
      </c>
      <c r="E284">
        <v>5.178E-2</v>
      </c>
      <c r="F284">
        <v>5.178E-2</v>
      </c>
      <c r="G284">
        <v>5.178E-2</v>
      </c>
      <c r="H284">
        <v>5.178E-2</v>
      </c>
      <c r="I284">
        <v>5.178E-2</v>
      </c>
      <c r="J284">
        <v>5.178E-2</v>
      </c>
      <c r="K284">
        <v>5.178E-2</v>
      </c>
      <c r="L284">
        <v>5.178E-2</v>
      </c>
      <c r="M284">
        <v>5.178E-2</v>
      </c>
      <c r="N284">
        <v>5.178E-2</v>
      </c>
      <c r="O284">
        <v>5.178E-2</v>
      </c>
      <c r="P284">
        <v>5.178E-2</v>
      </c>
      <c r="Q284">
        <v>5.178E-2</v>
      </c>
      <c r="R284">
        <v>5.178E-2</v>
      </c>
      <c r="S284">
        <v>5.178E-2</v>
      </c>
      <c r="T284">
        <v>5.178E-2</v>
      </c>
      <c r="U284">
        <v>5.178E-2</v>
      </c>
      <c r="V284">
        <v>5.178E-2</v>
      </c>
      <c r="W284">
        <v>5.178E-2</v>
      </c>
      <c r="X284">
        <v>5.178E-2</v>
      </c>
      <c r="Y284">
        <v>5.178E-2</v>
      </c>
      <c r="Z284">
        <v>5.178E-2</v>
      </c>
      <c r="AA284">
        <v>5.178E-2</v>
      </c>
      <c r="AB284">
        <v>5.178E-2</v>
      </c>
      <c r="AC284">
        <v>5.178E-2</v>
      </c>
      <c r="AD284">
        <v>5.178E-2</v>
      </c>
      <c r="AE284">
        <v>5.178E-2</v>
      </c>
      <c r="AF284">
        <v>5.178E-2</v>
      </c>
      <c r="AG284">
        <v>5.178E-2</v>
      </c>
      <c r="AH284">
        <v>5.178E-2</v>
      </c>
      <c r="AI284">
        <v>5.178E-2</v>
      </c>
      <c r="AJ284">
        <v>5.178E-2</v>
      </c>
      <c r="AK284">
        <v>5.178E-2</v>
      </c>
      <c r="AL284">
        <v>5.178E-2</v>
      </c>
      <c r="AM284">
        <v>5.178E-2</v>
      </c>
      <c r="AN284">
        <v>5.178E-2</v>
      </c>
      <c r="AO284">
        <v>5.178E-2</v>
      </c>
    </row>
    <row r="285" spans="1:41" x14ac:dyDescent="0.25">
      <c r="A285" t="s">
        <v>78</v>
      </c>
      <c r="B285" t="s">
        <v>246</v>
      </c>
      <c r="C285" t="s">
        <v>407</v>
      </c>
      <c r="D285">
        <v>1.823E-2</v>
      </c>
      <c r="E285">
        <v>1.823E-2</v>
      </c>
      <c r="F285">
        <v>1.823E-2</v>
      </c>
      <c r="G285">
        <v>1.823E-2</v>
      </c>
      <c r="H285">
        <v>1.823E-2</v>
      </c>
      <c r="I285">
        <v>1.823E-2</v>
      </c>
      <c r="J285">
        <v>1.823E-2</v>
      </c>
      <c r="K285">
        <v>1.823E-2</v>
      </c>
      <c r="L285">
        <v>1.823E-2</v>
      </c>
      <c r="M285">
        <v>1.823E-2</v>
      </c>
      <c r="N285">
        <v>1.823E-2</v>
      </c>
      <c r="O285">
        <v>1.823E-2</v>
      </c>
      <c r="P285">
        <v>1.823E-2</v>
      </c>
      <c r="Q285">
        <v>1.823E-2</v>
      </c>
      <c r="R285">
        <v>1.823E-2</v>
      </c>
      <c r="S285">
        <v>1.823E-2</v>
      </c>
      <c r="T285">
        <v>1.823E-2</v>
      </c>
      <c r="U285">
        <v>1.823E-2</v>
      </c>
      <c r="V285">
        <v>1.823E-2</v>
      </c>
      <c r="W285">
        <v>1.823E-2</v>
      </c>
      <c r="X285">
        <v>1.823E-2</v>
      </c>
      <c r="Y285">
        <v>1.823E-2</v>
      </c>
      <c r="Z285">
        <v>1.823E-2</v>
      </c>
      <c r="AA285">
        <v>1.823E-2</v>
      </c>
      <c r="AB285">
        <v>1.823E-2</v>
      </c>
      <c r="AC285">
        <v>1.823E-2</v>
      </c>
      <c r="AD285">
        <v>1.823E-2</v>
      </c>
      <c r="AE285">
        <v>1.823E-2</v>
      </c>
      <c r="AF285">
        <v>1.823E-2</v>
      </c>
      <c r="AG285">
        <v>1.823E-2</v>
      </c>
      <c r="AH285">
        <v>1.823E-2</v>
      </c>
      <c r="AI285">
        <v>1.823E-2</v>
      </c>
      <c r="AJ285">
        <v>1.823E-2</v>
      </c>
      <c r="AK285">
        <v>1.823E-2</v>
      </c>
      <c r="AL285">
        <v>1.823E-2</v>
      </c>
      <c r="AM285">
        <v>1.823E-2</v>
      </c>
      <c r="AN285">
        <v>1.823E-2</v>
      </c>
      <c r="AO285">
        <v>1.823E-2</v>
      </c>
    </row>
    <row r="286" spans="1:41" x14ac:dyDescent="0.25">
      <c r="A286" t="s">
        <v>416</v>
      </c>
      <c r="B286" t="s">
        <v>246</v>
      </c>
      <c r="C286" t="s">
        <v>408</v>
      </c>
      <c r="D286">
        <v>7.0569999999999994E-2</v>
      </c>
      <c r="E286">
        <v>7.0569999999999994E-2</v>
      </c>
      <c r="F286">
        <v>7.0569999999999994E-2</v>
      </c>
      <c r="G286">
        <v>7.0569999999999994E-2</v>
      </c>
      <c r="H286">
        <v>7.0569999999999994E-2</v>
      </c>
      <c r="I286">
        <v>7.0569999999999994E-2</v>
      </c>
      <c r="J286">
        <v>7.0569999999999994E-2</v>
      </c>
      <c r="K286">
        <v>7.0569999999999994E-2</v>
      </c>
      <c r="L286">
        <v>7.0569999999999994E-2</v>
      </c>
      <c r="M286">
        <v>7.0569999999999994E-2</v>
      </c>
      <c r="N286">
        <v>7.0569999999999994E-2</v>
      </c>
      <c r="O286">
        <v>7.0569999999999994E-2</v>
      </c>
      <c r="P286">
        <v>7.0569999999999994E-2</v>
      </c>
      <c r="Q286">
        <v>7.0569999999999994E-2</v>
      </c>
      <c r="R286">
        <v>7.0569999999999994E-2</v>
      </c>
      <c r="S286">
        <v>7.0569999999999994E-2</v>
      </c>
      <c r="T286">
        <v>7.0569999999999994E-2</v>
      </c>
      <c r="U286">
        <v>7.0569999999999994E-2</v>
      </c>
      <c r="V286">
        <v>7.0569999999999994E-2</v>
      </c>
      <c r="W286">
        <v>7.0569999999999994E-2</v>
      </c>
      <c r="X286">
        <v>7.0569999999999994E-2</v>
      </c>
      <c r="Y286">
        <v>7.0569999999999994E-2</v>
      </c>
      <c r="Z286">
        <v>7.0569999999999994E-2</v>
      </c>
      <c r="AA286">
        <v>7.0569999999999994E-2</v>
      </c>
      <c r="AB286">
        <v>7.0569999999999994E-2</v>
      </c>
      <c r="AC286">
        <v>7.0569999999999994E-2</v>
      </c>
      <c r="AD286">
        <v>7.0569999999999994E-2</v>
      </c>
      <c r="AE286">
        <v>7.0569999999999994E-2</v>
      </c>
      <c r="AF286">
        <v>7.0569999999999994E-2</v>
      </c>
      <c r="AG286">
        <v>7.0569999999999994E-2</v>
      </c>
      <c r="AH286">
        <v>7.0569999999999994E-2</v>
      </c>
      <c r="AI286">
        <v>7.0569999999999994E-2</v>
      </c>
      <c r="AJ286">
        <v>7.0569999999999994E-2</v>
      </c>
      <c r="AK286">
        <v>7.0569999999999994E-2</v>
      </c>
      <c r="AL286">
        <v>7.0569999999999994E-2</v>
      </c>
      <c r="AM286">
        <v>7.0569999999999994E-2</v>
      </c>
      <c r="AN286">
        <v>7.0569999999999994E-2</v>
      </c>
      <c r="AO286">
        <v>7.0569999999999994E-2</v>
      </c>
    </row>
    <row r="287" spans="1:41" x14ac:dyDescent="0.25">
      <c r="A287" t="s">
        <v>416</v>
      </c>
      <c r="B287" t="s">
        <v>247</v>
      </c>
      <c r="C287" t="s">
        <v>409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5">
      <c r="A288" t="s">
        <v>78</v>
      </c>
      <c r="B288" t="s">
        <v>247</v>
      </c>
      <c r="C288" t="s">
        <v>410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25">
      <c r="A289" t="s">
        <v>78</v>
      </c>
      <c r="B289" t="s">
        <v>247</v>
      </c>
      <c r="C289" t="s">
        <v>411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25">
      <c r="A290" t="s">
        <v>78</v>
      </c>
      <c r="B290" t="s">
        <v>247</v>
      </c>
      <c r="C290" t="s">
        <v>412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5">
      <c r="A291" t="s">
        <v>416</v>
      </c>
      <c r="B291" t="s">
        <v>247</v>
      </c>
      <c r="C291" t="s">
        <v>413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25">
      <c r="A292" t="s">
        <v>78</v>
      </c>
      <c r="B292" t="s">
        <v>247</v>
      </c>
      <c r="C292" t="s">
        <v>414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25">
      <c r="A293" t="s">
        <v>416</v>
      </c>
      <c r="B293" t="s">
        <v>247</v>
      </c>
      <c r="C293" t="s">
        <v>415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5" spans="1:41" x14ac:dyDescent="0.25">
      <c r="C295" t="s">
        <v>151</v>
      </c>
      <c r="D295">
        <v>2023</v>
      </c>
      <c r="E295">
        <v>2024</v>
      </c>
      <c r="F295">
        <v>2025</v>
      </c>
      <c r="G295">
        <v>2026</v>
      </c>
      <c r="H295">
        <v>2027</v>
      </c>
      <c r="I295">
        <v>2028</v>
      </c>
      <c r="J295">
        <v>2029</v>
      </c>
      <c r="K295">
        <v>2030</v>
      </c>
      <c r="L295">
        <v>2031</v>
      </c>
      <c r="M295">
        <v>2032</v>
      </c>
      <c r="N295">
        <v>2033</v>
      </c>
      <c r="O295">
        <v>2034</v>
      </c>
      <c r="P295">
        <v>2035</v>
      </c>
      <c r="Q295">
        <v>2036</v>
      </c>
      <c r="R295">
        <v>2037</v>
      </c>
      <c r="S295">
        <v>2038</v>
      </c>
      <c r="T295">
        <v>2039</v>
      </c>
      <c r="U295">
        <v>2040</v>
      </c>
      <c r="V295">
        <v>2041</v>
      </c>
      <c r="W295">
        <v>2042</v>
      </c>
      <c r="X295">
        <v>2043</v>
      </c>
      <c r="Y295">
        <v>2044</v>
      </c>
      <c r="Z295">
        <v>2045</v>
      </c>
      <c r="AA295">
        <v>2046</v>
      </c>
      <c r="AB295">
        <v>2047</v>
      </c>
      <c r="AC295">
        <v>2048</v>
      </c>
      <c r="AD295">
        <v>2049</v>
      </c>
      <c r="AE295">
        <v>2050</v>
      </c>
      <c r="AF295">
        <v>2051</v>
      </c>
      <c r="AG295">
        <v>2052</v>
      </c>
      <c r="AH295">
        <v>2053</v>
      </c>
      <c r="AI295">
        <v>2054</v>
      </c>
      <c r="AJ295">
        <v>2055</v>
      </c>
      <c r="AK295">
        <v>2056</v>
      </c>
      <c r="AL295">
        <v>2057</v>
      </c>
      <c r="AM295">
        <v>2058</v>
      </c>
      <c r="AN295">
        <v>2059</v>
      </c>
      <c r="AO295">
        <v>2060</v>
      </c>
    </row>
    <row r="296" spans="1:41" x14ac:dyDescent="0.25">
      <c r="A296" t="s">
        <v>416</v>
      </c>
      <c r="B296" t="s">
        <v>236</v>
      </c>
      <c r="C296" t="s">
        <v>417</v>
      </c>
      <c r="D296" s="22">
        <v>9632950</v>
      </c>
      <c r="E296" s="22">
        <v>9632950</v>
      </c>
      <c r="F296" s="22">
        <v>9632950</v>
      </c>
      <c r="G296" s="22">
        <v>9632950</v>
      </c>
      <c r="H296" s="22">
        <v>9632950</v>
      </c>
      <c r="I296" s="22">
        <v>9632950</v>
      </c>
      <c r="J296" s="22">
        <v>9632950</v>
      </c>
      <c r="K296" s="22">
        <v>9632950</v>
      </c>
      <c r="L296" s="22">
        <v>9632950</v>
      </c>
      <c r="M296" s="22">
        <v>9632950</v>
      </c>
      <c r="N296" s="22">
        <v>9632950</v>
      </c>
      <c r="O296" s="22">
        <v>9632950</v>
      </c>
      <c r="P296" s="22">
        <v>9632950</v>
      </c>
      <c r="Q296" s="22">
        <v>9632950</v>
      </c>
      <c r="R296" s="22">
        <v>9632950</v>
      </c>
      <c r="S296" s="22">
        <v>9632950</v>
      </c>
      <c r="T296" s="22">
        <v>9632950</v>
      </c>
      <c r="U296" s="22">
        <v>9632950</v>
      </c>
      <c r="V296" s="22">
        <v>9632950</v>
      </c>
      <c r="W296" s="22">
        <v>9632950</v>
      </c>
      <c r="X296" s="22">
        <v>9632950</v>
      </c>
      <c r="Y296" s="22">
        <v>9632950</v>
      </c>
      <c r="Z296" s="22">
        <v>9632950</v>
      </c>
      <c r="AA296" s="22">
        <v>9632950</v>
      </c>
      <c r="AB296" s="22">
        <v>9632950</v>
      </c>
      <c r="AC296" s="22">
        <v>9632950</v>
      </c>
      <c r="AD296" s="22">
        <v>9632950</v>
      </c>
      <c r="AE296" s="22">
        <v>9632950</v>
      </c>
      <c r="AF296" s="22">
        <v>9632950</v>
      </c>
      <c r="AG296" s="22">
        <v>9632950</v>
      </c>
      <c r="AH296" s="22">
        <v>9632950</v>
      </c>
      <c r="AI296" s="22">
        <v>9632950</v>
      </c>
      <c r="AJ296" s="22">
        <v>9632950</v>
      </c>
      <c r="AK296" s="22">
        <v>9632950</v>
      </c>
      <c r="AL296" s="22">
        <v>9632950</v>
      </c>
      <c r="AM296" s="22">
        <v>9632950</v>
      </c>
      <c r="AN296" s="22">
        <v>9632950</v>
      </c>
      <c r="AO296" s="22">
        <v>9632950</v>
      </c>
    </row>
    <row r="297" spans="1:41" x14ac:dyDescent="0.25">
      <c r="A297" t="s">
        <v>78</v>
      </c>
      <c r="B297" t="s">
        <v>236</v>
      </c>
      <c r="C297" t="s">
        <v>418</v>
      </c>
      <c r="D297">
        <v>69802</v>
      </c>
      <c r="E297">
        <v>69802</v>
      </c>
      <c r="F297">
        <v>69802</v>
      </c>
      <c r="G297">
        <v>69802</v>
      </c>
      <c r="H297">
        <v>69802</v>
      </c>
      <c r="I297">
        <v>69802</v>
      </c>
      <c r="J297">
        <v>69802</v>
      </c>
      <c r="K297">
        <v>69802</v>
      </c>
      <c r="L297">
        <v>69802</v>
      </c>
      <c r="M297">
        <v>69802</v>
      </c>
      <c r="N297">
        <v>69802</v>
      </c>
      <c r="O297">
        <v>69802</v>
      </c>
      <c r="P297">
        <v>69802</v>
      </c>
      <c r="Q297">
        <v>69802</v>
      </c>
      <c r="R297">
        <v>69802</v>
      </c>
      <c r="S297">
        <v>69802</v>
      </c>
      <c r="T297">
        <v>69802</v>
      </c>
      <c r="U297">
        <v>69802</v>
      </c>
      <c r="V297">
        <v>69802</v>
      </c>
      <c r="W297">
        <v>69802</v>
      </c>
      <c r="X297">
        <v>69802</v>
      </c>
      <c r="Y297">
        <v>69802</v>
      </c>
      <c r="Z297">
        <v>69802</v>
      </c>
      <c r="AA297">
        <v>69802</v>
      </c>
      <c r="AB297">
        <v>69802</v>
      </c>
      <c r="AC297">
        <v>69802</v>
      </c>
      <c r="AD297">
        <v>69802</v>
      </c>
      <c r="AE297">
        <v>69802</v>
      </c>
      <c r="AF297">
        <v>69802</v>
      </c>
      <c r="AG297">
        <v>69802</v>
      </c>
      <c r="AH297">
        <v>69802</v>
      </c>
      <c r="AI297">
        <v>69802</v>
      </c>
      <c r="AJ297">
        <v>69802</v>
      </c>
      <c r="AK297">
        <v>69802</v>
      </c>
      <c r="AL297">
        <v>69802</v>
      </c>
      <c r="AM297">
        <v>69802</v>
      </c>
      <c r="AN297">
        <v>69802</v>
      </c>
      <c r="AO297">
        <v>69802</v>
      </c>
    </row>
    <row r="298" spans="1:41" x14ac:dyDescent="0.25">
      <c r="A298" t="s">
        <v>78</v>
      </c>
      <c r="B298" t="s">
        <v>236</v>
      </c>
      <c r="C298" t="s">
        <v>419</v>
      </c>
      <c r="D298" s="22">
        <v>261344000</v>
      </c>
      <c r="E298" s="22">
        <v>261344000</v>
      </c>
      <c r="F298" s="22">
        <v>261344000</v>
      </c>
      <c r="G298" s="22">
        <v>261344000</v>
      </c>
      <c r="H298" s="22">
        <v>261344000</v>
      </c>
      <c r="I298" s="22">
        <v>261344000</v>
      </c>
      <c r="J298" s="22">
        <v>261344000</v>
      </c>
      <c r="K298" s="22">
        <v>261344000</v>
      </c>
      <c r="L298" s="22">
        <v>261344000</v>
      </c>
      <c r="M298" s="22">
        <v>261344000</v>
      </c>
      <c r="N298" s="22">
        <v>261344000</v>
      </c>
      <c r="O298" s="22">
        <v>261344000</v>
      </c>
      <c r="P298" s="22">
        <v>261344000</v>
      </c>
      <c r="Q298" s="22">
        <v>261344000</v>
      </c>
      <c r="R298" s="22">
        <v>261344000</v>
      </c>
      <c r="S298" s="22">
        <v>261344000</v>
      </c>
      <c r="T298" s="22">
        <v>261344000</v>
      </c>
      <c r="U298" s="22">
        <v>261344000</v>
      </c>
      <c r="V298" s="22">
        <v>261344000</v>
      </c>
      <c r="W298" s="22">
        <v>261344000</v>
      </c>
      <c r="X298" s="22">
        <v>261344000</v>
      </c>
      <c r="Y298" s="22">
        <v>261344000</v>
      </c>
      <c r="Z298" s="22">
        <v>261344000</v>
      </c>
      <c r="AA298" s="22">
        <v>261344000</v>
      </c>
      <c r="AB298" s="22">
        <v>261344000</v>
      </c>
      <c r="AC298" s="22">
        <v>261344000</v>
      </c>
      <c r="AD298" s="22">
        <v>261344000</v>
      </c>
      <c r="AE298" s="22">
        <v>261344000</v>
      </c>
      <c r="AF298" s="22">
        <v>261344000</v>
      </c>
      <c r="AG298" s="22">
        <v>261344000</v>
      </c>
      <c r="AH298" s="22">
        <v>261344000</v>
      </c>
      <c r="AI298" s="22">
        <v>261344000</v>
      </c>
      <c r="AJ298" s="22">
        <v>261344000</v>
      </c>
      <c r="AK298" s="22">
        <v>261344000</v>
      </c>
      <c r="AL298" s="22">
        <v>261344000</v>
      </c>
      <c r="AM298" s="22">
        <v>261344000</v>
      </c>
      <c r="AN298" s="22">
        <v>261344000</v>
      </c>
      <c r="AO298" s="22">
        <v>261344000</v>
      </c>
    </row>
    <row r="299" spans="1:41" x14ac:dyDescent="0.25">
      <c r="A299" t="s">
        <v>78</v>
      </c>
      <c r="B299" t="s">
        <v>236</v>
      </c>
      <c r="C299" t="s">
        <v>420</v>
      </c>
      <c r="D299" s="22">
        <v>1843350</v>
      </c>
      <c r="E299" s="22">
        <v>1843350</v>
      </c>
      <c r="F299" s="22">
        <v>1843350</v>
      </c>
      <c r="G299" s="22">
        <v>1843350</v>
      </c>
      <c r="H299" s="22">
        <v>1843350</v>
      </c>
      <c r="I299" s="22">
        <v>1843350</v>
      </c>
      <c r="J299" s="22">
        <v>1843350</v>
      </c>
      <c r="K299" s="22">
        <v>1843350</v>
      </c>
      <c r="L299" s="22">
        <v>1843350</v>
      </c>
      <c r="M299" s="22">
        <v>1843350</v>
      </c>
      <c r="N299" s="22">
        <v>1843350</v>
      </c>
      <c r="O299" s="22">
        <v>1843350</v>
      </c>
      <c r="P299" s="22">
        <v>1843350</v>
      </c>
      <c r="Q299" s="22">
        <v>1843350</v>
      </c>
      <c r="R299" s="22">
        <v>1843350</v>
      </c>
      <c r="S299" s="22">
        <v>1843350</v>
      </c>
      <c r="T299" s="22">
        <v>1843350</v>
      </c>
      <c r="U299" s="22">
        <v>1843350</v>
      </c>
      <c r="V299" s="22">
        <v>1843350</v>
      </c>
      <c r="W299" s="22">
        <v>1843350</v>
      </c>
      <c r="X299" s="22">
        <v>1843350</v>
      </c>
      <c r="Y299" s="22">
        <v>1843350</v>
      </c>
      <c r="Z299" s="22">
        <v>1843350</v>
      </c>
      <c r="AA299" s="22">
        <v>1843350</v>
      </c>
      <c r="AB299" s="22">
        <v>1843350</v>
      </c>
      <c r="AC299" s="22">
        <v>1843350</v>
      </c>
      <c r="AD299" s="22">
        <v>1843350</v>
      </c>
      <c r="AE299" s="22">
        <v>1843350</v>
      </c>
      <c r="AF299" s="22">
        <v>1843350</v>
      </c>
      <c r="AG299" s="22">
        <v>1843350</v>
      </c>
      <c r="AH299" s="22">
        <v>1843350</v>
      </c>
      <c r="AI299" s="22">
        <v>1843350</v>
      </c>
      <c r="AJ299" s="22">
        <v>1843350</v>
      </c>
      <c r="AK299" s="22">
        <v>1843350</v>
      </c>
      <c r="AL299" s="22">
        <v>1843350</v>
      </c>
      <c r="AM299" s="22">
        <v>1843350</v>
      </c>
      <c r="AN299" s="22">
        <v>1843350</v>
      </c>
      <c r="AO299" s="22">
        <v>1843350</v>
      </c>
    </row>
    <row r="300" spans="1:41" x14ac:dyDescent="0.25">
      <c r="A300" t="s">
        <v>416</v>
      </c>
      <c r="B300" t="s">
        <v>236</v>
      </c>
      <c r="C300" t="s">
        <v>421</v>
      </c>
      <c r="D300" s="22">
        <v>2166640</v>
      </c>
      <c r="E300" s="22">
        <v>2166640</v>
      </c>
      <c r="F300" s="22">
        <v>2166640</v>
      </c>
      <c r="G300" s="22">
        <v>2166640</v>
      </c>
      <c r="H300" s="22">
        <v>2166640</v>
      </c>
      <c r="I300" s="22">
        <v>2166640</v>
      </c>
      <c r="J300" s="22">
        <v>2166640</v>
      </c>
      <c r="K300" s="22">
        <v>2166640</v>
      </c>
      <c r="L300" s="22">
        <v>2166640</v>
      </c>
      <c r="M300" s="22">
        <v>2166640</v>
      </c>
      <c r="N300" s="22">
        <v>2166640</v>
      </c>
      <c r="O300" s="22">
        <v>2166640</v>
      </c>
      <c r="P300" s="22">
        <v>2166640</v>
      </c>
      <c r="Q300" s="22">
        <v>2166640</v>
      </c>
      <c r="R300" s="22">
        <v>2166640</v>
      </c>
      <c r="S300" s="22">
        <v>2166640</v>
      </c>
      <c r="T300" s="22">
        <v>2166640</v>
      </c>
      <c r="U300" s="22">
        <v>2166640</v>
      </c>
      <c r="V300" s="22">
        <v>2166640</v>
      </c>
      <c r="W300" s="22">
        <v>2166640</v>
      </c>
      <c r="X300" s="22">
        <v>2166640</v>
      </c>
      <c r="Y300" s="22">
        <v>2166640</v>
      </c>
      <c r="Z300" s="22">
        <v>2166640</v>
      </c>
      <c r="AA300" s="22">
        <v>2166640</v>
      </c>
      <c r="AB300" s="22">
        <v>2166640</v>
      </c>
      <c r="AC300" s="22">
        <v>2166640</v>
      </c>
      <c r="AD300" s="22">
        <v>2166640</v>
      </c>
      <c r="AE300" s="22">
        <v>2166640</v>
      </c>
      <c r="AF300" s="22">
        <v>2166640</v>
      </c>
      <c r="AG300" s="22">
        <v>2166640</v>
      </c>
      <c r="AH300" s="22">
        <v>2166640</v>
      </c>
      <c r="AI300" s="22">
        <v>2166640</v>
      </c>
      <c r="AJ300" s="22">
        <v>2166640</v>
      </c>
      <c r="AK300" s="22">
        <v>2166640</v>
      </c>
      <c r="AL300" s="22">
        <v>2166640</v>
      </c>
      <c r="AM300" s="22">
        <v>2166640</v>
      </c>
      <c r="AN300" s="22">
        <v>2166640</v>
      </c>
      <c r="AO300" s="22">
        <v>2166640</v>
      </c>
    </row>
    <row r="301" spans="1:41" x14ac:dyDescent="0.25">
      <c r="A301" t="s">
        <v>78</v>
      </c>
      <c r="B301" t="s">
        <v>236</v>
      </c>
      <c r="C301" t="s">
        <v>422</v>
      </c>
      <c r="D301">
        <v>3345</v>
      </c>
      <c r="E301">
        <v>3345</v>
      </c>
      <c r="F301">
        <v>3345</v>
      </c>
      <c r="G301">
        <v>3345</v>
      </c>
      <c r="H301">
        <v>3345</v>
      </c>
      <c r="I301">
        <v>3345</v>
      </c>
      <c r="J301">
        <v>3345</v>
      </c>
      <c r="K301">
        <v>3345</v>
      </c>
      <c r="L301">
        <v>3345</v>
      </c>
      <c r="M301">
        <v>3345</v>
      </c>
      <c r="N301">
        <v>3345</v>
      </c>
      <c r="O301">
        <v>3345</v>
      </c>
      <c r="P301">
        <v>3345</v>
      </c>
      <c r="Q301">
        <v>3345</v>
      </c>
      <c r="R301">
        <v>3345</v>
      </c>
      <c r="S301">
        <v>3345</v>
      </c>
      <c r="T301">
        <v>3345</v>
      </c>
      <c r="U301">
        <v>3345</v>
      </c>
      <c r="V301">
        <v>3345</v>
      </c>
      <c r="W301">
        <v>3345</v>
      </c>
      <c r="X301">
        <v>3345</v>
      </c>
      <c r="Y301">
        <v>3345</v>
      </c>
      <c r="Z301">
        <v>3345</v>
      </c>
      <c r="AA301">
        <v>3345</v>
      </c>
      <c r="AB301">
        <v>3345</v>
      </c>
      <c r="AC301">
        <v>3345</v>
      </c>
      <c r="AD301">
        <v>3345</v>
      </c>
      <c r="AE301">
        <v>3345</v>
      </c>
      <c r="AF301">
        <v>3345</v>
      </c>
      <c r="AG301">
        <v>3345</v>
      </c>
      <c r="AH301">
        <v>3345</v>
      </c>
      <c r="AI301">
        <v>3345</v>
      </c>
      <c r="AJ301">
        <v>3345</v>
      </c>
      <c r="AK301">
        <v>3345</v>
      </c>
      <c r="AL301">
        <v>3345</v>
      </c>
      <c r="AM301">
        <v>3345</v>
      </c>
      <c r="AN301">
        <v>3345</v>
      </c>
      <c r="AO301">
        <v>3345</v>
      </c>
    </row>
    <row r="302" spans="1:41" x14ac:dyDescent="0.25">
      <c r="A302" t="s">
        <v>416</v>
      </c>
      <c r="B302" t="s">
        <v>236</v>
      </c>
      <c r="C302" t="s">
        <v>423</v>
      </c>
      <c r="D302">
        <v>331</v>
      </c>
      <c r="E302">
        <v>331</v>
      </c>
      <c r="F302">
        <v>331</v>
      </c>
      <c r="G302">
        <v>331</v>
      </c>
      <c r="H302">
        <v>331</v>
      </c>
      <c r="I302">
        <v>331</v>
      </c>
      <c r="J302">
        <v>331</v>
      </c>
      <c r="K302">
        <v>331</v>
      </c>
      <c r="L302">
        <v>331</v>
      </c>
      <c r="M302">
        <v>331</v>
      </c>
      <c r="N302">
        <v>331</v>
      </c>
      <c r="O302">
        <v>331</v>
      </c>
      <c r="P302">
        <v>331</v>
      </c>
      <c r="Q302">
        <v>331</v>
      </c>
      <c r="R302">
        <v>331</v>
      </c>
      <c r="S302">
        <v>331</v>
      </c>
      <c r="T302">
        <v>331</v>
      </c>
      <c r="U302">
        <v>331</v>
      </c>
      <c r="V302">
        <v>331</v>
      </c>
      <c r="W302">
        <v>331</v>
      </c>
      <c r="X302">
        <v>331</v>
      </c>
      <c r="Y302">
        <v>331</v>
      </c>
      <c r="Z302">
        <v>331</v>
      </c>
      <c r="AA302">
        <v>331</v>
      </c>
      <c r="AB302">
        <v>331</v>
      </c>
      <c r="AC302">
        <v>331</v>
      </c>
      <c r="AD302">
        <v>331</v>
      </c>
      <c r="AE302">
        <v>331</v>
      </c>
      <c r="AF302">
        <v>331</v>
      </c>
      <c r="AG302">
        <v>331</v>
      </c>
      <c r="AH302">
        <v>331</v>
      </c>
      <c r="AI302">
        <v>331</v>
      </c>
      <c r="AJ302">
        <v>331</v>
      </c>
      <c r="AK302">
        <v>331</v>
      </c>
      <c r="AL302">
        <v>331</v>
      </c>
      <c r="AM302">
        <v>331</v>
      </c>
      <c r="AN302">
        <v>331</v>
      </c>
      <c r="AO302">
        <v>331</v>
      </c>
    </row>
    <row r="303" spans="1:41" x14ac:dyDescent="0.25">
      <c r="A303" t="s">
        <v>416</v>
      </c>
      <c r="B303" t="s">
        <v>239</v>
      </c>
      <c r="C303" t="s">
        <v>424</v>
      </c>
      <c r="D303">
        <v>300978</v>
      </c>
      <c r="E303">
        <v>300978</v>
      </c>
      <c r="F303">
        <v>300978</v>
      </c>
      <c r="G303">
        <v>300978</v>
      </c>
      <c r="H303">
        <v>300978</v>
      </c>
      <c r="I303">
        <v>300978</v>
      </c>
      <c r="J303">
        <v>300978</v>
      </c>
      <c r="K303">
        <v>300978</v>
      </c>
      <c r="L303">
        <v>300978</v>
      </c>
      <c r="M303">
        <v>300978</v>
      </c>
      <c r="N303">
        <v>300978</v>
      </c>
      <c r="O303">
        <v>300978</v>
      </c>
      <c r="P303">
        <v>300978</v>
      </c>
      <c r="Q303">
        <v>300978</v>
      </c>
      <c r="R303">
        <v>300978</v>
      </c>
      <c r="S303">
        <v>300978</v>
      </c>
      <c r="T303">
        <v>300978</v>
      </c>
      <c r="U303">
        <v>300978</v>
      </c>
      <c r="V303">
        <v>300978</v>
      </c>
      <c r="W303">
        <v>300978</v>
      </c>
      <c r="X303">
        <v>300978</v>
      </c>
      <c r="Y303">
        <v>300978</v>
      </c>
      <c r="Z303">
        <v>300978</v>
      </c>
      <c r="AA303">
        <v>300978</v>
      </c>
      <c r="AB303">
        <v>300978</v>
      </c>
      <c r="AC303">
        <v>300978</v>
      </c>
      <c r="AD303">
        <v>300978</v>
      </c>
      <c r="AE303">
        <v>300978</v>
      </c>
      <c r="AF303">
        <v>300978</v>
      </c>
      <c r="AG303">
        <v>300978</v>
      </c>
      <c r="AH303">
        <v>300978</v>
      </c>
      <c r="AI303">
        <v>300978</v>
      </c>
      <c r="AJ303">
        <v>300978</v>
      </c>
      <c r="AK303">
        <v>300978</v>
      </c>
      <c r="AL303">
        <v>300978</v>
      </c>
      <c r="AM303">
        <v>300978</v>
      </c>
      <c r="AN303">
        <v>300978</v>
      </c>
      <c r="AO303">
        <v>300978</v>
      </c>
    </row>
    <row r="304" spans="1:41" x14ac:dyDescent="0.25">
      <c r="A304" t="s">
        <v>78</v>
      </c>
      <c r="B304" t="s">
        <v>239</v>
      </c>
      <c r="C304" t="s">
        <v>425</v>
      </c>
      <c r="D304">
        <v>69719</v>
      </c>
      <c r="E304">
        <v>69719</v>
      </c>
      <c r="F304">
        <v>69719</v>
      </c>
      <c r="G304">
        <v>69719</v>
      </c>
      <c r="H304">
        <v>69719</v>
      </c>
      <c r="I304">
        <v>69719</v>
      </c>
      <c r="J304">
        <v>69719</v>
      </c>
      <c r="K304">
        <v>69719</v>
      </c>
      <c r="L304">
        <v>69719</v>
      </c>
      <c r="M304">
        <v>69719</v>
      </c>
      <c r="N304">
        <v>69719</v>
      </c>
      <c r="O304">
        <v>69719</v>
      </c>
      <c r="P304">
        <v>69719</v>
      </c>
      <c r="Q304">
        <v>69719</v>
      </c>
      <c r="R304">
        <v>69719</v>
      </c>
      <c r="S304">
        <v>69719</v>
      </c>
      <c r="T304">
        <v>69719</v>
      </c>
      <c r="U304">
        <v>69719</v>
      </c>
      <c r="V304">
        <v>69719</v>
      </c>
      <c r="W304">
        <v>69719</v>
      </c>
      <c r="X304">
        <v>69719</v>
      </c>
      <c r="Y304">
        <v>69719</v>
      </c>
      <c r="Z304">
        <v>69719</v>
      </c>
      <c r="AA304">
        <v>69719</v>
      </c>
      <c r="AB304">
        <v>69719</v>
      </c>
      <c r="AC304">
        <v>69719</v>
      </c>
      <c r="AD304">
        <v>69719</v>
      </c>
      <c r="AE304">
        <v>69719</v>
      </c>
      <c r="AF304">
        <v>69719</v>
      </c>
      <c r="AG304">
        <v>69719</v>
      </c>
      <c r="AH304">
        <v>69719</v>
      </c>
      <c r="AI304">
        <v>69719</v>
      </c>
      <c r="AJ304">
        <v>69719</v>
      </c>
      <c r="AK304">
        <v>69719</v>
      </c>
      <c r="AL304">
        <v>69719</v>
      </c>
      <c r="AM304">
        <v>69719</v>
      </c>
      <c r="AN304">
        <v>69719</v>
      </c>
      <c r="AO304">
        <v>69719</v>
      </c>
    </row>
    <row r="305" spans="1:41" x14ac:dyDescent="0.25">
      <c r="A305" t="s">
        <v>78</v>
      </c>
      <c r="B305" t="s">
        <v>239</v>
      </c>
      <c r="C305" t="s">
        <v>426</v>
      </c>
      <c r="D305" s="22">
        <v>13054400</v>
      </c>
      <c r="E305" s="22">
        <v>13054400</v>
      </c>
      <c r="F305" s="22">
        <v>13054400</v>
      </c>
      <c r="G305" s="22">
        <v>13054400</v>
      </c>
      <c r="H305" s="22">
        <v>13054400</v>
      </c>
      <c r="I305" s="22">
        <v>13054400</v>
      </c>
      <c r="J305" s="22">
        <v>13054400</v>
      </c>
      <c r="K305" s="22">
        <v>13054400</v>
      </c>
      <c r="L305" s="22">
        <v>13054400</v>
      </c>
      <c r="M305" s="22">
        <v>13054400</v>
      </c>
      <c r="N305" s="22">
        <v>13054400</v>
      </c>
      <c r="O305" s="22">
        <v>13054400</v>
      </c>
      <c r="P305" s="22">
        <v>13054400</v>
      </c>
      <c r="Q305" s="22">
        <v>13054400</v>
      </c>
      <c r="R305" s="22">
        <v>13054400</v>
      </c>
      <c r="S305" s="22">
        <v>13054400</v>
      </c>
      <c r="T305" s="22">
        <v>13054400</v>
      </c>
      <c r="U305" s="22">
        <v>13054400</v>
      </c>
      <c r="V305" s="22">
        <v>13054400</v>
      </c>
      <c r="W305" s="22">
        <v>13054400</v>
      </c>
      <c r="X305" s="22">
        <v>13054400</v>
      </c>
      <c r="Y305" s="22">
        <v>13054400</v>
      </c>
      <c r="Z305" s="22">
        <v>13054400</v>
      </c>
      <c r="AA305" s="22">
        <v>13054400</v>
      </c>
      <c r="AB305" s="22">
        <v>13054400</v>
      </c>
      <c r="AC305" s="22">
        <v>13054400</v>
      </c>
      <c r="AD305" s="22">
        <v>13054400</v>
      </c>
      <c r="AE305" s="22">
        <v>13054400</v>
      </c>
      <c r="AF305" s="22">
        <v>13054400</v>
      </c>
      <c r="AG305" s="22">
        <v>13054400</v>
      </c>
      <c r="AH305" s="22">
        <v>13054400</v>
      </c>
      <c r="AI305" s="22">
        <v>13054400</v>
      </c>
      <c r="AJ305" s="22">
        <v>13054400</v>
      </c>
      <c r="AK305" s="22">
        <v>13054400</v>
      </c>
      <c r="AL305" s="22">
        <v>13054400</v>
      </c>
      <c r="AM305" s="22">
        <v>13054400</v>
      </c>
      <c r="AN305" s="22">
        <v>13054400</v>
      </c>
      <c r="AO305" s="22">
        <v>13054400</v>
      </c>
    </row>
    <row r="306" spans="1:41" x14ac:dyDescent="0.25">
      <c r="A306" t="s">
        <v>78</v>
      </c>
      <c r="B306" t="s">
        <v>239</v>
      </c>
      <c r="C306" t="s">
        <v>427</v>
      </c>
      <c r="D306" s="22">
        <v>9943100</v>
      </c>
      <c r="E306" s="22">
        <v>9943100</v>
      </c>
      <c r="F306" s="22">
        <v>9943100</v>
      </c>
      <c r="G306" s="22">
        <v>9943100</v>
      </c>
      <c r="H306" s="22">
        <v>9943100</v>
      </c>
      <c r="I306" s="22">
        <v>9943100</v>
      </c>
      <c r="J306" s="22">
        <v>9943100</v>
      </c>
      <c r="K306" s="22">
        <v>9943100</v>
      </c>
      <c r="L306" s="22">
        <v>9943100</v>
      </c>
      <c r="M306" s="22">
        <v>9943100</v>
      </c>
      <c r="N306" s="22">
        <v>9943100</v>
      </c>
      <c r="O306" s="22">
        <v>9943100</v>
      </c>
      <c r="P306" s="22">
        <v>9943100</v>
      </c>
      <c r="Q306" s="22">
        <v>9943100</v>
      </c>
      <c r="R306" s="22">
        <v>9943100</v>
      </c>
      <c r="S306" s="22">
        <v>9943100</v>
      </c>
      <c r="T306" s="22">
        <v>9943100</v>
      </c>
      <c r="U306" s="22">
        <v>9943100</v>
      </c>
      <c r="V306" s="22">
        <v>9943100</v>
      </c>
      <c r="W306" s="22">
        <v>9943100</v>
      </c>
      <c r="X306" s="22">
        <v>9943100</v>
      </c>
      <c r="Y306" s="22">
        <v>9943100</v>
      </c>
      <c r="Z306" s="22">
        <v>9943100</v>
      </c>
      <c r="AA306" s="22">
        <v>9943100</v>
      </c>
      <c r="AB306" s="22">
        <v>9943100</v>
      </c>
      <c r="AC306" s="22">
        <v>9943100</v>
      </c>
      <c r="AD306" s="22">
        <v>9943100</v>
      </c>
      <c r="AE306" s="22">
        <v>9943100</v>
      </c>
      <c r="AF306" s="22">
        <v>9943100</v>
      </c>
      <c r="AG306" s="22">
        <v>9943100</v>
      </c>
      <c r="AH306" s="22">
        <v>9943100</v>
      </c>
      <c r="AI306" s="22">
        <v>9943100</v>
      </c>
      <c r="AJ306" s="22">
        <v>9943100</v>
      </c>
      <c r="AK306" s="22">
        <v>9943100</v>
      </c>
      <c r="AL306" s="22">
        <v>9943100</v>
      </c>
      <c r="AM306" s="22">
        <v>9943100</v>
      </c>
      <c r="AN306" s="22">
        <v>9943100</v>
      </c>
      <c r="AO306" s="22">
        <v>9943100</v>
      </c>
    </row>
    <row r="307" spans="1:41" x14ac:dyDescent="0.25">
      <c r="A307" t="s">
        <v>416</v>
      </c>
      <c r="B307" t="s">
        <v>239</v>
      </c>
      <c r="C307" t="s">
        <v>428</v>
      </c>
      <c r="D307">
        <v>3070</v>
      </c>
      <c r="E307">
        <v>3070</v>
      </c>
      <c r="F307">
        <v>3070</v>
      </c>
      <c r="G307">
        <v>3070</v>
      </c>
      <c r="H307">
        <v>3070</v>
      </c>
      <c r="I307">
        <v>3070</v>
      </c>
      <c r="J307">
        <v>3070</v>
      </c>
      <c r="K307">
        <v>3070</v>
      </c>
      <c r="L307">
        <v>3070</v>
      </c>
      <c r="M307">
        <v>3070</v>
      </c>
      <c r="N307">
        <v>3070</v>
      </c>
      <c r="O307">
        <v>3070</v>
      </c>
      <c r="P307">
        <v>3070</v>
      </c>
      <c r="Q307">
        <v>3070</v>
      </c>
      <c r="R307">
        <v>3070</v>
      </c>
      <c r="S307">
        <v>3070</v>
      </c>
      <c r="T307">
        <v>3070</v>
      </c>
      <c r="U307">
        <v>3070</v>
      </c>
      <c r="V307">
        <v>3070</v>
      </c>
      <c r="W307">
        <v>3070</v>
      </c>
      <c r="X307">
        <v>3070</v>
      </c>
      <c r="Y307">
        <v>3070</v>
      </c>
      <c r="Z307">
        <v>3070</v>
      </c>
      <c r="AA307">
        <v>3070</v>
      </c>
      <c r="AB307">
        <v>3070</v>
      </c>
      <c r="AC307">
        <v>3070</v>
      </c>
      <c r="AD307">
        <v>3070</v>
      </c>
      <c r="AE307">
        <v>3070</v>
      </c>
      <c r="AF307">
        <v>3070</v>
      </c>
      <c r="AG307">
        <v>3070</v>
      </c>
      <c r="AH307">
        <v>3070</v>
      </c>
      <c r="AI307">
        <v>3070</v>
      </c>
      <c r="AJ307">
        <v>3070</v>
      </c>
      <c r="AK307">
        <v>3070</v>
      </c>
      <c r="AL307">
        <v>3070</v>
      </c>
      <c r="AM307">
        <v>3070</v>
      </c>
      <c r="AN307">
        <v>3070</v>
      </c>
      <c r="AO307">
        <v>3070</v>
      </c>
    </row>
    <row r="308" spans="1:41" x14ac:dyDescent="0.25">
      <c r="A308" t="s">
        <v>78</v>
      </c>
      <c r="B308" t="s">
        <v>239</v>
      </c>
      <c r="C308" t="s">
        <v>429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</row>
    <row r="309" spans="1:41" x14ac:dyDescent="0.25">
      <c r="A309" t="s">
        <v>416</v>
      </c>
      <c r="B309" t="s">
        <v>239</v>
      </c>
      <c r="C309" t="s">
        <v>430</v>
      </c>
      <c r="D309">
        <v>812</v>
      </c>
      <c r="E309">
        <v>812</v>
      </c>
      <c r="F309">
        <v>812</v>
      </c>
      <c r="G309">
        <v>812</v>
      </c>
      <c r="H309">
        <v>812</v>
      </c>
      <c r="I309">
        <v>812</v>
      </c>
      <c r="J309">
        <v>812</v>
      </c>
      <c r="K309">
        <v>812</v>
      </c>
      <c r="L309">
        <v>812</v>
      </c>
      <c r="M309">
        <v>812</v>
      </c>
      <c r="N309">
        <v>812</v>
      </c>
      <c r="O309">
        <v>812</v>
      </c>
      <c r="P309">
        <v>812</v>
      </c>
      <c r="Q309">
        <v>812</v>
      </c>
      <c r="R309">
        <v>812</v>
      </c>
      <c r="S309">
        <v>812</v>
      </c>
      <c r="T309">
        <v>812</v>
      </c>
      <c r="U309">
        <v>812</v>
      </c>
      <c r="V309">
        <v>812</v>
      </c>
      <c r="W309">
        <v>812</v>
      </c>
      <c r="X309">
        <v>812</v>
      </c>
      <c r="Y309">
        <v>812</v>
      </c>
      <c r="Z309">
        <v>812</v>
      </c>
      <c r="AA309">
        <v>812</v>
      </c>
      <c r="AB309">
        <v>812</v>
      </c>
      <c r="AC309">
        <v>812</v>
      </c>
      <c r="AD309">
        <v>812</v>
      </c>
      <c r="AE309">
        <v>812</v>
      </c>
      <c r="AF309">
        <v>812</v>
      </c>
      <c r="AG309">
        <v>812</v>
      </c>
      <c r="AH309">
        <v>812</v>
      </c>
      <c r="AI309">
        <v>812</v>
      </c>
      <c r="AJ309">
        <v>812</v>
      </c>
      <c r="AK309">
        <v>812</v>
      </c>
      <c r="AL309">
        <v>812</v>
      </c>
      <c r="AM309">
        <v>812</v>
      </c>
      <c r="AN309">
        <v>812</v>
      </c>
      <c r="AO309">
        <v>812</v>
      </c>
    </row>
    <row r="310" spans="1:41" x14ac:dyDescent="0.25">
      <c r="A310" t="s">
        <v>416</v>
      </c>
      <c r="B310" t="s">
        <v>237</v>
      </c>
      <c r="C310" t="s">
        <v>431</v>
      </c>
      <c r="D310">
        <v>548448</v>
      </c>
      <c r="E310">
        <v>548448</v>
      </c>
      <c r="F310">
        <v>548448</v>
      </c>
      <c r="G310">
        <v>548448</v>
      </c>
      <c r="H310">
        <v>548448</v>
      </c>
      <c r="I310">
        <v>548448</v>
      </c>
      <c r="J310">
        <v>548448</v>
      </c>
      <c r="K310">
        <v>548448</v>
      </c>
      <c r="L310">
        <v>548448</v>
      </c>
      <c r="M310">
        <v>548448</v>
      </c>
      <c r="N310">
        <v>548448</v>
      </c>
      <c r="O310">
        <v>548448</v>
      </c>
      <c r="P310">
        <v>548448</v>
      </c>
      <c r="Q310">
        <v>548448</v>
      </c>
      <c r="R310">
        <v>548448</v>
      </c>
      <c r="S310">
        <v>548448</v>
      </c>
      <c r="T310">
        <v>548448</v>
      </c>
      <c r="U310">
        <v>548448</v>
      </c>
      <c r="V310">
        <v>548448</v>
      </c>
      <c r="W310">
        <v>548448</v>
      </c>
      <c r="X310">
        <v>548448</v>
      </c>
      <c r="Y310">
        <v>548448</v>
      </c>
      <c r="Z310">
        <v>548448</v>
      </c>
      <c r="AA310">
        <v>548448</v>
      </c>
      <c r="AB310">
        <v>548448</v>
      </c>
      <c r="AC310">
        <v>548448</v>
      </c>
      <c r="AD310">
        <v>548448</v>
      </c>
      <c r="AE310">
        <v>548448</v>
      </c>
      <c r="AF310">
        <v>548448</v>
      </c>
      <c r="AG310">
        <v>548448</v>
      </c>
      <c r="AH310">
        <v>548448</v>
      </c>
      <c r="AI310">
        <v>548448</v>
      </c>
      <c r="AJ310">
        <v>548448</v>
      </c>
      <c r="AK310">
        <v>548448</v>
      </c>
      <c r="AL310">
        <v>548448</v>
      </c>
      <c r="AM310">
        <v>548448</v>
      </c>
      <c r="AN310">
        <v>548448</v>
      </c>
      <c r="AO310">
        <v>548448</v>
      </c>
    </row>
    <row r="311" spans="1:41" x14ac:dyDescent="0.25">
      <c r="A311" t="s">
        <v>78</v>
      </c>
      <c r="B311" t="s">
        <v>237</v>
      </c>
      <c r="C311" t="s">
        <v>432</v>
      </c>
      <c r="D311">
        <v>7690</v>
      </c>
      <c r="E311">
        <v>7690</v>
      </c>
      <c r="F311">
        <v>7690</v>
      </c>
      <c r="G311">
        <v>7690</v>
      </c>
      <c r="H311">
        <v>7690</v>
      </c>
      <c r="I311">
        <v>7690</v>
      </c>
      <c r="J311">
        <v>7690</v>
      </c>
      <c r="K311">
        <v>7690</v>
      </c>
      <c r="L311">
        <v>7690</v>
      </c>
      <c r="M311">
        <v>7690</v>
      </c>
      <c r="N311">
        <v>7690</v>
      </c>
      <c r="O311">
        <v>7690</v>
      </c>
      <c r="P311">
        <v>7690</v>
      </c>
      <c r="Q311">
        <v>7690</v>
      </c>
      <c r="R311">
        <v>7690</v>
      </c>
      <c r="S311">
        <v>7690</v>
      </c>
      <c r="T311">
        <v>7690</v>
      </c>
      <c r="U311">
        <v>7690</v>
      </c>
      <c r="V311">
        <v>7690</v>
      </c>
      <c r="W311">
        <v>7690</v>
      </c>
      <c r="X311">
        <v>7690</v>
      </c>
      <c r="Y311">
        <v>7690</v>
      </c>
      <c r="Z311">
        <v>7690</v>
      </c>
      <c r="AA311">
        <v>7690</v>
      </c>
      <c r="AB311">
        <v>7690</v>
      </c>
      <c r="AC311">
        <v>7690</v>
      </c>
      <c r="AD311">
        <v>7690</v>
      </c>
      <c r="AE311">
        <v>7690</v>
      </c>
      <c r="AF311">
        <v>7690</v>
      </c>
      <c r="AG311">
        <v>7690</v>
      </c>
      <c r="AH311">
        <v>7690</v>
      </c>
      <c r="AI311">
        <v>7690</v>
      </c>
      <c r="AJ311">
        <v>7690</v>
      </c>
      <c r="AK311">
        <v>7690</v>
      </c>
      <c r="AL311">
        <v>7690</v>
      </c>
      <c r="AM311">
        <v>7690</v>
      </c>
      <c r="AN311">
        <v>7690</v>
      </c>
      <c r="AO311">
        <v>7690</v>
      </c>
    </row>
    <row r="312" spans="1:41" x14ac:dyDescent="0.25">
      <c r="A312" t="s">
        <v>78</v>
      </c>
      <c r="B312" t="s">
        <v>237</v>
      </c>
      <c r="C312" t="s">
        <v>433</v>
      </c>
      <c r="D312">
        <v>631888</v>
      </c>
      <c r="E312">
        <v>631888</v>
      </c>
      <c r="F312">
        <v>631888</v>
      </c>
      <c r="G312">
        <v>631888</v>
      </c>
      <c r="H312">
        <v>631888</v>
      </c>
      <c r="I312">
        <v>631888</v>
      </c>
      <c r="J312">
        <v>631888</v>
      </c>
      <c r="K312">
        <v>631888</v>
      </c>
      <c r="L312">
        <v>631888</v>
      </c>
      <c r="M312">
        <v>631888</v>
      </c>
      <c r="N312">
        <v>631888</v>
      </c>
      <c r="O312">
        <v>631888</v>
      </c>
      <c r="P312">
        <v>631888</v>
      </c>
      <c r="Q312">
        <v>631888</v>
      </c>
      <c r="R312">
        <v>631888</v>
      </c>
      <c r="S312">
        <v>631888</v>
      </c>
      <c r="T312">
        <v>631888</v>
      </c>
      <c r="U312">
        <v>631888</v>
      </c>
      <c r="V312">
        <v>631888</v>
      </c>
      <c r="W312">
        <v>631888</v>
      </c>
      <c r="X312">
        <v>631888</v>
      </c>
      <c r="Y312">
        <v>631888</v>
      </c>
      <c r="Z312">
        <v>631888</v>
      </c>
      <c r="AA312">
        <v>631888</v>
      </c>
      <c r="AB312">
        <v>631888</v>
      </c>
      <c r="AC312">
        <v>631888</v>
      </c>
      <c r="AD312">
        <v>631888</v>
      </c>
      <c r="AE312">
        <v>631888</v>
      </c>
      <c r="AF312">
        <v>631888</v>
      </c>
      <c r="AG312">
        <v>631888</v>
      </c>
      <c r="AH312">
        <v>631888</v>
      </c>
      <c r="AI312">
        <v>631888</v>
      </c>
      <c r="AJ312">
        <v>631888</v>
      </c>
      <c r="AK312">
        <v>631888</v>
      </c>
      <c r="AL312">
        <v>631888</v>
      </c>
      <c r="AM312">
        <v>631888</v>
      </c>
      <c r="AN312">
        <v>631888</v>
      </c>
      <c r="AO312">
        <v>631888</v>
      </c>
    </row>
    <row r="313" spans="1:41" x14ac:dyDescent="0.25">
      <c r="A313" t="s">
        <v>78</v>
      </c>
      <c r="B313" t="s">
        <v>237</v>
      </c>
      <c r="C313" t="s">
        <v>434</v>
      </c>
      <c r="D313">
        <v>850154</v>
      </c>
      <c r="E313">
        <v>850154</v>
      </c>
      <c r="F313">
        <v>850154</v>
      </c>
      <c r="G313">
        <v>850154</v>
      </c>
      <c r="H313">
        <v>850154</v>
      </c>
      <c r="I313">
        <v>850154</v>
      </c>
      <c r="J313">
        <v>850154</v>
      </c>
      <c r="K313">
        <v>850154</v>
      </c>
      <c r="L313">
        <v>850154</v>
      </c>
      <c r="M313">
        <v>850154</v>
      </c>
      <c r="N313">
        <v>850154</v>
      </c>
      <c r="O313">
        <v>850154</v>
      </c>
      <c r="P313">
        <v>850154</v>
      </c>
      <c r="Q313">
        <v>850154</v>
      </c>
      <c r="R313">
        <v>850154</v>
      </c>
      <c r="S313">
        <v>850154</v>
      </c>
      <c r="T313">
        <v>850154</v>
      </c>
      <c r="U313">
        <v>850154</v>
      </c>
      <c r="V313">
        <v>850154</v>
      </c>
      <c r="W313">
        <v>850154</v>
      </c>
      <c r="X313">
        <v>850154</v>
      </c>
      <c r="Y313">
        <v>850154</v>
      </c>
      <c r="Z313">
        <v>850154</v>
      </c>
      <c r="AA313">
        <v>850154</v>
      </c>
      <c r="AB313">
        <v>850154</v>
      </c>
      <c r="AC313">
        <v>850154</v>
      </c>
      <c r="AD313">
        <v>850154</v>
      </c>
      <c r="AE313">
        <v>850154</v>
      </c>
      <c r="AF313">
        <v>850154</v>
      </c>
      <c r="AG313">
        <v>850154</v>
      </c>
      <c r="AH313">
        <v>850154</v>
      </c>
      <c r="AI313">
        <v>850154</v>
      </c>
      <c r="AJ313">
        <v>850154</v>
      </c>
      <c r="AK313">
        <v>850154</v>
      </c>
      <c r="AL313">
        <v>850154</v>
      </c>
      <c r="AM313">
        <v>850154</v>
      </c>
      <c r="AN313">
        <v>850154</v>
      </c>
      <c r="AO313">
        <v>850154</v>
      </c>
    </row>
    <row r="314" spans="1:41" x14ac:dyDescent="0.25">
      <c r="A314" t="s">
        <v>416</v>
      </c>
      <c r="B314" t="s">
        <v>237</v>
      </c>
      <c r="C314" t="s">
        <v>435</v>
      </c>
      <c r="D314">
        <v>51205</v>
      </c>
      <c r="E314">
        <v>51205</v>
      </c>
      <c r="F314">
        <v>51205</v>
      </c>
      <c r="G314">
        <v>51205</v>
      </c>
      <c r="H314">
        <v>51205</v>
      </c>
      <c r="I314">
        <v>51205</v>
      </c>
      <c r="J314">
        <v>51205</v>
      </c>
      <c r="K314">
        <v>51205</v>
      </c>
      <c r="L314">
        <v>51205</v>
      </c>
      <c r="M314">
        <v>51205</v>
      </c>
      <c r="N314">
        <v>51205</v>
      </c>
      <c r="O314">
        <v>51205</v>
      </c>
      <c r="P314">
        <v>51205</v>
      </c>
      <c r="Q314">
        <v>51205</v>
      </c>
      <c r="R314">
        <v>51205</v>
      </c>
      <c r="S314">
        <v>51205</v>
      </c>
      <c r="T314">
        <v>51205</v>
      </c>
      <c r="U314">
        <v>51205</v>
      </c>
      <c r="V314">
        <v>51205</v>
      </c>
      <c r="W314">
        <v>51205</v>
      </c>
      <c r="X314">
        <v>51205</v>
      </c>
      <c r="Y314">
        <v>51205</v>
      </c>
      <c r="Z314">
        <v>51205</v>
      </c>
      <c r="AA314">
        <v>51205</v>
      </c>
      <c r="AB314">
        <v>51205</v>
      </c>
      <c r="AC314">
        <v>51205</v>
      </c>
      <c r="AD314">
        <v>51205</v>
      </c>
      <c r="AE314">
        <v>51205</v>
      </c>
      <c r="AF314">
        <v>51205</v>
      </c>
      <c r="AG314">
        <v>51205</v>
      </c>
      <c r="AH314">
        <v>51205</v>
      </c>
      <c r="AI314">
        <v>51205</v>
      </c>
      <c r="AJ314">
        <v>51205</v>
      </c>
      <c r="AK314">
        <v>51205</v>
      </c>
      <c r="AL314">
        <v>51205</v>
      </c>
      <c r="AM314">
        <v>51205</v>
      </c>
      <c r="AN314">
        <v>51205</v>
      </c>
      <c r="AO314">
        <v>51205</v>
      </c>
    </row>
    <row r="315" spans="1:41" x14ac:dyDescent="0.25">
      <c r="A315" t="s">
        <v>78</v>
      </c>
      <c r="B315" t="s">
        <v>237</v>
      </c>
      <c r="C315" t="s">
        <v>436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25">
      <c r="A316" t="s">
        <v>416</v>
      </c>
      <c r="B316" t="s">
        <v>237</v>
      </c>
      <c r="C316" t="s">
        <v>437</v>
      </c>
      <c r="D316">
        <v>5415</v>
      </c>
      <c r="E316">
        <v>5415</v>
      </c>
      <c r="F316">
        <v>5415</v>
      </c>
      <c r="G316">
        <v>5415</v>
      </c>
      <c r="H316">
        <v>5415</v>
      </c>
      <c r="I316">
        <v>5415</v>
      </c>
      <c r="J316">
        <v>5415</v>
      </c>
      <c r="K316">
        <v>5415</v>
      </c>
      <c r="L316">
        <v>5415</v>
      </c>
      <c r="M316">
        <v>5415</v>
      </c>
      <c r="N316">
        <v>5415</v>
      </c>
      <c r="O316">
        <v>5415</v>
      </c>
      <c r="P316">
        <v>5415</v>
      </c>
      <c r="Q316">
        <v>5415</v>
      </c>
      <c r="R316">
        <v>5415</v>
      </c>
      <c r="S316">
        <v>5415</v>
      </c>
      <c r="T316">
        <v>5415</v>
      </c>
      <c r="U316">
        <v>5415</v>
      </c>
      <c r="V316">
        <v>5415</v>
      </c>
      <c r="W316">
        <v>5415</v>
      </c>
      <c r="X316">
        <v>5415</v>
      </c>
      <c r="Y316">
        <v>5415</v>
      </c>
      <c r="Z316">
        <v>5415</v>
      </c>
      <c r="AA316">
        <v>5415</v>
      </c>
      <c r="AB316">
        <v>5415</v>
      </c>
      <c r="AC316">
        <v>5415</v>
      </c>
      <c r="AD316">
        <v>5415</v>
      </c>
      <c r="AE316">
        <v>5415</v>
      </c>
      <c r="AF316">
        <v>5415</v>
      </c>
      <c r="AG316">
        <v>5415</v>
      </c>
      <c r="AH316">
        <v>5415</v>
      </c>
      <c r="AI316">
        <v>5415</v>
      </c>
      <c r="AJ316">
        <v>5415</v>
      </c>
      <c r="AK316">
        <v>5415</v>
      </c>
      <c r="AL316">
        <v>5415</v>
      </c>
      <c r="AM316">
        <v>5415</v>
      </c>
      <c r="AN316">
        <v>5415</v>
      </c>
      <c r="AO316">
        <v>5415</v>
      </c>
    </row>
    <row r="317" spans="1:41" x14ac:dyDescent="0.25">
      <c r="A317" t="s">
        <v>416</v>
      </c>
      <c r="B317" t="s">
        <v>240</v>
      </c>
      <c r="C317" t="s">
        <v>438</v>
      </c>
      <c r="D317">
        <v>69711</v>
      </c>
      <c r="E317">
        <v>69711</v>
      </c>
      <c r="F317">
        <v>69711</v>
      </c>
      <c r="G317">
        <v>69711</v>
      </c>
      <c r="H317">
        <v>69711</v>
      </c>
      <c r="I317">
        <v>69711</v>
      </c>
      <c r="J317">
        <v>69711</v>
      </c>
      <c r="K317">
        <v>69711</v>
      </c>
      <c r="L317">
        <v>69711</v>
      </c>
      <c r="M317">
        <v>69711</v>
      </c>
      <c r="N317">
        <v>69711</v>
      </c>
      <c r="O317">
        <v>69711</v>
      </c>
      <c r="P317">
        <v>69711</v>
      </c>
      <c r="Q317">
        <v>69711</v>
      </c>
      <c r="R317">
        <v>69711</v>
      </c>
      <c r="S317">
        <v>69711</v>
      </c>
      <c r="T317">
        <v>69711</v>
      </c>
      <c r="U317">
        <v>69711</v>
      </c>
      <c r="V317">
        <v>69711</v>
      </c>
      <c r="W317">
        <v>69711</v>
      </c>
      <c r="X317">
        <v>69711</v>
      </c>
      <c r="Y317">
        <v>69711</v>
      </c>
      <c r="Z317">
        <v>69711</v>
      </c>
      <c r="AA317">
        <v>69711</v>
      </c>
      <c r="AB317">
        <v>69711</v>
      </c>
      <c r="AC317">
        <v>69711</v>
      </c>
      <c r="AD317">
        <v>69711</v>
      </c>
      <c r="AE317">
        <v>69711</v>
      </c>
      <c r="AF317">
        <v>69711</v>
      </c>
      <c r="AG317">
        <v>69711</v>
      </c>
      <c r="AH317">
        <v>69711</v>
      </c>
      <c r="AI317">
        <v>69711</v>
      </c>
      <c r="AJ317">
        <v>69711</v>
      </c>
      <c r="AK317">
        <v>69711</v>
      </c>
      <c r="AL317">
        <v>69711</v>
      </c>
      <c r="AM317">
        <v>69711</v>
      </c>
      <c r="AN317">
        <v>69711</v>
      </c>
      <c r="AO317">
        <v>69711</v>
      </c>
    </row>
    <row r="318" spans="1:41" x14ac:dyDescent="0.25">
      <c r="A318" t="s">
        <v>78</v>
      </c>
      <c r="B318" t="s">
        <v>240</v>
      </c>
      <c r="C318" t="s">
        <v>439</v>
      </c>
      <c r="D318">
        <v>421918</v>
      </c>
      <c r="E318">
        <v>421918</v>
      </c>
      <c r="F318">
        <v>421918</v>
      </c>
      <c r="G318">
        <v>421918</v>
      </c>
      <c r="H318">
        <v>421918</v>
      </c>
      <c r="I318">
        <v>421918</v>
      </c>
      <c r="J318">
        <v>421918</v>
      </c>
      <c r="K318">
        <v>421918</v>
      </c>
      <c r="L318">
        <v>421918</v>
      </c>
      <c r="M318">
        <v>421918</v>
      </c>
      <c r="N318">
        <v>421918</v>
      </c>
      <c r="O318">
        <v>421918</v>
      </c>
      <c r="P318">
        <v>421918</v>
      </c>
      <c r="Q318">
        <v>421918</v>
      </c>
      <c r="R318">
        <v>421918</v>
      </c>
      <c r="S318">
        <v>421918</v>
      </c>
      <c r="T318">
        <v>421918</v>
      </c>
      <c r="U318">
        <v>421918</v>
      </c>
      <c r="V318">
        <v>421918</v>
      </c>
      <c r="W318">
        <v>421918</v>
      </c>
      <c r="X318">
        <v>421918</v>
      </c>
      <c r="Y318">
        <v>421918</v>
      </c>
      <c r="Z318">
        <v>421918</v>
      </c>
      <c r="AA318">
        <v>421918</v>
      </c>
      <c r="AB318">
        <v>421918</v>
      </c>
      <c r="AC318">
        <v>421918</v>
      </c>
      <c r="AD318">
        <v>421918</v>
      </c>
      <c r="AE318">
        <v>421918</v>
      </c>
      <c r="AF318">
        <v>421918</v>
      </c>
      <c r="AG318">
        <v>421918</v>
      </c>
      <c r="AH318">
        <v>421918</v>
      </c>
      <c r="AI318">
        <v>421918</v>
      </c>
      <c r="AJ318">
        <v>421918</v>
      </c>
      <c r="AK318">
        <v>421918</v>
      </c>
      <c r="AL318">
        <v>421918</v>
      </c>
      <c r="AM318">
        <v>421918</v>
      </c>
      <c r="AN318">
        <v>421918</v>
      </c>
      <c r="AO318">
        <v>421918</v>
      </c>
    </row>
    <row r="319" spans="1:41" x14ac:dyDescent="0.25">
      <c r="A319" t="s">
        <v>78</v>
      </c>
      <c r="B319" t="s">
        <v>240</v>
      </c>
      <c r="C319" t="s">
        <v>440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25">
      <c r="A320" t="s">
        <v>78</v>
      </c>
      <c r="B320" t="s">
        <v>240</v>
      </c>
      <c r="C320" t="s">
        <v>441</v>
      </c>
      <c r="D320" s="22">
        <v>8595810</v>
      </c>
      <c r="E320" s="22">
        <v>8595810</v>
      </c>
      <c r="F320" s="22">
        <v>8595810</v>
      </c>
      <c r="G320" s="22">
        <v>8595810</v>
      </c>
      <c r="H320" s="22">
        <v>8595810</v>
      </c>
      <c r="I320" s="22">
        <v>8595810</v>
      </c>
      <c r="J320" s="22">
        <v>8595810</v>
      </c>
      <c r="K320" s="22">
        <v>8595810</v>
      </c>
      <c r="L320" s="22">
        <v>8595810</v>
      </c>
      <c r="M320" s="22">
        <v>8595810</v>
      </c>
      <c r="N320" s="22">
        <v>8595810</v>
      </c>
      <c r="O320" s="22">
        <v>8595810</v>
      </c>
      <c r="P320" s="22">
        <v>8595810</v>
      </c>
      <c r="Q320" s="22">
        <v>8595810</v>
      </c>
      <c r="R320" s="22">
        <v>8595810</v>
      </c>
      <c r="S320" s="22">
        <v>8595810</v>
      </c>
      <c r="T320" s="22">
        <v>8595810</v>
      </c>
      <c r="U320" s="22">
        <v>8595810</v>
      </c>
      <c r="V320" s="22">
        <v>8595810</v>
      </c>
      <c r="W320" s="22">
        <v>8595810</v>
      </c>
      <c r="X320" s="22">
        <v>8595810</v>
      </c>
      <c r="Y320" s="22">
        <v>8595810</v>
      </c>
      <c r="Z320" s="22">
        <v>8595810</v>
      </c>
      <c r="AA320" s="22">
        <v>8595810</v>
      </c>
      <c r="AB320" s="22">
        <v>8595810</v>
      </c>
      <c r="AC320" s="22">
        <v>8595810</v>
      </c>
      <c r="AD320" s="22">
        <v>8595810</v>
      </c>
      <c r="AE320" s="22">
        <v>8595810</v>
      </c>
      <c r="AF320" s="22">
        <v>8595810</v>
      </c>
      <c r="AG320" s="22">
        <v>8595810</v>
      </c>
      <c r="AH320" s="22">
        <v>8595810</v>
      </c>
      <c r="AI320" s="22">
        <v>8595810</v>
      </c>
      <c r="AJ320" s="22">
        <v>8595810</v>
      </c>
      <c r="AK320" s="22">
        <v>8595810</v>
      </c>
      <c r="AL320" s="22">
        <v>8595810</v>
      </c>
      <c r="AM320" s="22">
        <v>8595810</v>
      </c>
      <c r="AN320" s="22">
        <v>8595810</v>
      </c>
      <c r="AO320" s="22">
        <v>8595810</v>
      </c>
    </row>
    <row r="321" spans="1:41" x14ac:dyDescent="0.25">
      <c r="A321" t="s">
        <v>416</v>
      </c>
      <c r="B321" t="s">
        <v>240</v>
      </c>
      <c r="C321" t="s">
        <v>442</v>
      </c>
      <c r="D321">
        <v>1247</v>
      </c>
      <c r="E321">
        <v>1247</v>
      </c>
      <c r="F321">
        <v>1247</v>
      </c>
      <c r="G321">
        <v>1247</v>
      </c>
      <c r="H321">
        <v>1247</v>
      </c>
      <c r="I321">
        <v>1247</v>
      </c>
      <c r="J321">
        <v>1247</v>
      </c>
      <c r="K321">
        <v>1247</v>
      </c>
      <c r="L321">
        <v>1247</v>
      </c>
      <c r="M321">
        <v>1247</v>
      </c>
      <c r="N321">
        <v>1247</v>
      </c>
      <c r="O321">
        <v>1247</v>
      </c>
      <c r="P321">
        <v>1247</v>
      </c>
      <c r="Q321">
        <v>1247</v>
      </c>
      <c r="R321">
        <v>1247</v>
      </c>
      <c r="S321">
        <v>1247</v>
      </c>
      <c r="T321">
        <v>1247</v>
      </c>
      <c r="U321">
        <v>1247</v>
      </c>
      <c r="V321">
        <v>1247</v>
      </c>
      <c r="W321">
        <v>1247</v>
      </c>
      <c r="X321">
        <v>1247</v>
      </c>
      <c r="Y321">
        <v>1247</v>
      </c>
      <c r="Z321">
        <v>1247</v>
      </c>
      <c r="AA321">
        <v>1247</v>
      </c>
      <c r="AB321">
        <v>1247</v>
      </c>
      <c r="AC321">
        <v>1247</v>
      </c>
      <c r="AD321">
        <v>1247</v>
      </c>
      <c r="AE321">
        <v>1247</v>
      </c>
      <c r="AF321">
        <v>1247</v>
      </c>
      <c r="AG321">
        <v>1247</v>
      </c>
      <c r="AH321">
        <v>1247</v>
      </c>
      <c r="AI321">
        <v>1247</v>
      </c>
      <c r="AJ321">
        <v>1247</v>
      </c>
      <c r="AK321">
        <v>1247</v>
      </c>
      <c r="AL321">
        <v>1247</v>
      </c>
      <c r="AM321">
        <v>1247</v>
      </c>
      <c r="AN321">
        <v>1247</v>
      </c>
      <c r="AO321">
        <v>1247</v>
      </c>
    </row>
    <row r="322" spans="1:41" x14ac:dyDescent="0.25">
      <c r="A322" t="s">
        <v>78</v>
      </c>
      <c r="B322" t="s">
        <v>240</v>
      </c>
      <c r="C322" t="s">
        <v>443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25">
      <c r="A323" t="s">
        <v>416</v>
      </c>
      <c r="B323" t="s">
        <v>240</v>
      </c>
      <c r="C323" t="s">
        <v>444</v>
      </c>
      <c r="D323">
        <v>7035</v>
      </c>
      <c r="E323">
        <v>7035</v>
      </c>
      <c r="F323">
        <v>7035</v>
      </c>
      <c r="G323">
        <v>7035</v>
      </c>
      <c r="H323">
        <v>7035</v>
      </c>
      <c r="I323">
        <v>7035</v>
      </c>
      <c r="J323">
        <v>7035</v>
      </c>
      <c r="K323">
        <v>7035</v>
      </c>
      <c r="L323">
        <v>7035</v>
      </c>
      <c r="M323">
        <v>7035</v>
      </c>
      <c r="N323">
        <v>7035</v>
      </c>
      <c r="O323">
        <v>7035</v>
      </c>
      <c r="P323">
        <v>7035</v>
      </c>
      <c r="Q323">
        <v>7035</v>
      </c>
      <c r="R323">
        <v>7035</v>
      </c>
      <c r="S323">
        <v>7035</v>
      </c>
      <c r="T323">
        <v>7035</v>
      </c>
      <c r="U323">
        <v>7035</v>
      </c>
      <c r="V323">
        <v>7035</v>
      </c>
      <c r="W323">
        <v>7035</v>
      </c>
      <c r="X323">
        <v>7035</v>
      </c>
      <c r="Y323">
        <v>7035</v>
      </c>
      <c r="Z323">
        <v>7035</v>
      </c>
      <c r="AA323">
        <v>7035</v>
      </c>
      <c r="AB323">
        <v>7035</v>
      </c>
      <c r="AC323">
        <v>7035</v>
      </c>
      <c r="AD323">
        <v>7035</v>
      </c>
      <c r="AE323">
        <v>7035</v>
      </c>
      <c r="AF323">
        <v>7035</v>
      </c>
      <c r="AG323">
        <v>7035</v>
      </c>
      <c r="AH323">
        <v>7035</v>
      </c>
      <c r="AI323">
        <v>7035</v>
      </c>
      <c r="AJ323">
        <v>7035</v>
      </c>
      <c r="AK323">
        <v>7035</v>
      </c>
      <c r="AL323">
        <v>7035</v>
      </c>
      <c r="AM323">
        <v>7035</v>
      </c>
      <c r="AN323">
        <v>7035</v>
      </c>
      <c r="AO323">
        <v>7035</v>
      </c>
    </row>
    <row r="324" spans="1:41" x14ac:dyDescent="0.25">
      <c r="A324" t="s">
        <v>416</v>
      </c>
      <c r="B324" t="s">
        <v>241</v>
      </c>
      <c r="C324" t="s">
        <v>445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25">
      <c r="A325" t="s">
        <v>78</v>
      </c>
      <c r="B325" t="s">
        <v>241</v>
      </c>
      <c r="C325" t="s">
        <v>446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25">
      <c r="A326" t="s">
        <v>78</v>
      </c>
      <c r="B326" t="s">
        <v>241</v>
      </c>
      <c r="C326" t="s">
        <v>447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25">
      <c r="A327" t="s">
        <v>78</v>
      </c>
      <c r="B327" t="s">
        <v>241</v>
      </c>
      <c r="C327" t="s">
        <v>448</v>
      </c>
      <c r="D327">
        <v>3942</v>
      </c>
      <c r="E327">
        <v>3942</v>
      </c>
      <c r="F327">
        <v>3942</v>
      </c>
      <c r="G327">
        <v>3942</v>
      </c>
      <c r="H327">
        <v>3942</v>
      </c>
      <c r="I327">
        <v>3942</v>
      </c>
      <c r="J327">
        <v>3942</v>
      </c>
      <c r="K327">
        <v>3942</v>
      </c>
      <c r="L327">
        <v>3942</v>
      </c>
      <c r="M327">
        <v>3942</v>
      </c>
      <c r="N327">
        <v>3942</v>
      </c>
      <c r="O327">
        <v>3942</v>
      </c>
      <c r="P327">
        <v>3942</v>
      </c>
      <c r="Q327">
        <v>3942</v>
      </c>
      <c r="R327">
        <v>3942</v>
      </c>
      <c r="S327">
        <v>3942</v>
      </c>
      <c r="T327">
        <v>3942</v>
      </c>
      <c r="U327">
        <v>3942</v>
      </c>
      <c r="V327">
        <v>3942</v>
      </c>
      <c r="W327">
        <v>3942</v>
      </c>
      <c r="X327">
        <v>3942</v>
      </c>
      <c r="Y327">
        <v>3942</v>
      </c>
      <c r="Z327">
        <v>3942</v>
      </c>
      <c r="AA327">
        <v>3942</v>
      </c>
      <c r="AB327">
        <v>3942</v>
      </c>
      <c r="AC327">
        <v>3942</v>
      </c>
      <c r="AD327">
        <v>3942</v>
      </c>
      <c r="AE327">
        <v>3942</v>
      </c>
      <c r="AF327">
        <v>3942</v>
      </c>
      <c r="AG327">
        <v>3942</v>
      </c>
      <c r="AH327">
        <v>3942</v>
      </c>
      <c r="AI327">
        <v>3942</v>
      </c>
      <c r="AJ327">
        <v>3942</v>
      </c>
      <c r="AK327">
        <v>3942</v>
      </c>
      <c r="AL327">
        <v>3942</v>
      </c>
      <c r="AM327">
        <v>3942</v>
      </c>
      <c r="AN327">
        <v>3942</v>
      </c>
      <c r="AO327">
        <v>3942</v>
      </c>
    </row>
    <row r="328" spans="1:41" x14ac:dyDescent="0.25">
      <c r="A328" t="s">
        <v>416</v>
      </c>
      <c r="B328" t="s">
        <v>241</v>
      </c>
      <c r="C328" t="s">
        <v>449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5">
      <c r="A329" t="s">
        <v>78</v>
      </c>
      <c r="B329" t="s">
        <v>241</v>
      </c>
      <c r="C329" t="s">
        <v>450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25">
      <c r="A330" t="s">
        <v>416</v>
      </c>
      <c r="B330" t="s">
        <v>241</v>
      </c>
      <c r="C330" t="s">
        <v>451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25">
      <c r="A331" t="s">
        <v>416</v>
      </c>
      <c r="B331" t="s">
        <v>242</v>
      </c>
      <c r="C331" t="s">
        <v>452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25">
      <c r="A332" t="s">
        <v>78</v>
      </c>
      <c r="B332" t="s">
        <v>242</v>
      </c>
      <c r="C332" t="s">
        <v>453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25">
      <c r="A333" t="s">
        <v>78</v>
      </c>
      <c r="B333" t="s">
        <v>242</v>
      </c>
      <c r="C333" t="s">
        <v>454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25">
      <c r="A334" t="s">
        <v>78</v>
      </c>
      <c r="B334" t="s">
        <v>242</v>
      </c>
      <c r="C334" t="s">
        <v>455</v>
      </c>
      <c r="D334">
        <v>223</v>
      </c>
      <c r="E334">
        <v>223</v>
      </c>
      <c r="F334">
        <v>223</v>
      </c>
      <c r="G334">
        <v>223</v>
      </c>
      <c r="H334">
        <v>223</v>
      </c>
      <c r="I334">
        <v>223</v>
      </c>
      <c r="J334">
        <v>223</v>
      </c>
      <c r="K334">
        <v>223</v>
      </c>
      <c r="L334">
        <v>223</v>
      </c>
      <c r="M334">
        <v>223</v>
      </c>
      <c r="N334">
        <v>223</v>
      </c>
      <c r="O334">
        <v>223</v>
      </c>
      <c r="P334">
        <v>223</v>
      </c>
      <c r="Q334">
        <v>223</v>
      </c>
      <c r="R334">
        <v>223</v>
      </c>
      <c r="S334">
        <v>223</v>
      </c>
      <c r="T334">
        <v>223</v>
      </c>
      <c r="U334">
        <v>223</v>
      </c>
      <c r="V334">
        <v>223</v>
      </c>
      <c r="W334">
        <v>223</v>
      </c>
      <c r="X334">
        <v>223</v>
      </c>
      <c r="Y334">
        <v>223</v>
      </c>
      <c r="Z334">
        <v>223</v>
      </c>
      <c r="AA334">
        <v>223</v>
      </c>
      <c r="AB334">
        <v>223</v>
      </c>
      <c r="AC334">
        <v>223</v>
      </c>
      <c r="AD334">
        <v>223</v>
      </c>
      <c r="AE334">
        <v>223</v>
      </c>
      <c r="AF334">
        <v>223</v>
      </c>
      <c r="AG334">
        <v>223</v>
      </c>
      <c r="AH334">
        <v>223</v>
      </c>
      <c r="AI334">
        <v>223</v>
      </c>
      <c r="AJ334">
        <v>223</v>
      </c>
      <c r="AK334">
        <v>223</v>
      </c>
      <c r="AL334">
        <v>223</v>
      </c>
      <c r="AM334">
        <v>223</v>
      </c>
      <c r="AN334">
        <v>223</v>
      </c>
      <c r="AO334">
        <v>223</v>
      </c>
    </row>
    <row r="335" spans="1:41" x14ac:dyDescent="0.25">
      <c r="A335" t="s">
        <v>416</v>
      </c>
      <c r="B335" t="s">
        <v>242</v>
      </c>
      <c r="C335" t="s">
        <v>456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25">
      <c r="A336" t="s">
        <v>78</v>
      </c>
      <c r="B336" t="s">
        <v>242</v>
      </c>
      <c r="C336" t="s">
        <v>457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25">
      <c r="A337" t="s">
        <v>416</v>
      </c>
      <c r="B337" t="s">
        <v>242</v>
      </c>
      <c r="C337" t="s">
        <v>458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25">
      <c r="A338" t="s">
        <v>416</v>
      </c>
      <c r="B338" t="s">
        <v>238</v>
      </c>
      <c r="C338" t="s">
        <v>459</v>
      </c>
      <c r="D338">
        <v>4261</v>
      </c>
      <c r="E338">
        <v>4261</v>
      </c>
      <c r="F338">
        <v>4261</v>
      </c>
      <c r="G338">
        <v>4261</v>
      </c>
      <c r="H338">
        <v>4261</v>
      </c>
      <c r="I338">
        <v>4261</v>
      </c>
      <c r="J338">
        <v>4261</v>
      </c>
      <c r="K338">
        <v>4261</v>
      </c>
      <c r="L338">
        <v>4261</v>
      </c>
      <c r="M338">
        <v>4261</v>
      </c>
      <c r="N338">
        <v>4261</v>
      </c>
      <c r="O338">
        <v>4261</v>
      </c>
      <c r="P338">
        <v>4261</v>
      </c>
      <c r="Q338">
        <v>4261</v>
      </c>
      <c r="R338">
        <v>4261</v>
      </c>
      <c r="S338">
        <v>4261</v>
      </c>
      <c r="T338">
        <v>4261</v>
      </c>
      <c r="U338">
        <v>4261</v>
      </c>
      <c r="V338">
        <v>4261</v>
      </c>
      <c r="W338">
        <v>4261</v>
      </c>
      <c r="X338">
        <v>4261</v>
      </c>
      <c r="Y338">
        <v>4261</v>
      </c>
      <c r="Z338">
        <v>4261</v>
      </c>
      <c r="AA338">
        <v>4261</v>
      </c>
      <c r="AB338">
        <v>4261</v>
      </c>
      <c r="AC338">
        <v>4261</v>
      </c>
      <c r="AD338">
        <v>4261</v>
      </c>
      <c r="AE338">
        <v>4261</v>
      </c>
      <c r="AF338">
        <v>4261</v>
      </c>
      <c r="AG338">
        <v>4261</v>
      </c>
      <c r="AH338">
        <v>4261</v>
      </c>
      <c r="AI338">
        <v>4261</v>
      </c>
      <c r="AJ338">
        <v>4261</v>
      </c>
      <c r="AK338">
        <v>4261</v>
      </c>
      <c r="AL338">
        <v>4261</v>
      </c>
      <c r="AM338">
        <v>4261</v>
      </c>
      <c r="AN338">
        <v>4261</v>
      </c>
      <c r="AO338">
        <v>4261</v>
      </c>
    </row>
    <row r="339" spans="1:41" x14ac:dyDescent="0.25">
      <c r="A339" t="s">
        <v>78</v>
      </c>
      <c r="B339" t="s">
        <v>238</v>
      </c>
      <c r="C339" t="s">
        <v>460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25">
      <c r="A340" t="s">
        <v>78</v>
      </c>
      <c r="B340" t="s">
        <v>238</v>
      </c>
      <c r="C340" t="s">
        <v>461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25">
      <c r="A341" t="s">
        <v>78</v>
      </c>
      <c r="B341" t="s">
        <v>238</v>
      </c>
      <c r="C341" t="s">
        <v>462</v>
      </c>
      <c r="D341">
        <v>238</v>
      </c>
      <c r="E341">
        <v>238</v>
      </c>
      <c r="F341">
        <v>238</v>
      </c>
      <c r="G341">
        <v>238</v>
      </c>
      <c r="H341">
        <v>238</v>
      </c>
      <c r="I341">
        <v>238</v>
      </c>
      <c r="J341">
        <v>238</v>
      </c>
      <c r="K341">
        <v>238</v>
      </c>
      <c r="L341">
        <v>238</v>
      </c>
      <c r="M341">
        <v>238</v>
      </c>
      <c r="N341">
        <v>238</v>
      </c>
      <c r="O341">
        <v>238</v>
      </c>
      <c r="P341">
        <v>238</v>
      </c>
      <c r="Q341">
        <v>238</v>
      </c>
      <c r="R341">
        <v>238</v>
      </c>
      <c r="S341">
        <v>238</v>
      </c>
      <c r="T341">
        <v>238</v>
      </c>
      <c r="U341">
        <v>238</v>
      </c>
      <c r="V341">
        <v>238</v>
      </c>
      <c r="W341">
        <v>238</v>
      </c>
      <c r="X341">
        <v>238</v>
      </c>
      <c r="Y341">
        <v>238</v>
      </c>
      <c r="Z341">
        <v>238</v>
      </c>
      <c r="AA341">
        <v>238</v>
      </c>
      <c r="AB341">
        <v>238</v>
      </c>
      <c r="AC341">
        <v>238</v>
      </c>
      <c r="AD341">
        <v>238</v>
      </c>
      <c r="AE341">
        <v>238</v>
      </c>
      <c r="AF341">
        <v>238</v>
      </c>
      <c r="AG341">
        <v>238</v>
      </c>
      <c r="AH341">
        <v>238</v>
      </c>
      <c r="AI341">
        <v>238</v>
      </c>
      <c r="AJ341">
        <v>238</v>
      </c>
      <c r="AK341">
        <v>238</v>
      </c>
      <c r="AL341">
        <v>238</v>
      </c>
      <c r="AM341">
        <v>238</v>
      </c>
      <c r="AN341">
        <v>238</v>
      </c>
      <c r="AO341">
        <v>238</v>
      </c>
    </row>
    <row r="342" spans="1:41" x14ac:dyDescent="0.25">
      <c r="A342" t="s">
        <v>416</v>
      </c>
      <c r="B342" t="s">
        <v>238</v>
      </c>
      <c r="C342" t="s">
        <v>463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25">
      <c r="A343" t="s">
        <v>78</v>
      </c>
      <c r="B343" t="s">
        <v>238</v>
      </c>
      <c r="C343" t="s">
        <v>464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25">
      <c r="A344" t="s">
        <v>416</v>
      </c>
      <c r="B344" t="s">
        <v>238</v>
      </c>
      <c r="C344" t="s">
        <v>465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25">
      <c r="A345" t="s">
        <v>416</v>
      </c>
      <c r="B345" t="s">
        <v>243</v>
      </c>
      <c r="C345" t="s">
        <v>466</v>
      </c>
      <c r="D345">
        <v>12036</v>
      </c>
      <c r="E345">
        <v>12036</v>
      </c>
      <c r="F345">
        <v>12036</v>
      </c>
      <c r="G345">
        <v>12036</v>
      </c>
      <c r="H345">
        <v>12036</v>
      </c>
      <c r="I345">
        <v>12036</v>
      </c>
      <c r="J345">
        <v>12036</v>
      </c>
      <c r="K345">
        <v>12036</v>
      </c>
      <c r="L345">
        <v>12036</v>
      </c>
      <c r="M345">
        <v>12036</v>
      </c>
      <c r="N345">
        <v>12036</v>
      </c>
      <c r="O345">
        <v>12036</v>
      </c>
      <c r="P345">
        <v>12036</v>
      </c>
      <c r="Q345">
        <v>12036</v>
      </c>
      <c r="R345">
        <v>12036</v>
      </c>
      <c r="S345">
        <v>12036</v>
      </c>
      <c r="T345">
        <v>12036</v>
      </c>
      <c r="U345">
        <v>12036</v>
      </c>
      <c r="V345">
        <v>12036</v>
      </c>
      <c r="W345">
        <v>12036</v>
      </c>
      <c r="X345">
        <v>12036</v>
      </c>
      <c r="Y345">
        <v>12036</v>
      </c>
      <c r="Z345">
        <v>12036</v>
      </c>
      <c r="AA345">
        <v>12036</v>
      </c>
      <c r="AB345">
        <v>12036</v>
      </c>
      <c r="AC345">
        <v>12036</v>
      </c>
      <c r="AD345">
        <v>12036</v>
      </c>
      <c r="AE345">
        <v>12036</v>
      </c>
      <c r="AF345">
        <v>12036</v>
      </c>
      <c r="AG345">
        <v>12036</v>
      </c>
      <c r="AH345">
        <v>12036</v>
      </c>
      <c r="AI345">
        <v>12036</v>
      </c>
      <c r="AJ345">
        <v>12036</v>
      </c>
      <c r="AK345">
        <v>12036</v>
      </c>
      <c r="AL345">
        <v>12036</v>
      </c>
      <c r="AM345">
        <v>12036</v>
      </c>
      <c r="AN345">
        <v>12036</v>
      </c>
      <c r="AO345">
        <v>12036</v>
      </c>
    </row>
    <row r="346" spans="1:41" x14ac:dyDescent="0.25">
      <c r="A346" t="s">
        <v>78</v>
      </c>
      <c r="B346" t="s">
        <v>243</v>
      </c>
      <c r="C346" t="s">
        <v>467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25">
      <c r="A347" t="s">
        <v>78</v>
      </c>
      <c r="B347" t="s">
        <v>243</v>
      </c>
      <c r="C347" t="s">
        <v>468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25">
      <c r="A348" t="s">
        <v>78</v>
      </c>
      <c r="B348" t="s">
        <v>243</v>
      </c>
      <c r="C348" t="s">
        <v>469</v>
      </c>
      <c r="D348">
        <v>1322</v>
      </c>
      <c r="E348">
        <v>1322</v>
      </c>
      <c r="F348">
        <v>1322</v>
      </c>
      <c r="G348">
        <v>1322</v>
      </c>
      <c r="H348">
        <v>1322</v>
      </c>
      <c r="I348">
        <v>1322</v>
      </c>
      <c r="J348">
        <v>1322</v>
      </c>
      <c r="K348">
        <v>1322</v>
      </c>
      <c r="L348">
        <v>1322</v>
      </c>
      <c r="M348">
        <v>1322</v>
      </c>
      <c r="N348">
        <v>1322</v>
      </c>
      <c r="O348">
        <v>1322</v>
      </c>
      <c r="P348">
        <v>1322</v>
      </c>
      <c r="Q348">
        <v>1322</v>
      </c>
      <c r="R348">
        <v>1322</v>
      </c>
      <c r="S348">
        <v>1322</v>
      </c>
      <c r="T348">
        <v>1322</v>
      </c>
      <c r="U348">
        <v>1322</v>
      </c>
      <c r="V348">
        <v>1322</v>
      </c>
      <c r="W348">
        <v>1322</v>
      </c>
      <c r="X348">
        <v>1322</v>
      </c>
      <c r="Y348">
        <v>1322</v>
      </c>
      <c r="Z348">
        <v>1322</v>
      </c>
      <c r="AA348">
        <v>1322</v>
      </c>
      <c r="AB348">
        <v>1322</v>
      </c>
      <c r="AC348">
        <v>1322</v>
      </c>
      <c r="AD348">
        <v>1322</v>
      </c>
      <c r="AE348">
        <v>1322</v>
      </c>
      <c r="AF348">
        <v>1322</v>
      </c>
      <c r="AG348">
        <v>1322</v>
      </c>
      <c r="AH348">
        <v>1322</v>
      </c>
      <c r="AI348">
        <v>1322</v>
      </c>
      <c r="AJ348">
        <v>1322</v>
      </c>
      <c r="AK348">
        <v>1322</v>
      </c>
      <c r="AL348">
        <v>1322</v>
      </c>
      <c r="AM348">
        <v>1322</v>
      </c>
      <c r="AN348">
        <v>1322</v>
      </c>
      <c r="AO348">
        <v>1322</v>
      </c>
    </row>
    <row r="349" spans="1:41" x14ac:dyDescent="0.25">
      <c r="A349" t="s">
        <v>416</v>
      </c>
      <c r="B349" t="s">
        <v>243</v>
      </c>
      <c r="C349" t="s">
        <v>470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25">
      <c r="A350" t="s">
        <v>78</v>
      </c>
      <c r="B350" t="s">
        <v>243</v>
      </c>
      <c r="C350" t="s">
        <v>471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25">
      <c r="A351" t="s">
        <v>416</v>
      </c>
      <c r="B351" t="s">
        <v>243</v>
      </c>
      <c r="C351" t="s">
        <v>472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25">
      <c r="A352" t="s">
        <v>416</v>
      </c>
      <c r="B352" t="s">
        <v>244</v>
      </c>
      <c r="C352" t="s">
        <v>473</v>
      </c>
      <c r="D352">
        <v>250</v>
      </c>
      <c r="E352">
        <v>250</v>
      </c>
      <c r="F352">
        <v>250</v>
      </c>
      <c r="G352">
        <v>250</v>
      </c>
      <c r="H352">
        <v>250</v>
      </c>
      <c r="I352">
        <v>250</v>
      </c>
      <c r="J352">
        <v>250</v>
      </c>
      <c r="K352">
        <v>250</v>
      </c>
      <c r="L352">
        <v>250</v>
      </c>
      <c r="M352">
        <v>250</v>
      </c>
      <c r="N352">
        <v>250</v>
      </c>
      <c r="O352">
        <v>250</v>
      </c>
      <c r="P352">
        <v>250</v>
      </c>
      <c r="Q352">
        <v>250</v>
      </c>
      <c r="R352">
        <v>250</v>
      </c>
      <c r="S352">
        <v>250</v>
      </c>
      <c r="T352">
        <v>250</v>
      </c>
      <c r="U352">
        <v>250</v>
      </c>
      <c r="V352">
        <v>250</v>
      </c>
      <c r="W352">
        <v>250</v>
      </c>
      <c r="X352">
        <v>250</v>
      </c>
      <c r="Y352">
        <v>250</v>
      </c>
      <c r="Z352">
        <v>250</v>
      </c>
      <c r="AA352">
        <v>250</v>
      </c>
      <c r="AB352">
        <v>250</v>
      </c>
      <c r="AC352">
        <v>250</v>
      </c>
      <c r="AD352">
        <v>250</v>
      </c>
      <c r="AE352">
        <v>250</v>
      </c>
      <c r="AF352">
        <v>250</v>
      </c>
      <c r="AG352">
        <v>250</v>
      </c>
      <c r="AH352">
        <v>250</v>
      </c>
      <c r="AI352">
        <v>250</v>
      </c>
      <c r="AJ352">
        <v>250</v>
      </c>
      <c r="AK352">
        <v>250</v>
      </c>
      <c r="AL352">
        <v>250</v>
      </c>
      <c r="AM352">
        <v>250</v>
      </c>
      <c r="AN352">
        <v>250</v>
      </c>
      <c r="AO352">
        <v>250</v>
      </c>
    </row>
    <row r="353" spans="1:41" x14ac:dyDescent="0.25">
      <c r="A353" t="s">
        <v>78</v>
      </c>
      <c r="B353" t="s">
        <v>244</v>
      </c>
      <c r="C353" t="s">
        <v>474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</row>
    <row r="354" spans="1:41" x14ac:dyDescent="0.25">
      <c r="A354" t="s">
        <v>78</v>
      </c>
      <c r="B354" t="s">
        <v>244</v>
      </c>
      <c r="C354" t="s">
        <v>475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25">
      <c r="A355" t="s">
        <v>78</v>
      </c>
      <c r="B355" t="s">
        <v>244</v>
      </c>
      <c r="C355" t="s">
        <v>476</v>
      </c>
      <c r="D355">
        <v>619</v>
      </c>
      <c r="E355">
        <v>619</v>
      </c>
      <c r="F355">
        <v>619</v>
      </c>
      <c r="G355">
        <v>619</v>
      </c>
      <c r="H355">
        <v>619</v>
      </c>
      <c r="I355">
        <v>619</v>
      </c>
      <c r="J355">
        <v>619</v>
      </c>
      <c r="K355">
        <v>619</v>
      </c>
      <c r="L355">
        <v>619</v>
      </c>
      <c r="M355">
        <v>619</v>
      </c>
      <c r="N355">
        <v>619</v>
      </c>
      <c r="O355">
        <v>619</v>
      </c>
      <c r="P355">
        <v>619</v>
      </c>
      <c r="Q355">
        <v>619</v>
      </c>
      <c r="R355">
        <v>619</v>
      </c>
      <c r="S355">
        <v>619</v>
      </c>
      <c r="T355">
        <v>619</v>
      </c>
      <c r="U355">
        <v>619</v>
      </c>
      <c r="V355">
        <v>619</v>
      </c>
      <c r="W355">
        <v>619</v>
      </c>
      <c r="X355">
        <v>619</v>
      </c>
      <c r="Y355">
        <v>619</v>
      </c>
      <c r="Z355">
        <v>619</v>
      </c>
      <c r="AA355">
        <v>619</v>
      </c>
      <c r="AB355">
        <v>619</v>
      </c>
      <c r="AC355">
        <v>619</v>
      </c>
      <c r="AD355">
        <v>619</v>
      </c>
      <c r="AE355">
        <v>619</v>
      </c>
      <c r="AF355">
        <v>619</v>
      </c>
      <c r="AG355">
        <v>619</v>
      </c>
      <c r="AH355">
        <v>619</v>
      </c>
      <c r="AI355">
        <v>619</v>
      </c>
      <c r="AJ355">
        <v>619</v>
      </c>
      <c r="AK355">
        <v>619</v>
      </c>
      <c r="AL355">
        <v>619</v>
      </c>
      <c r="AM355">
        <v>619</v>
      </c>
      <c r="AN355">
        <v>619</v>
      </c>
      <c r="AO355">
        <v>619</v>
      </c>
    </row>
    <row r="356" spans="1:41" x14ac:dyDescent="0.25">
      <c r="A356" t="s">
        <v>416</v>
      </c>
      <c r="B356" t="s">
        <v>244</v>
      </c>
      <c r="C356" t="s">
        <v>477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25">
      <c r="A357" t="s">
        <v>78</v>
      </c>
      <c r="B357" t="s">
        <v>244</v>
      </c>
      <c r="C357" t="s">
        <v>478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25">
      <c r="A358" t="s">
        <v>416</v>
      </c>
      <c r="B358" t="s">
        <v>244</v>
      </c>
      <c r="C358" t="s">
        <v>479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25">
      <c r="A359" t="s">
        <v>416</v>
      </c>
      <c r="B359" t="s">
        <v>245</v>
      </c>
      <c r="C359" t="s">
        <v>480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25">
      <c r="A360" t="s">
        <v>78</v>
      </c>
      <c r="B360" t="s">
        <v>245</v>
      </c>
      <c r="C360" t="s">
        <v>481</v>
      </c>
      <c r="D360">
        <v>489</v>
      </c>
      <c r="E360">
        <v>489</v>
      </c>
      <c r="F360">
        <v>489</v>
      </c>
      <c r="G360">
        <v>489</v>
      </c>
      <c r="H360">
        <v>489</v>
      </c>
      <c r="I360">
        <v>489</v>
      </c>
      <c r="J360">
        <v>489</v>
      </c>
      <c r="K360">
        <v>489</v>
      </c>
      <c r="L360">
        <v>489</v>
      </c>
      <c r="M360">
        <v>489</v>
      </c>
      <c r="N360">
        <v>489</v>
      </c>
      <c r="O360">
        <v>489</v>
      </c>
      <c r="P360">
        <v>489</v>
      </c>
      <c r="Q360">
        <v>489</v>
      </c>
      <c r="R360">
        <v>489</v>
      </c>
      <c r="S360">
        <v>489</v>
      </c>
      <c r="T360">
        <v>489</v>
      </c>
      <c r="U360">
        <v>489</v>
      </c>
      <c r="V360">
        <v>489</v>
      </c>
      <c r="W360">
        <v>489</v>
      </c>
      <c r="X360">
        <v>489</v>
      </c>
      <c r="Y360">
        <v>489</v>
      </c>
      <c r="Z360">
        <v>489</v>
      </c>
      <c r="AA360">
        <v>489</v>
      </c>
      <c r="AB360">
        <v>489</v>
      </c>
      <c r="AC360">
        <v>489</v>
      </c>
      <c r="AD360">
        <v>489</v>
      </c>
      <c r="AE360">
        <v>489</v>
      </c>
      <c r="AF360">
        <v>489</v>
      </c>
      <c r="AG360">
        <v>489</v>
      </c>
      <c r="AH360">
        <v>489</v>
      </c>
      <c r="AI360">
        <v>489</v>
      </c>
      <c r="AJ360">
        <v>489</v>
      </c>
      <c r="AK360">
        <v>489</v>
      </c>
      <c r="AL360">
        <v>489</v>
      </c>
      <c r="AM360">
        <v>489</v>
      </c>
      <c r="AN360">
        <v>489</v>
      </c>
      <c r="AO360">
        <v>489</v>
      </c>
    </row>
    <row r="361" spans="1:41" x14ac:dyDescent="0.25">
      <c r="A361" t="s">
        <v>78</v>
      </c>
      <c r="B361" t="s">
        <v>245</v>
      </c>
      <c r="C361" t="s">
        <v>482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25">
      <c r="A362" t="s">
        <v>78</v>
      </c>
      <c r="B362" t="s">
        <v>245</v>
      </c>
      <c r="C362" t="s">
        <v>483</v>
      </c>
      <c r="D362">
        <v>120509</v>
      </c>
      <c r="E362">
        <v>120509</v>
      </c>
      <c r="F362">
        <v>120509</v>
      </c>
      <c r="G362">
        <v>120509</v>
      </c>
      <c r="H362">
        <v>120509</v>
      </c>
      <c r="I362">
        <v>120509</v>
      </c>
      <c r="J362">
        <v>120509</v>
      </c>
      <c r="K362">
        <v>120509</v>
      </c>
      <c r="L362">
        <v>120509</v>
      </c>
      <c r="M362">
        <v>120509</v>
      </c>
      <c r="N362">
        <v>120509</v>
      </c>
      <c r="O362">
        <v>120509</v>
      </c>
      <c r="P362">
        <v>120509</v>
      </c>
      <c r="Q362">
        <v>120509</v>
      </c>
      <c r="R362">
        <v>120509</v>
      </c>
      <c r="S362">
        <v>120509</v>
      </c>
      <c r="T362">
        <v>120509</v>
      </c>
      <c r="U362">
        <v>120509</v>
      </c>
      <c r="V362">
        <v>120509</v>
      </c>
      <c r="W362">
        <v>120509</v>
      </c>
      <c r="X362">
        <v>120509</v>
      </c>
      <c r="Y362">
        <v>120509</v>
      </c>
      <c r="Z362">
        <v>120509</v>
      </c>
      <c r="AA362">
        <v>120509</v>
      </c>
      <c r="AB362">
        <v>120509</v>
      </c>
      <c r="AC362">
        <v>120509</v>
      </c>
      <c r="AD362">
        <v>120509</v>
      </c>
      <c r="AE362">
        <v>120509</v>
      </c>
      <c r="AF362">
        <v>120509</v>
      </c>
      <c r="AG362">
        <v>120509</v>
      </c>
      <c r="AH362">
        <v>120509</v>
      </c>
      <c r="AI362">
        <v>120509</v>
      </c>
      <c r="AJ362">
        <v>120509</v>
      </c>
      <c r="AK362">
        <v>120509</v>
      </c>
      <c r="AL362">
        <v>120509</v>
      </c>
      <c r="AM362">
        <v>120509</v>
      </c>
      <c r="AN362">
        <v>120509</v>
      </c>
      <c r="AO362">
        <v>120509</v>
      </c>
    </row>
    <row r="363" spans="1:41" x14ac:dyDescent="0.25">
      <c r="A363" t="s">
        <v>416</v>
      </c>
      <c r="B363" t="s">
        <v>245</v>
      </c>
      <c r="C363" t="s">
        <v>484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25">
      <c r="A364" t="s">
        <v>78</v>
      </c>
      <c r="B364" t="s">
        <v>245</v>
      </c>
      <c r="C364" t="s">
        <v>485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25">
      <c r="A365" t="s">
        <v>416</v>
      </c>
      <c r="B365" t="s">
        <v>245</v>
      </c>
      <c r="C365" t="s">
        <v>486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25">
      <c r="A366" t="s">
        <v>416</v>
      </c>
      <c r="B366" t="s">
        <v>246</v>
      </c>
      <c r="C366" t="s">
        <v>487</v>
      </c>
      <c r="D366" s="22">
        <v>369462000</v>
      </c>
      <c r="E366" s="22">
        <v>369462000</v>
      </c>
      <c r="F366" s="22">
        <v>369462000</v>
      </c>
      <c r="G366" s="22">
        <v>369462000</v>
      </c>
      <c r="H366" s="22">
        <v>369462000</v>
      </c>
      <c r="I366" s="22">
        <v>369462000</v>
      </c>
      <c r="J366" s="22">
        <v>369462000</v>
      </c>
      <c r="K366" s="22">
        <v>369462000</v>
      </c>
      <c r="L366" s="22">
        <v>369462000</v>
      </c>
      <c r="M366" s="22">
        <v>369462000</v>
      </c>
      <c r="N366" s="22">
        <v>369462000</v>
      </c>
      <c r="O366" s="22">
        <v>369462000</v>
      </c>
      <c r="P366" s="22">
        <v>369462000</v>
      </c>
      <c r="Q366" s="22">
        <v>369462000</v>
      </c>
      <c r="R366" s="22">
        <v>369462000</v>
      </c>
      <c r="S366" s="22">
        <v>369462000</v>
      </c>
      <c r="T366" s="22">
        <v>369462000</v>
      </c>
      <c r="U366" s="22">
        <v>369462000</v>
      </c>
      <c r="V366" s="22">
        <v>369462000</v>
      </c>
      <c r="W366" s="22">
        <v>369462000</v>
      </c>
      <c r="X366" s="22">
        <v>369462000</v>
      </c>
      <c r="Y366" s="22">
        <v>369462000</v>
      </c>
      <c r="Z366" s="22">
        <v>369462000</v>
      </c>
      <c r="AA366" s="22">
        <v>369462000</v>
      </c>
      <c r="AB366" s="22">
        <v>369462000</v>
      </c>
      <c r="AC366" s="22">
        <v>369462000</v>
      </c>
      <c r="AD366" s="22">
        <v>369462000</v>
      </c>
      <c r="AE366" s="22">
        <v>369462000</v>
      </c>
      <c r="AF366" s="22">
        <v>369462000</v>
      </c>
      <c r="AG366" s="22">
        <v>369462000</v>
      </c>
      <c r="AH366" s="22">
        <v>369462000</v>
      </c>
      <c r="AI366" s="22">
        <v>369462000</v>
      </c>
      <c r="AJ366" s="22">
        <v>369462000</v>
      </c>
      <c r="AK366" s="22">
        <v>369462000</v>
      </c>
      <c r="AL366" s="22">
        <v>369462000</v>
      </c>
      <c r="AM366" s="22">
        <v>369462000</v>
      </c>
      <c r="AN366" s="22">
        <v>369462000</v>
      </c>
      <c r="AO366" s="22">
        <v>369462000</v>
      </c>
    </row>
    <row r="367" spans="1:41" x14ac:dyDescent="0.25">
      <c r="A367" t="s">
        <v>78</v>
      </c>
      <c r="B367" t="s">
        <v>246</v>
      </c>
      <c r="C367" t="s">
        <v>488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25">
      <c r="A368" t="s">
        <v>78</v>
      </c>
      <c r="B368" t="s">
        <v>246</v>
      </c>
      <c r="C368" t="s">
        <v>489</v>
      </c>
      <c r="D368" s="22">
        <v>60499300</v>
      </c>
      <c r="E368" s="22">
        <v>60499300</v>
      </c>
      <c r="F368" s="22">
        <v>60499300</v>
      </c>
      <c r="G368" s="22">
        <v>60499300</v>
      </c>
      <c r="H368" s="22">
        <v>60499300</v>
      </c>
      <c r="I368" s="22">
        <v>60499300</v>
      </c>
      <c r="J368" s="22">
        <v>60499300</v>
      </c>
      <c r="K368" s="22">
        <v>60499300</v>
      </c>
      <c r="L368" s="22">
        <v>60499300</v>
      </c>
      <c r="M368" s="22">
        <v>60499300</v>
      </c>
      <c r="N368" s="22">
        <v>60499300</v>
      </c>
      <c r="O368" s="22">
        <v>60499300</v>
      </c>
      <c r="P368" s="22">
        <v>60499300</v>
      </c>
      <c r="Q368" s="22">
        <v>60499300</v>
      </c>
      <c r="R368" s="22">
        <v>60499300</v>
      </c>
      <c r="S368" s="22">
        <v>60499300</v>
      </c>
      <c r="T368" s="22">
        <v>60499300</v>
      </c>
      <c r="U368" s="22">
        <v>60499300</v>
      </c>
      <c r="V368" s="22">
        <v>60499300</v>
      </c>
      <c r="W368" s="22">
        <v>60499300</v>
      </c>
      <c r="X368" s="22">
        <v>60499300</v>
      </c>
      <c r="Y368" s="22">
        <v>60499300</v>
      </c>
      <c r="Z368" s="22">
        <v>60499300</v>
      </c>
      <c r="AA368" s="22">
        <v>60499300</v>
      </c>
      <c r="AB368" s="22">
        <v>60499300</v>
      </c>
      <c r="AC368" s="22">
        <v>60499300</v>
      </c>
      <c r="AD368" s="22">
        <v>60499300</v>
      </c>
      <c r="AE368" s="22">
        <v>60499300</v>
      </c>
      <c r="AF368" s="22">
        <v>60499300</v>
      </c>
      <c r="AG368" s="22">
        <v>60499300</v>
      </c>
      <c r="AH368" s="22">
        <v>60499300</v>
      </c>
      <c r="AI368" s="22">
        <v>60499300</v>
      </c>
      <c r="AJ368" s="22">
        <v>60499300</v>
      </c>
      <c r="AK368" s="22">
        <v>60499300</v>
      </c>
      <c r="AL368" s="22">
        <v>60499300</v>
      </c>
      <c r="AM368" s="22">
        <v>60499300</v>
      </c>
      <c r="AN368" s="22">
        <v>60499300</v>
      </c>
      <c r="AO368" s="22">
        <v>60499300</v>
      </c>
    </row>
    <row r="369" spans="1:41" x14ac:dyDescent="0.25">
      <c r="A369" t="s">
        <v>78</v>
      </c>
      <c r="B369" t="s">
        <v>246</v>
      </c>
      <c r="C369" t="s">
        <v>490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25">
      <c r="A370" t="s">
        <v>416</v>
      </c>
      <c r="B370" t="s">
        <v>246</v>
      </c>
      <c r="C370" t="s">
        <v>491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25">
      <c r="A371" t="s">
        <v>78</v>
      </c>
      <c r="B371" t="s">
        <v>246</v>
      </c>
      <c r="C371" t="s">
        <v>492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25">
      <c r="A372" t="s">
        <v>416</v>
      </c>
      <c r="B372" t="s">
        <v>246</v>
      </c>
      <c r="C372" t="s">
        <v>493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25">
      <c r="A373" t="s">
        <v>416</v>
      </c>
      <c r="B373" t="s">
        <v>247</v>
      </c>
      <c r="C373" t="s">
        <v>494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25">
      <c r="A374" t="s">
        <v>78</v>
      </c>
      <c r="B374" t="s">
        <v>247</v>
      </c>
      <c r="C374" t="s">
        <v>495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25">
      <c r="A375" t="s">
        <v>78</v>
      </c>
      <c r="B375" t="s">
        <v>247</v>
      </c>
      <c r="C375" t="s">
        <v>496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25">
      <c r="A376" t="s">
        <v>78</v>
      </c>
      <c r="B376" t="s">
        <v>247</v>
      </c>
      <c r="C376" t="s">
        <v>497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5">
      <c r="A377" t="s">
        <v>416</v>
      </c>
      <c r="B377" t="s">
        <v>247</v>
      </c>
      <c r="C377" t="s">
        <v>498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25">
      <c r="A378" t="s">
        <v>78</v>
      </c>
      <c r="B378" t="s">
        <v>247</v>
      </c>
      <c r="C378" t="s">
        <v>499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25">
      <c r="A379" t="s">
        <v>416</v>
      </c>
      <c r="B379" t="s">
        <v>247</v>
      </c>
      <c r="C379" t="s">
        <v>500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C7BA-CDB0-485B-AA31-BCF70E4736A8}">
  <dimension ref="A1:F4"/>
  <sheetViews>
    <sheetView workbookViewId="0">
      <selection activeCell="B4" sqref="B4:F4"/>
    </sheetView>
  </sheetViews>
  <sheetFormatPr defaultRowHeight="14.3" x14ac:dyDescent="0.25"/>
  <sheetData>
    <row r="1" spans="1:6" x14ac:dyDescent="0.25">
      <c r="A1" t="s">
        <v>501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502</v>
      </c>
      <c r="B2">
        <f>1961.1+2013.7</f>
        <v>3974.8</v>
      </c>
      <c r="C2">
        <f>2049.7+2145.2</f>
        <v>4194.8999999999996</v>
      </c>
      <c r="D2">
        <f>2082.4+2348.7</f>
        <v>4431.1000000000004</v>
      </c>
      <c r="E2">
        <f>2192.9+2579.3</f>
        <v>4772.2000000000007</v>
      </c>
      <c r="F2">
        <f>2309.8+2741.2</f>
        <v>5051</v>
      </c>
    </row>
    <row r="3" spans="1:6" x14ac:dyDescent="0.25">
      <c r="A3" t="s">
        <v>503</v>
      </c>
      <c r="B3">
        <f>111.1+117.9</f>
        <v>229</v>
      </c>
      <c r="C3">
        <f>298.7+331</f>
        <v>629.70000000000005</v>
      </c>
      <c r="D3">
        <f>567.4+649.8</f>
        <v>1217.1999999999998</v>
      </c>
      <c r="E3">
        <f>773.6+886.4</f>
        <v>1660</v>
      </c>
      <c r="F3">
        <f>1089.9+1223</f>
        <v>2312.9</v>
      </c>
    </row>
    <row r="4" spans="1:6" x14ac:dyDescent="0.25">
      <c r="A4" t="s">
        <v>504</v>
      </c>
      <c r="B4">
        <f>B3/B2</f>
        <v>5.7612961658448224E-2</v>
      </c>
      <c r="C4">
        <f>C3/C2</f>
        <v>0.15011084888793538</v>
      </c>
      <c r="D4">
        <f>D3/D2</f>
        <v>0.27469477105007778</v>
      </c>
      <c r="E4">
        <f t="shared" ref="E4:F4" si="0">E3/E2</f>
        <v>0.34784795272620589</v>
      </c>
      <c r="F4">
        <f t="shared" si="0"/>
        <v>0.45790932488616115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P61"/>
  <sheetViews>
    <sheetView tabSelected="1" workbookViewId="0">
      <selection sqref="A1:AP61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8.0219170876987614E-2</v>
      </c>
      <c r="C2">
        <v>0.17108431820898667</v>
      </c>
      <c r="D2">
        <v>0.30169818481835764</v>
      </c>
      <c r="E2">
        <v>0.38114833978701801</v>
      </c>
      <c r="F2">
        <v>0.45790932488616115</v>
      </c>
      <c r="G2">
        <v>0.5</v>
      </c>
      <c r="H2">
        <f>G2+0.025</f>
        <v>0.52500000000000002</v>
      </c>
      <c r="I2">
        <f t="shared" ref="I2:AA2" si="0">H2+0.025</f>
        <v>0.55000000000000004</v>
      </c>
      <c r="J2">
        <f t="shared" si="0"/>
        <v>0.57500000000000007</v>
      </c>
      <c r="K2">
        <f t="shared" si="0"/>
        <v>0.60000000000000009</v>
      </c>
      <c r="L2">
        <f t="shared" si="0"/>
        <v>0.62500000000000011</v>
      </c>
      <c r="M2">
        <f t="shared" si="0"/>
        <v>0.65000000000000013</v>
      </c>
      <c r="N2">
        <f t="shared" si="0"/>
        <v>0.67500000000000016</v>
      </c>
      <c r="O2">
        <f t="shared" si="0"/>
        <v>0.70000000000000018</v>
      </c>
      <c r="P2">
        <f t="shared" si="0"/>
        <v>0.7250000000000002</v>
      </c>
      <c r="Q2">
        <f t="shared" si="0"/>
        <v>0.75000000000000022</v>
      </c>
      <c r="R2">
        <f t="shared" si="0"/>
        <v>0.77500000000000024</v>
      </c>
      <c r="S2">
        <f t="shared" si="0"/>
        <v>0.80000000000000027</v>
      </c>
      <c r="T2">
        <f t="shared" si="0"/>
        <v>0.82500000000000029</v>
      </c>
      <c r="U2">
        <f t="shared" si="0"/>
        <v>0.85000000000000031</v>
      </c>
      <c r="V2">
        <f>U2+0.025</f>
        <v>0.87500000000000033</v>
      </c>
      <c r="W2">
        <f t="shared" si="0"/>
        <v>0.90000000000000036</v>
      </c>
      <c r="X2">
        <f t="shared" si="0"/>
        <v>0.92500000000000038</v>
      </c>
      <c r="Y2">
        <f t="shared" si="0"/>
        <v>0.9500000000000004</v>
      </c>
      <c r="Z2">
        <f t="shared" si="0"/>
        <v>0.97500000000000042</v>
      </c>
      <c r="AA2">
        <f t="shared" si="0"/>
        <v>1.0000000000000004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5.558087404933347E-2</v>
      </c>
      <c r="C15">
        <v>0.12807690239534084</v>
      </c>
      <c r="D15">
        <v>0.25779715245123619</v>
      </c>
      <c r="E15">
        <v>0.34661004670890083</v>
      </c>
      <c r="F15">
        <f>($AA15-$E15)/22+E15</f>
        <v>0.37630959004031445</v>
      </c>
      <c r="G15">
        <f t="shared" ref="G15:Z16" si="1">($AA$15-$E$15)/22+F15</f>
        <v>0.40600913337172806</v>
      </c>
      <c r="H15">
        <f t="shared" si="1"/>
        <v>0.43570867670314167</v>
      </c>
      <c r="I15">
        <f t="shared" si="1"/>
        <v>0.46540822003455529</v>
      </c>
      <c r="J15">
        <f t="shared" si="1"/>
        <v>0.4951077633659689</v>
      </c>
      <c r="K15">
        <f t="shared" si="1"/>
        <v>0.52480730669738251</v>
      </c>
      <c r="L15">
        <f t="shared" si="1"/>
        <v>0.55450685002879607</v>
      </c>
      <c r="M15">
        <f t="shared" si="1"/>
        <v>0.58420639336020963</v>
      </c>
      <c r="N15">
        <f t="shared" si="1"/>
        <v>0.61390593669162319</v>
      </c>
      <c r="O15">
        <f t="shared" si="1"/>
        <v>0.64360548002303675</v>
      </c>
      <c r="P15">
        <f t="shared" si="1"/>
        <v>0.6733050233544503</v>
      </c>
      <c r="Q15">
        <f t="shared" si="1"/>
        <v>0.70300456668586386</v>
      </c>
      <c r="R15">
        <f t="shared" si="1"/>
        <v>0.73270411001727742</v>
      </c>
      <c r="S15">
        <f t="shared" si="1"/>
        <v>0.76240365334869098</v>
      </c>
      <c r="T15">
        <f t="shared" si="1"/>
        <v>0.79210319668010454</v>
      </c>
      <c r="U15">
        <f t="shared" si="1"/>
        <v>0.8218027400115181</v>
      </c>
      <c r="V15">
        <f t="shared" si="1"/>
        <v>0.85150228334293165</v>
      </c>
      <c r="W15">
        <f t="shared" si="1"/>
        <v>0.88120182667434521</v>
      </c>
      <c r="X15">
        <f t="shared" si="1"/>
        <v>0.91090137000575877</v>
      </c>
      <c r="Y15">
        <f t="shared" si="1"/>
        <v>0.94060091333717233</v>
      </c>
      <c r="Z15">
        <f t="shared" si="1"/>
        <v>0.97030045666858589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1:42" x14ac:dyDescent="0.25">
      <c r="A16" t="s">
        <v>52</v>
      </c>
      <c r="B16">
        <v>5.2753771667465345E-2</v>
      </c>
      <c r="C16">
        <v>0.12651786762637859</v>
      </c>
      <c r="D16">
        <v>0.23334750846283392</v>
      </c>
      <c r="E16">
        <v>0.3047096970251284</v>
      </c>
      <c r="F16">
        <f>($AA16-$E16)/22+E16</f>
        <v>0.33631380170580438</v>
      </c>
      <c r="G16">
        <f t="shared" ref="G16:Z16" si="2">($AA16-$E16)/22+F16</f>
        <v>0.36791790638648036</v>
      </c>
      <c r="H16">
        <f t="shared" si="2"/>
        <v>0.39952201106715635</v>
      </c>
      <c r="I16">
        <f t="shared" si="2"/>
        <v>0.43112611574783233</v>
      </c>
      <c r="J16">
        <f t="shared" si="2"/>
        <v>0.46273022042850831</v>
      </c>
      <c r="K16">
        <f t="shared" si="2"/>
        <v>0.49433432510918429</v>
      </c>
      <c r="L16">
        <f t="shared" si="2"/>
        <v>0.52593842978986027</v>
      </c>
      <c r="M16">
        <f t="shared" si="2"/>
        <v>0.55754253447053626</v>
      </c>
      <c r="N16">
        <f t="shared" si="2"/>
        <v>0.58914663915121224</v>
      </c>
      <c r="O16">
        <f t="shared" si="2"/>
        <v>0.62075074383188822</v>
      </c>
      <c r="P16">
        <f t="shared" si="2"/>
        <v>0.6523548485125642</v>
      </c>
      <c r="Q16">
        <f t="shared" si="2"/>
        <v>0.68395895319324018</v>
      </c>
      <c r="R16">
        <f t="shared" si="2"/>
        <v>0.71556305787391616</v>
      </c>
      <c r="S16">
        <f t="shared" si="2"/>
        <v>0.74716716255459215</v>
      </c>
      <c r="T16">
        <f t="shared" si="2"/>
        <v>0.77877126723526813</v>
      </c>
      <c r="U16">
        <f t="shared" si="2"/>
        <v>0.81037537191594411</v>
      </c>
      <c r="V16">
        <f t="shared" si="2"/>
        <v>0.84197947659662009</v>
      </c>
      <c r="W16">
        <f t="shared" si="2"/>
        <v>0.87358358127729607</v>
      </c>
      <c r="X16">
        <f t="shared" si="2"/>
        <v>0.90518768595797205</v>
      </c>
      <c r="Y16">
        <f t="shared" si="2"/>
        <v>0.93679179063864804</v>
      </c>
      <c r="Z16">
        <f t="shared" si="2"/>
        <v>0.96839589531932402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6.5378375716086373E-2</v>
      </c>
      <c r="C18">
        <v>0.17817890734937769</v>
      </c>
      <c r="D18">
        <v>0.32288575212957121</v>
      </c>
      <c r="E18">
        <v>0.41995841634720438</v>
      </c>
      <c r="F18">
        <v>0.45</v>
      </c>
      <c r="G18">
        <v>0.5</v>
      </c>
      <c r="H18">
        <v>0.52500000000000002</v>
      </c>
      <c r="I18">
        <v>0.55000000000000004</v>
      </c>
      <c r="J18">
        <v>0.57500000000000007</v>
      </c>
      <c r="K18">
        <v>0.60000000000000009</v>
      </c>
      <c r="L18">
        <v>0.62500000000000011</v>
      </c>
      <c r="M18">
        <v>0.65000000000000013</v>
      </c>
      <c r="N18">
        <v>0.67500000000000016</v>
      </c>
      <c r="O18">
        <v>0.70000000000000018</v>
      </c>
      <c r="P18">
        <v>0.7250000000000002</v>
      </c>
      <c r="Q18">
        <v>0.75000000000000022</v>
      </c>
      <c r="R18">
        <v>0.77500000000000024</v>
      </c>
      <c r="S18">
        <v>0.80000000000000027</v>
      </c>
      <c r="T18">
        <v>0.82500000000000029</v>
      </c>
      <c r="U18">
        <v>0.85000000000000031</v>
      </c>
      <c r="V18">
        <v>0.87500000000000033</v>
      </c>
      <c r="W18">
        <v>0.90000000000000036</v>
      </c>
      <c r="X18">
        <v>0.92500000000000038</v>
      </c>
      <c r="Y18">
        <v>0.9500000000000004</v>
      </c>
      <c r="Z18">
        <v>0.97500000000000042</v>
      </c>
      <c r="AA18">
        <v>1.0000000000000004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4.9635114186684877E-2</v>
      </c>
      <c r="C24">
        <v>0.12153758794526619</v>
      </c>
      <c r="D24">
        <v>0.25685595831273061</v>
      </c>
      <c r="E24">
        <v>0.36823984948641703</v>
      </c>
      <c r="F24">
        <f>($AA24-$E24)/22+E24</f>
        <v>0.39695621996430719</v>
      </c>
      <c r="G24">
        <f t="shared" ref="G24:Z24" si="3">($AA24-$E24)/22+F24</f>
        <v>0.42567259044219735</v>
      </c>
      <c r="H24">
        <f t="shared" si="3"/>
        <v>0.45438896092008751</v>
      </c>
      <c r="I24">
        <f t="shared" si="3"/>
        <v>0.48310533139797768</v>
      </c>
      <c r="J24">
        <f t="shared" si="3"/>
        <v>0.51182170187586784</v>
      </c>
      <c r="K24">
        <f t="shared" si="3"/>
        <v>0.54053807235375795</v>
      </c>
      <c r="L24">
        <f t="shared" si="3"/>
        <v>0.56925444283164806</v>
      </c>
      <c r="M24">
        <f t="shared" si="3"/>
        <v>0.59797081330953816</v>
      </c>
      <c r="N24">
        <f t="shared" si="3"/>
        <v>0.62668718378742827</v>
      </c>
      <c r="O24">
        <f t="shared" si="3"/>
        <v>0.65540355426531838</v>
      </c>
      <c r="P24">
        <f t="shared" si="3"/>
        <v>0.68411992474320849</v>
      </c>
      <c r="Q24">
        <f t="shared" si="3"/>
        <v>0.71283629522109859</v>
      </c>
      <c r="R24">
        <f t="shared" si="3"/>
        <v>0.7415526656989887</v>
      </c>
      <c r="S24">
        <f t="shared" si="3"/>
        <v>0.77026903617687881</v>
      </c>
      <c r="T24">
        <f t="shared" si="3"/>
        <v>0.79898540665476891</v>
      </c>
      <c r="U24">
        <f t="shared" si="3"/>
        <v>0.82770177713265902</v>
      </c>
      <c r="V24">
        <f t="shared" si="3"/>
        <v>0.85641814761054913</v>
      </c>
      <c r="W24">
        <f t="shared" si="3"/>
        <v>0.88513451808843924</v>
      </c>
      <c r="X24">
        <f t="shared" si="3"/>
        <v>0.91385088856632934</v>
      </c>
      <c r="Y24">
        <f t="shared" si="3"/>
        <v>0.94256725904421945</v>
      </c>
      <c r="Z24">
        <f t="shared" si="3"/>
        <v>0.97128362952210956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0.22546297441988999</v>
      </c>
      <c r="C26">
        <v>0.37725039106787694</v>
      </c>
      <c r="D26">
        <v>0.50295857988165682</v>
      </c>
      <c r="E26">
        <v>0.5382165786439278</v>
      </c>
      <c r="F26">
        <f>($AA26-$E26)/22+E26</f>
        <v>0.55920673416011291</v>
      </c>
      <c r="G26">
        <f t="shared" ref="G26:Z26" si="4">($AA26-$E26)/22+F26</f>
        <v>0.58019688967629801</v>
      </c>
      <c r="H26">
        <f t="shared" si="4"/>
        <v>0.60118704519248312</v>
      </c>
      <c r="I26">
        <f t="shared" si="4"/>
        <v>0.62217720070866822</v>
      </c>
      <c r="J26">
        <f t="shared" si="4"/>
        <v>0.64316735622485333</v>
      </c>
      <c r="K26">
        <f t="shared" si="4"/>
        <v>0.66415751174103843</v>
      </c>
      <c r="L26">
        <f t="shared" si="4"/>
        <v>0.68514766725722354</v>
      </c>
      <c r="M26">
        <f t="shared" si="4"/>
        <v>0.70613782277340864</v>
      </c>
      <c r="N26">
        <f t="shared" si="4"/>
        <v>0.72712797828959375</v>
      </c>
      <c r="O26">
        <f t="shared" si="4"/>
        <v>0.74811813380577885</v>
      </c>
      <c r="P26">
        <f t="shared" si="4"/>
        <v>0.76910828932196396</v>
      </c>
      <c r="Q26">
        <f t="shared" si="4"/>
        <v>0.79009844483814906</v>
      </c>
      <c r="R26">
        <f t="shared" si="4"/>
        <v>0.81108860035433417</v>
      </c>
      <c r="S26">
        <f t="shared" si="4"/>
        <v>0.83207875587051927</v>
      </c>
      <c r="T26">
        <f t="shared" si="4"/>
        <v>0.85306891138670438</v>
      </c>
      <c r="U26">
        <f t="shared" si="4"/>
        <v>0.87405906690288948</v>
      </c>
      <c r="V26">
        <f t="shared" si="4"/>
        <v>0.89504922241907459</v>
      </c>
      <c r="W26">
        <f t="shared" si="4"/>
        <v>0.91603937793525969</v>
      </c>
      <c r="X26">
        <f t="shared" si="4"/>
        <v>0.9370295334514448</v>
      </c>
      <c r="Y26">
        <f t="shared" si="4"/>
        <v>0.9580196889676299</v>
      </c>
      <c r="Z26">
        <f t="shared" si="4"/>
        <v>0.97900984448381501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P61"/>
  <sheetViews>
    <sheetView workbookViewId="0">
      <selection activeCell="A2" sqref="A2:XFD2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0.2</v>
      </c>
      <c r="C2">
        <v>0.22</v>
      </c>
      <c r="D2">
        <v>0.24000000000000002</v>
      </c>
      <c r="E2">
        <v>0.26</v>
      </c>
      <c r="F2">
        <v>0.28000000000000003</v>
      </c>
      <c r="G2">
        <v>0.30000000000000004</v>
      </c>
      <c r="H2">
        <v>0.32</v>
      </c>
      <c r="I2">
        <v>0.34</v>
      </c>
      <c r="J2">
        <v>0.36</v>
      </c>
      <c r="K2">
        <v>0.38</v>
      </c>
      <c r="L2">
        <v>0.4</v>
      </c>
      <c r="M2">
        <v>0.46</v>
      </c>
      <c r="N2">
        <v>0.52</v>
      </c>
      <c r="O2">
        <v>0.58000000000000007</v>
      </c>
      <c r="P2">
        <v>0.64000000000000012</v>
      </c>
      <c r="Q2">
        <v>0.70000000000000018</v>
      </c>
      <c r="R2">
        <v>0.76000000000000023</v>
      </c>
      <c r="S2">
        <v>0.82000000000000028</v>
      </c>
      <c r="T2">
        <v>0.88000000000000034</v>
      </c>
      <c r="U2">
        <v>0.94000000000000039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8B35-8E42-4203-BE0C-CEDC523A31A4}">
  <sheetPr>
    <tabColor theme="4" tint="-0.249977111117893"/>
  </sheetPr>
  <dimension ref="A1:AP61"/>
  <sheetViews>
    <sheetView topLeftCell="R1" workbookViewId="0">
      <selection activeCell="AD24" sqref="AD24"/>
    </sheetView>
  </sheetViews>
  <sheetFormatPr defaultRowHeight="14.3" x14ac:dyDescent="0.25"/>
  <cols>
    <col min="1" max="1" width="20" customWidth="1"/>
  </cols>
  <sheetData>
    <row r="1" spans="1:42" x14ac:dyDescent="0.25">
      <c r="A1" s="2" t="s">
        <v>10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About</vt:lpstr>
      <vt:lpstr>Rail</vt:lpstr>
      <vt:lpstr>Motorbike</vt:lpstr>
      <vt:lpstr>Vehicle</vt:lpstr>
      <vt:lpstr>Calibration</vt:lpstr>
      <vt:lpstr>Sheet1</vt:lpstr>
      <vt:lpstr>BRZSPbS-psgr-ldv</vt:lpstr>
      <vt:lpstr>BRZSPbS-psgr-hdv</vt:lpstr>
      <vt:lpstr>BRZSPbS-psgr-aircraft</vt:lpstr>
      <vt:lpstr>BRZSPbS-psgr-rail</vt:lpstr>
      <vt:lpstr>BRZSPbS-psgr-ships</vt:lpstr>
      <vt:lpstr>BRZSPbS-psgr-mtrbk</vt:lpstr>
      <vt:lpstr>BRZSPbS-frgt-ldv</vt:lpstr>
      <vt:lpstr>BRZSPbS-frgt-hdv</vt:lpstr>
      <vt:lpstr>BRZSPbS-frgt-aircraft</vt:lpstr>
      <vt:lpstr>BRZSPbS-frgt-rail</vt:lpstr>
      <vt:lpstr>BRZSPbS-frgt-ships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wcy3015@126.com</cp:lastModifiedBy>
  <dcterms:created xsi:type="dcterms:W3CDTF">2022-11-18T23:06:25Z</dcterms:created>
  <dcterms:modified xsi:type="dcterms:W3CDTF">2025-01-13T05:39:52Z</dcterms:modified>
</cp:coreProperties>
</file>