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8c76a047a215b1c/ZHLX文件/Muhan/@EPS/交通变量/trans_Nov/gx/EVCC/"/>
    </mc:Choice>
  </mc:AlternateContent>
  <xr:revisionPtr revIDLastSave="0" documentId="8_{E5CD3C88-7973-48CB-9F89-8A2184451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out" sheetId="1" r:id="rId1"/>
    <sheet name="Data1" sheetId="4" r:id="rId2"/>
    <sheet name="Data2" sheetId="2" r:id="rId3"/>
    <sheet name="EVCC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1" i="2"/>
  <c r="B20" i="2"/>
  <c r="B19" i="2"/>
  <c r="C14" i="2"/>
  <c r="C12" i="2"/>
  <c r="C15" i="4"/>
  <c r="B15" i="4"/>
  <c r="C14" i="4"/>
  <c r="C13" i="4"/>
</calcChain>
</file>

<file path=xl/sharedStrings.xml><?xml version="1.0" encoding="utf-8"?>
<sst xmlns="http://schemas.openxmlformats.org/spreadsheetml/2006/main" count="50" uniqueCount="45">
  <si>
    <t>EVCC Electric Vehicle Charger Cost</t>
  </si>
  <si>
    <t>Source:</t>
  </si>
  <si>
    <t>Costs</t>
  </si>
  <si>
    <t>https://www.geeknev.com/jxwd/283/2839779.html</t>
  </si>
  <si>
    <t>Notes</t>
  </si>
  <si>
    <t xml:space="preserve">For this variable, we first looked up the quantity and prices of each type of charging station. </t>
  </si>
  <si>
    <t xml:space="preserve">Then, based on the proportion of each charging station type, we estimated their prices accordingly. </t>
  </si>
  <si>
    <t>Finally, we converted the total cost into US dollars.</t>
  </si>
  <si>
    <t>Currency Conversion</t>
  </si>
  <si>
    <t>We assume the costs given in this document</t>
  </si>
  <si>
    <t>are in 2020 RMB.  We convert to 2012 dollars via:</t>
  </si>
  <si>
    <t>Chargers by Type</t>
  </si>
  <si>
    <t>percentage</t>
  </si>
  <si>
    <t>Weighted Average Costs</t>
  </si>
  <si>
    <t>Total</t>
  </si>
  <si>
    <t>Cap Cost</t>
  </si>
  <si>
    <t>EV Charger</t>
  </si>
  <si>
    <t>DC fast charging</t>
  </si>
  <si>
    <t>DC fast charging</t>
    <phoneticPr fontId="7" type="noConversion"/>
  </si>
  <si>
    <t>Charging power（kw）</t>
    <phoneticPr fontId="7" type="noConversion"/>
  </si>
  <si>
    <t>Private</t>
    <phoneticPr fontId="7" type="noConversion"/>
  </si>
  <si>
    <t>Public</t>
    <phoneticPr fontId="7" type="noConversion"/>
  </si>
  <si>
    <t>Price (CNY）</t>
    <phoneticPr fontId="7" type="noConversion"/>
  </si>
  <si>
    <t>220V AC slow charging</t>
    <phoneticPr fontId="7" type="noConversion"/>
  </si>
  <si>
    <t>AC slow charging</t>
  </si>
  <si>
    <t>sum</t>
    <phoneticPr fontId="7" type="noConversion"/>
  </si>
  <si>
    <t>amount</t>
    <phoneticPr fontId="7" type="noConversion"/>
  </si>
  <si>
    <t>ratio</t>
    <phoneticPr fontId="7" type="noConversion"/>
  </si>
  <si>
    <t>Ratio of AC charging piles to DC charging piles</t>
    <phoneticPr fontId="7" type="noConversion"/>
  </si>
  <si>
    <t>http://qccdata.qichacha.com/ReportData/PDF/e5803e8909a296218b5c27a7b9bad740.pdf</t>
    <phoneticPr fontId="7" type="noConversion"/>
  </si>
  <si>
    <t>Shengang Securities</t>
    <phoneticPr fontId="7" type="noConversion"/>
  </si>
  <si>
    <t>申港证券</t>
    <phoneticPr fontId="7" type="noConversion"/>
  </si>
  <si>
    <t>电器设备行业深度报告</t>
    <phoneticPr fontId="7" type="noConversion"/>
  </si>
  <si>
    <t>In-depth report on the electrical equipment industry</t>
  </si>
  <si>
    <t>DC charging pile power</t>
  </si>
  <si>
    <t>Geeknev</t>
    <phoneticPr fontId="7" type="noConversion"/>
  </si>
  <si>
    <t>皆电</t>
    <phoneticPr fontId="7" type="noConversion"/>
  </si>
  <si>
    <t>How many watts an electric car can be charged</t>
  </si>
  <si>
    <t>电动车充电多少瓦</t>
  </si>
  <si>
    <t>https://www.icauto.com.cn/wiki/77/770332.html</t>
    <phoneticPr fontId="7" type="noConversion"/>
  </si>
  <si>
    <t>Price of charging piles</t>
    <phoneticPr fontId="7" type="noConversion"/>
  </si>
  <si>
    <t>IC Auo</t>
    <phoneticPr fontId="7" type="noConversion"/>
  </si>
  <si>
    <t>车主指南</t>
    <phoneticPr fontId="7" type="noConversion"/>
  </si>
  <si>
    <t>How much does it cost to install a new energy charging pile?</t>
  </si>
  <si>
    <t>新能源充电桩安装一台多少钱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</si>
</sst>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00"/>
    <numFmt numFmtId="177" formatCode="0.000000000000000_ "/>
  </numFmts>
  <fonts count="10">
    <font>
      <sz val="10"/>
      <color theme="1"/>
      <name val="Microsoft YaHei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Microsoft YaHei"/>
      <charset val="134"/>
    </font>
    <font>
      <sz val="11"/>
      <color theme="1"/>
      <name val="Microsoft YaHei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"/>
      <color theme="1"/>
      <name val="Microsoft YaHei"/>
      <charset val="134"/>
    </font>
    <font>
      <sz val="9"/>
      <name val="Microsoft YaHei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2" xfId="0" applyFont="1" applyFill="1" applyBorder="1">
      <alignment vertical="center"/>
    </xf>
    <xf numFmtId="0" fontId="3" fillId="2" borderId="3" xfId="0" applyFont="1" applyFill="1" applyBorder="1" applyAlignment="1"/>
    <xf numFmtId="0" fontId="3" fillId="2" borderId="3" xfId="0" applyFont="1" applyFill="1" applyBorder="1">
      <alignment vertical="center"/>
    </xf>
    <xf numFmtId="0" fontId="0" fillId="2" borderId="4" xfId="0" applyFill="1" applyBorder="1">
      <alignment vertical="center"/>
    </xf>
    <xf numFmtId="0" fontId="3" fillId="2" borderId="2" xfId="0" applyFont="1" applyFill="1" applyBorder="1" applyAlignment="1"/>
    <xf numFmtId="0" fontId="3" fillId="2" borderId="3" xfId="0" applyFont="1" applyFill="1" applyBorder="1" applyAlignment="1">
      <alignment horizontal="right"/>
    </xf>
    <xf numFmtId="1" fontId="3" fillId="2" borderId="3" xfId="0" applyNumberFormat="1" applyFont="1" applyFill="1" applyBorder="1" applyAlignment="1"/>
    <xf numFmtId="0" fontId="2" fillId="2" borderId="2" xfId="0" applyFont="1" applyFill="1" applyBorder="1" applyAlignment="1"/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0" fillId="2" borderId="5" xfId="0" applyFill="1" applyBorder="1">
      <alignment vertical="center"/>
    </xf>
    <xf numFmtId="176" fontId="3" fillId="2" borderId="3" xfId="0" applyNumberFormat="1" applyFont="1" applyFill="1" applyBorder="1" applyAlignment="1"/>
    <xf numFmtId="0" fontId="3" fillId="2" borderId="6" xfId="0" applyFont="1" applyFill="1" applyBorder="1" applyAlignment="1"/>
    <xf numFmtId="176" fontId="3" fillId="2" borderId="7" xfId="0" applyNumberFormat="1" applyFont="1" applyFill="1" applyBorder="1" applyAlignment="1"/>
    <xf numFmtId="0" fontId="3" fillId="2" borderId="7" xfId="0" applyFont="1" applyFill="1" applyBorder="1" applyAlignment="1"/>
    <xf numFmtId="0" fontId="0" fillId="2" borderId="8" xfId="0" applyFill="1" applyBorder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/>
    <xf numFmtId="0" fontId="4" fillId="3" borderId="0" xfId="0" applyFont="1" applyFill="1" applyAlignment="1"/>
    <xf numFmtId="1" fontId="1" fillId="0" borderId="0" xfId="0" applyNumberFormat="1" applyFont="1" applyAlignment="1"/>
    <xf numFmtId="0" fontId="8" fillId="3" borderId="0" xfId="0" applyFont="1" applyFill="1" applyAlignment="1"/>
    <xf numFmtId="0" fontId="5" fillId="0" borderId="0" xfId="2">
      <alignment vertical="center"/>
    </xf>
    <xf numFmtId="0" fontId="0" fillId="0" borderId="0" xfId="0" applyAlignment="1">
      <alignment horizontal="left" vertical="center"/>
    </xf>
    <xf numFmtId="0" fontId="5" fillId="0" borderId="0" xfId="2" applyAlignment="1"/>
    <xf numFmtId="0" fontId="9" fillId="0" borderId="0" xfId="0" applyFont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/>
    </xf>
    <xf numFmtId="10" fontId="3" fillId="2" borderId="3" xfId="1" applyNumberFormat="1" applyFont="1" applyFill="1" applyBorder="1" applyAlignment="1">
      <alignment horizontal="center" vertical="center"/>
    </xf>
    <xf numFmtId="10" fontId="3" fillId="2" borderId="4" xfId="1" applyNumberFormat="1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8</xdr:col>
      <xdr:colOff>151130</xdr:colOff>
      <xdr:row>9</xdr:row>
      <xdr:rowOff>183515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635"/>
          <a:ext cx="6827520" cy="1897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6</xdr:col>
      <xdr:colOff>192405</xdr:colOff>
      <xdr:row>33</xdr:row>
      <xdr:rowOff>144780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5532120" cy="3002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cauto.com.cn/wiki/77/770332.html" TargetMode="External"/><Relationship Id="rId1" Type="http://schemas.openxmlformats.org/officeDocument/2006/relationships/hyperlink" Target="http://qccdata.qichacha.com/ReportData/PDF/e5803e8909a296218b5c27a7b9bad74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7" workbookViewId="0">
      <selection activeCell="B19" sqref="B19"/>
    </sheetView>
  </sheetViews>
  <sheetFormatPr defaultColWidth="8.69921875" defaultRowHeight="15"/>
  <cols>
    <col min="1" max="1" width="8.69921875" customWidth="1"/>
    <col min="2" max="2" width="74.69921875" customWidth="1"/>
    <col min="5" max="5" width="28.19921875" bestFit="1" customWidth="1"/>
    <col min="8" max="8" width="64.5" bestFit="1" customWidth="1"/>
  </cols>
  <sheetData>
    <row r="1" spans="1:8">
      <c r="A1" s="22" t="s">
        <v>0</v>
      </c>
      <c r="B1" s="1"/>
    </row>
    <row r="2" spans="1:8">
      <c r="A2" s="1"/>
      <c r="B2" s="1"/>
    </row>
    <row r="3" spans="1:8">
      <c r="A3" s="22" t="s">
        <v>1</v>
      </c>
      <c r="B3" s="25" t="s">
        <v>40</v>
      </c>
      <c r="E3" s="23" t="s">
        <v>34</v>
      </c>
      <c r="H3" s="25" t="s">
        <v>28</v>
      </c>
    </row>
    <row r="4" spans="1:8">
      <c r="A4" s="1"/>
      <c r="B4" t="s">
        <v>41</v>
      </c>
      <c r="E4" t="s">
        <v>35</v>
      </c>
      <c r="H4" t="s">
        <v>30</v>
      </c>
    </row>
    <row r="5" spans="1:8">
      <c r="A5" s="1"/>
      <c r="B5" s="29" t="s">
        <v>42</v>
      </c>
      <c r="E5" t="s">
        <v>36</v>
      </c>
      <c r="H5" t="s">
        <v>31</v>
      </c>
    </row>
    <row r="6" spans="1:8">
      <c r="A6" s="1"/>
      <c r="B6" t="s">
        <v>43</v>
      </c>
      <c r="E6" t="s">
        <v>37</v>
      </c>
      <c r="H6" t="s">
        <v>33</v>
      </c>
    </row>
    <row r="7" spans="1:8">
      <c r="A7" s="1"/>
      <c r="B7" t="s">
        <v>44</v>
      </c>
      <c r="E7" t="s">
        <v>38</v>
      </c>
      <c r="H7" t="s">
        <v>32</v>
      </c>
    </row>
    <row r="8" spans="1:8">
      <c r="A8" s="1"/>
      <c r="B8" s="27">
        <v>2022</v>
      </c>
      <c r="E8" s="27">
        <v>2020</v>
      </c>
      <c r="H8" s="27">
        <v>2020</v>
      </c>
    </row>
    <row r="9" spans="1:8">
      <c r="A9" s="1"/>
      <c r="B9" s="28" t="s">
        <v>39</v>
      </c>
      <c r="E9" s="1" t="s">
        <v>3</v>
      </c>
      <c r="H9" s="26" t="s">
        <v>29</v>
      </c>
    </row>
    <row r="10" spans="1:8">
      <c r="A10" s="1"/>
    </row>
    <row r="11" spans="1:8">
      <c r="A11" s="1"/>
    </row>
    <row r="12" spans="1:8">
      <c r="A12" s="22" t="s">
        <v>4</v>
      </c>
      <c r="B12" s="1"/>
    </row>
    <row r="13" spans="1:8">
      <c r="A13" s="1" t="s">
        <v>5</v>
      </c>
    </row>
    <row r="14" spans="1:8">
      <c r="A14" s="1" t="s">
        <v>6</v>
      </c>
    </row>
    <row r="15" spans="1:8">
      <c r="A15" s="1" t="s">
        <v>7</v>
      </c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22" t="s">
        <v>8</v>
      </c>
      <c r="B22" s="1"/>
    </row>
    <row r="23" spans="1:2">
      <c r="A23" s="1" t="s">
        <v>9</v>
      </c>
      <c r="B23" s="1"/>
    </row>
    <row r="24" spans="1:2">
      <c r="A24" s="1" t="s">
        <v>10</v>
      </c>
      <c r="B24" s="1"/>
    </row>
    <row r="25" spans="1:2">
      <c r="A25" s="1">
        <v>0.13765067798823399</v>
      </c>
      <c r="B25" s="1"/>
    </row>
  </sheetData>
  <phoneticPr fontId="7" type="noConversion"/>
  <hyperlinks>
    <hyperlink ref="H9" r:id="rId1" xr:uid="{398AA5A7-886B-4DC9-A463-F6CE6EDD2F19}"/>
    <hyperlink ref="B9" r:id="rId2" xr:uid="{B2CEA375-1936-4226-A020-B5A8928FA638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2:C15"/>
  <sheetViews>
    <sheetView workbookViewId="0">
      <selection activeCell="F15" sqref="F15"/>
    </sheetView>
  </sheetViews>
  <sheetFormatPr defaultColWidth="8.69921875" defaultRowHeight="15"/>
  <cols>
    <col min="1" max="1" width="15.3984375" bestFit="1" customWidth="1"/>
    <col min="3" max="3" width="19.3984375" customWidth="1"/>
  </cols>
  <sheetData>
    <row r="12" spans="1:3">
      <c r="B12" t="s">
        <v>26</v>
      </c>
      <c r="C12" t="s">
        <v>27</v>
      </c>
    </row>
    <row r="13" spans="1:3">
      <c r="A13" t="s">
        <v>24</v>
      </c>
      <c r="B13">
        <v>1003898</v>
      </c>
      <c r="C13" s="21">
        <f>B13/B15</f>
        <v>0.82382541661161601</v>
      </c>
    </row>
    <row r="14" spans="1:3">
      <c r="A14" t="s">
        <v>17</v>
      </c>
      <c r="B14">
        <v>214683</v>
      </c>
      <c r="C14" s="21">
        <f>B14/B15</f>
        <v>0.17617458338838399</v>
      </c>
    </row>
    <row r="15" spans="1:3">
      <c r="A15" t="s">
        <v>25</v>
      </c>
      <c r="B15">
        <f>B13+B14</f>
        <v>1218581</v>
      </c>
      <c r="C15">
        <f>C13+C14</f>
        <v>1</v>
      </c>
    </row>
  </sheetData>
  <phoneticPr fontId="7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A14" sqref="A14"/>
    </sheetView>
  </sheetViews>
  <sheetFormatPr defaultColWidth="8.69921875" defaultRowHeight="15"/>
  <cols>
    <col min="1" max="1" width="25.09765625" customWidth="1"/>
    <col min="2" max="2" width="14.59765625" customWidth="1"/>
    <col min="3" max="3" width="16.59765625" customWidth="1"/>
  </cols>
  <sheetData>
    <row r="1" spans="1:4" ht="16.2">
      <c r="A1" s="3" t="s">
        <v>2</v>
      </c>
      <c r="B1" s="4"/>
      <c r="C1" s="4"/>
      <c r="D1" s="4"/>
    </row>
    <row r="2" spans="1:4" ht="16.2">
      <c r="A2" s="5"/>
      <c r="B2" s="6" t="s">
        <v>19</v>
      </c>
      <c r="C2" s="30" t="s">
        <v>22</v>
      </c>
      <c r="D2" s="31"/>
    </row>
    <row r="3" spans="1:4" ht="16.2">
      <c r="A3" s="5"/>
      <c r="B3" s="7"/>
      <c r="C3" s="6" t="s">
        <v>20</v>
      </c>
      <c r="D3" s="8" t="s">
        <v>21</v>
      </c>
    </row>
    <row r="4" spans="1:4" ht="15.6">
      <c r="A4" s="9" t="s">
        <v>23</v>
      </c>
      <c r="B4" s="10">
        <v>3.5</v>
      </c>
      <c r="C4" s="10">
        <v>3000</v>
      </c>
      <c r="D4" s="8">
        <v>3000</v>
      </c>
    </row>
    <row r="5" spans="1:4" ht="15.6">
      <c r="A5" s="9"/>
      <c r="B5" s="10">
        <v>7</v>
      </c>
      <c r="C5" s="10">
        <v>6000</v>
      </c>
      <c r="D5" s="8">
        <v>6000</v>
      </c>
    </row>
    <row r="6" spans="1:4" ht="15.6">
      <c r="A6" s="9" t="s">
        <v>18</v>
      </c>
      <c r="B6" s="11">
        <v>30</v>
      </c>
      <c r="C6" s="11">
        <v>16000</v>
      </c>
      <c r="D6" s="8">
        <v>50000</v>
      </c>
    </row>
    <row r="7" spans="1:4" ht="15.6">
      <c r="A7" s="9"/>
      <c r="B7" s="6">
        <v>60</v>
      </c>
      <c r="C7" s="6"/>
      <c r="D7" s="8"/>
    </row>
    <row r="8" spans="1:4" ht="16.2">
      <c r="A8" s="12"/>
      <c r="B8" s="6">
        <v>100</v>
      </c>
      <c r="C8" s="6"/>
      <c r="D8" s="8"/>
    </row>
    <row r="9" spans="1:4" ht="16.2">
      <c r="A9" s="12"/>
      <c r="B9" s="6">
        <v>150</v>
      </c>
      <c r="C9" s="6">
        <v>21000</v>
      </c>
      <c r="D9" s="8">
        <v>80000</v>
      </c>
    </row>
    <row r="10" spans="1:4" ht="16.2">
      <c r="A10" s="13" t="s">
        <v>11</v>
      </c>
      <c r="B10" s="14"/>
      <c r="C10" s="14"/>
      <c r="D10" s="15"/>
    </row>
    <row r="11" spans="1:4" ht="16.2">
      <c r="A11" s="12"/>
      <c r="B11" s="6" t="s">
        <v>19</v>
      </c>
      <c r="C11" s="30" t="s">
        <v>12</v>
      </c>
      <c r="D11" s="31"/>
    </row>
    <row r="12" spans="1:4" ht="15.6">
      <c r="A12" s="9" t="s">
        <v>23</v>
      </c>
      <c r="B12" s="10">
        <v>3.5</v>
      </c>
      <c r="C12" s="32">
        <f>Data1!C13</f>
        <v>0.82382541661161601</v>
      </c>
      <c r="D12" s="33"/>
    </row>
    <row r="13" spans="1:4" ht="15.6">
      <c r="A13" s="9"/>
      <c r="B13" s="6">
        <v>7</v>
      </c>
      <c r="C13" s="32"/>
      <c r="D13" s="33"/>
    </row>
    <row r="14" spans="1:4" ht="15.6">
      <c r="A14" s="9" t="s">
        <v>18</v>
      </c>
      <c r="B14" s="11">
        <v>30</v>
      </c>
      <c r="C14" s="34">
        <f>Data1!C14</f>
        <v>0.17617458338838399</v>
      </c>
      <c r="D14" s="35"/>
    </row>
    <row r="15" spans="1:4" ht="15.6">
      <c r="A15" s="9"/>
      <c r="B15" s="6">
        <v>60</v>
      </c>
      <c r="C15" s="34"/>
      <c r="D15" s="35"/>
    </row>
    <row r="16" spans="1:4" ht="16.2">
      <c r="A16" s="12"/>
      <c r="B16" s="6">
        <v>100</v>
      </c>
      <c r="C16" s="34"/>
      <c r="D16" s="35"/>
    </row>
    <row r="17" spans="1:4" ht="16.2">
      <c r="A17" s="12"/>
      <c r="B17" s="6">
        <v>150</v>
      </c>
      <c r="C17" s="34"/>
      <c r="D17" s="35"/>
    </row>
    <row r="18" spans="1:4" ht="16.2">
      <c r="A18" s="13" t="s">
        <v>13</v>
      </c>
      <c r="B18" s="14"/>
      <c r="C18" s="14"/>
      <c r="D18" s="15"/>
    </row>
    <row r="19" spans="1:4" ht="15.6">
      <c r="A19" s="9" t="s">
        <v>23</v>
      </c>
      <c r="B19" s="16">
        <f>AVERAGE(C4:D5)*C12</f>
        <v>3707.21437475227</v>
      </c>
      <c r="C19" s="6"/>
      <c r="D19" s="8"/>
    </row>
    <row r="20" spans="1:4" ht="15.6">
      <c r="A20" s="9" t="s">
        <v>18</v>
      </c>
      <c r="B20" s="16">
        <f>AVERAGE(C6,C9,D6,D9)*C14</f>
        <v>7355.2888564650202</v>
      </c>
      <c r="C20" s="6"/>
      <c r="D20" s="8"/>
    </row>
    <row r="21" spans="1:4" ht="15.6">
      <c r="A21" s="17" t="s">
        <v>14</v>
      </c>
      <c r="B21" s="18">
        <f>SUM(B19:B20)</f>
        <v>11062.503231217301</v>
      </c>
      <c r="C21" s="19"/>
      <c r="D21" s="20"/>
    </row>
  </sheetData>
  <mergeCells count="4">
    <mergeCell ref="C2:D2"/>
    <mergeCell ref="C11:D11"/>
    <mergeCell ref="C12:D13"/>
    <mergeCell ref="C14:D17"/>
  </mergeCells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I20" sqref="I20"/>
    </sheetView>
  </sheetViews>
  <sheetFormatPr defaultColWidth="8.69921875" defaultRowHeight="15"/>
  <cols>
    <col min="1" max="1" width="10.59765625" customWidth="1"/>
    <col min="2" max="2" width="8.69921875" customWidth="1"/>
  </cols>
  <sheetData>
    <row r="1" spans="1:2">
      <c r="A1" s="1"/>
      <c r="B1" s="2" t="s">
        <v>15</v>
      </c>
    </row>
    <row r="2" spans="1:2">
      <c r="A2" s="1" t="s">
        <v>16</v>
      </c>
      <c r="B2" s="24">
        <f>Data2!B21*About!A25</f>
        <v>1522.7610700240907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Data1</vt:lpstr>
      <vt:lpstr>Data2</vt:lpstr>
      <vt:lpstr>EVCC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ellyy</dc:creator>
  <cp:lastModifiedBy>沐含 陈</cp:lastModifiedBy>
  <dcterms:created xsi:type="dcterms:W3CDTF">2023-11-08T05:58:00Z</dcterms:created>
  <dcterms:modified xsi:type="dcterms:W3CDTF">2024-03-30T10:00:51Z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EC539CB123F6418C849594D184917627_11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