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PS-trans\伊皮埃斯\FoVObE\"/>
    </mc:Choice>
  </mc:AlternateContent>
  <xr:revisionPtr revIDLastSave="0" documentId="13_ncr:1_{55845FE0-FBE5-453D-BCD9-82624B54C729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About" sheetId="15" r:id="rId1"/>
    <sheet name="raw data" sheetId="21" r:id="rId2"/>
    <sheet name="taxis and buses" sheetId="17" r:id="rId3"/>
    <sheet name="Results" sheetId="18" r:id="rId4"/>
    <sheet name="Output Shares by Industry" sheetId="22" r:id="rId5"/>
    <sheet name="FoVObE-passengers" sheetId="19" r:id="rId6"/>
    <sheet name="FoVObE-freight" sheetId="20" r:id="rId7"/>
  </sheets>
  <externalReferences>
    <externalReference r:id="rId8"/>
  </externalReferences>
  <definedNames>
    <definedName name="outputfrac_bio">#REF!</definedName>
    <definedName name="outputfrac_coal">#REF!</definedName>
    <definedName name="outputfrac_elec">#REF!</definedName>
    <definedName name="outputfrac_ngps">#REF!</definedName>
    <definedName name="outputfrac_nonenergy">#REF!</definedName>
    <definedName name="outputfrac_oth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8" l="1"/>
  <c r="D6" i="20"/>
  <c r="C5" i="20"/>
  <c r="G4" i="20"/>
  <c r="H4" i="20"/>
  <c r="G6" i="20"/>
  <c r="H6" i="20"/>
  <c r="I6" i="20"/>
  <c r="A4" i="22"/>
  <c r="B4" i="22"/>
  <c r="A5" i="22"/>
  <c r="C4" i="20" s="1"/>
  <c r="B5" i="22"/>
  <c r="A6" i="22"/>
  <c r="F5" i="20" s="1"/>
  <c r="B6" i="22"/>
  <c r="A7" i="22"/>
  <c r="G5" i="20" s="1"/>
  <c r="B7" i="22"/>
  <c r="A8" i="22"/>
  <c r="H5" i="20" s="1"/>
  <c r="B8" i="22"/>
  <c r="A9" i="22"/>
  <c r="I5" i="20" s="1"/>
  <c r="B9" i="22"/>
  <c r="A10" i="22"/>
  <c r="B10" i="22"/>
  <c r="I4" i="20" l="1"/>
  <c r="C6" i="20"/>
  <c r="F4" i="20"/>
  <c r="F6" i="20"/>
  <c r="D2" i="18"/>
  <c r="C3" i="18"/>
  <c r="E2" i="18"/>
  <c r="D16" i="21"/>
  <c r="C16" i="21"/>
  <c r="D11" i="21"/>
  <c r="C11" i="21"/>
  <c r="D6" i="21"/>
  <c r="C6" i="21"/>
  <c r="D5" i="21"/>
  <c r="C5" i="21"/>
  <c r="E9" i="18" l="1"/>
  <c r="D9" i="18" s="1"/>
  <c r="E8" i="18"/>
  <c r="D8" i="18" s="1"/>
  <c r="E3" i="18"/>
  <c r="D3" i="18" s="1"/>
  <c r="G2" i="20" l="1"/>
  <c r="H2" i="20"/>
  <c r="I2" i="20"/>
  <c r="C2" i="20"/>
  <c r="F2" i="20"/>
  <c r="F3" i="20"/>
  <c r="H3" i="20"/>
  <c r="I3" i="20"/>
  <c r="C3" i="20"/>
  <c r="G3" i="20"/>
  <c r="B7" i="20"/>
  <c r="C7" i="20"/>
  <c r="D7" i="20"/>
  <c r="B6" i="20"/>
  <c r="B5" i="20"/>
  <c r="D5" i="20"/>
  <c r="D4" i="20"/>
  <c r="B4" i="20"/>
  <c r="B3" i="20"/>
  <c r="B2" i="20"/>
  <c r="C7" i="19"/>
  <c r="B6" i="19"/>
  <c r="B5" i="19"/>
  <c r="C5" i="19"/>
  <c r="D5" i="19"/>
  <c r="D4" i="19"/>
  <c r="C4" i="19"/>
  <c r="B4" i="19"/>
  <c r="B7" i="19"/>
  <c r="B3" i="19"/>
  <c r="D3" i="19"/>
  <c r="D2" i="19"/>
  <c r="D7" i="19" l="1"/>
  <c r="C2" i="18"/>
  <c r="B2" i="19" s="1"/>
  <c r="D2" i="20"/>
  <c r="D3" i="20"/>
  <c r="C2" i="19"/>
  <c r="C3" i="19"/>
</calcChain>
</file>

<file path=xl/sharedStrings.xml><?xml version="1.0" encoding="utf-8"?>
<sst xmlns="http://schemas.openxmlformats.org/spreadsheetml/2006/main" count="202" uniqueCount="146">
  <si>
    <t>LDVs, passenger</t>
  </si>
  <si>
    <t>most LDVs</t>
  </si>
  <si>
    <t>LDVs, freight</t>
  </si>
  <si>
    <t>commercial light trucks</t>
  </si>
  <si>
    <t>buses (school, transit, and intercity)</t>
  </si>
  <si>
    <t>all other HDVs</t>
  </si>
  <si>
    <t>commercial air travel for people (not general aviation)</t>
  </si>
  <si>
    <t>other commercial flights (not general aviation)</t>
  </si>
  <si>
    <t>all other rail</t>
  </si>
  <si>
    <t>all other ships</t>
  </si>
  <si>
    <t>Meaning in Model</t>
  </si>
  <si>
    <t>HDVs, passenger</t>
  </si>
  <si>
    <t>HDVs, freight</t>
  </si>
  <si>
    <t>aircraft, passenger</t>
  </si>
  <si>
    <t>aircraft, freight</t>
  </si>
  <si>
    <t>rail, passenger</t>
  </si>
  <si>
    <t>rail, freight</t>
  </si>
  <si>
    <t>ships, passenger</t>
  </si>
  <si>
    <t>ships, freight</t>
  </si>
  <si>
    <t>Fraction Owned by Govt</t>
  </si>
  <si>
    <t>Fraction Owned by Industry</t>
  </si>
  <si>
    <t>Fraction Owned by Consumers</t>
  </si>
  <si>
    <t>Green = data</t>
  </si>
  <si>
    <t>Source:</t>
  </si>
  <si>
    <t>Government-owned passenger LDVs include all 4-wheeled police vehicles and all Federal LDVs.  Industry-owned LDVs are estimated as one per taxi driver or chauffeur.</t>
  </si>
  <si>
    <t>We assume all freight rail is industry-owned.</t>
  </si>
  <si>
    <t>We assume industry owns all commercial passenger aircraft.</t>
  </si>
  <si>
    <t>We assume industry owns all commercial freight aircraft.</t>
  </si>
  <si>
    <t>We assume the government owns all transit buses.  We assume industry owns all other buses (including school buses, which are often contractor-operated).</t>
  </si>
  <si>
    <t>Total Vehicles by Type</t>
  </si>
  <si>
    <t>motorbikes, passenger</t>
  </si>
  <si>
    <t>motorbikes, freight</t>
  </si>
  <si>
    <t>not used in model</t>
  </si>
  <si>
    <t>Explanation</t>
  </si>
  <si>
    <t>FoVObE Fraction of Vehicles Owned by Entity</t>
  </si>
  <si>
    <t>LDVs</t>
  </si>
  <si>
    <t>HDVs</t>
  </si>
  <si>
    <t>aircraft</t>
  </si>
  <si>
    <t>rail</t>
  </si>
  <si>
    <t>ships</t>
  </si>
  <si>
    <t>motorbikes</t>
  </si>
  <si>
    <t>government</t>
  </si>
  <si>
    <t>foreign entities</t>
  </si>
  <si>
    <t>nonenergy industries</t>
  </si>
  <si>
    <t>labor and consumers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</si>
  <si>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</si>
  <si>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</si>
  <si>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</si>
  <si>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</si>
  <si>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</si>
  <si>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http://www.sohu.com/a/313882177_99964340</t>
  </si>
  <si>
    <t>We regard the number of taxi to the LDVs owned by industry and the number of bus to the HDVs owned by government.</t>
  </si>
  <si>
    <t>Assume motobikes are passenger use.</t>
    <phoneticPr fontId="7" type="noConversion"/>
  </si>
  <si>
    <t>单位：辆</t>
  </si>
  <si>
    <t>指标</t>
  </si>
  <si>
    <t>合计</t>
  </si>
  <si>
    <t>机动船</t>
  </si>
  <si>
    <t>(艘)</t>
  </si>
  <si>
    <t xml:space="preserve">    净载重量</t>
  </si>
  <si>
    <t>(吨位)</t>
  </si>
  <si>
    <t>汽车</t>
  </si>
  <si>
    <t xml:space="preserve">    载客量</t>
  </si>
  <si>
    <t>(客位)</t>
  </si>
  <si>
    <t xml:space="preserve">  载客汽车</t>
  </si>
  <si>
    <t xml:space="preserve">    #大型</t>
  </si>
  <si>
    <t xml:space="preserve">    中型</t>
  </si>
  <si>
    <t xml:space="preserve">    小型</t>
  </si>
  <si>
    <t xml:space="preserve">    微型</t>
  </si>
  <si>
    <t xml:space="preserve">  载货汽车</t>
  </si>
  <si>
    <t xml:space="preserve">    #重型</t>
  </si>
  <si>
    <t xml:space="preserve">    轻型</t>
  </si>
  <si>
    <t xml:space="preserve">  其它汽车</t>
  </si>
  <si>
    <t>机动车驾驶员(人)</t>
  </si>
  <si>
    <t xml:space="preserve">        #汽车驾驶员</t>
  </si>
  <si>
    <t>taxis in 2017</t>
  </si>
  <si>
    <t>buses in 2017</t>
  </si>
  <si>
    <t>Subscripts</t>
    <phoneticPr fontId="7" type="noConversion"/>
  </si>
  <si>
    <t>intercity, transit, and commuter rail</t>
    <phoneticPr fontId="7" type="noConversion"/>
  </si>
  <si>
    <t>In China, the rail is owned by the industry.</t>
    <phoneticPr fontId="7" type="noConversion"/>
  </si>
  <si>
    <t>recreational boats</t>
    <phoneticPr fontId="7" type="noConversion"/>
  </si>
  <si>
    <t>registered motorcycles</t>
    <phoneticPr fontId="7" type="noConversion"/>
  </si>
  <si>
    <t>Including 载货汽车（小型&amp;微型）、其他汽车、其它类型</t>
    <phoneticPr fontId="7" type="noConversion"/>
  </si>
  <si>
    <t>Including 载货汽车（重型&amp;中型）、拖拉机</t>
    <phoneticPr fontId="7" type="noConversion"/>
  </si>
  <si>
    <t>Orange = assumption</t>
    <phoneticPr fontId="7" type="noConversion"/>
  </si>
  <si>
    <t>Vehicle type</t>
  </si>
  <si>
    <t>个人</t>
    <phoneticPr fontId="7" type="noConversion"/>
  </si>
  <si>
    <t>驳船</t>
    <phoneticPr fontId="7" type="noConversion"/>
  </si>
  <si>
    <r>
      <t xml:space="preserve"> 16-24 </t>
    </r>
    <r>
      <rPr>
        <sz val="15"/>
        <rFont val="宋体"/>
        <family val="3"/>
        <charset val="134"/>
      </rPr>
      <t>民用运输船舶拥有量</t>
    </r>
    <phoneticPr fontId="7" type="noConversion"/>
  </si>
  <si>
    <t>We assume industry owns all recreational boats.</t>
    <phoneticPr fontId="7" type="noConversion"/>
  </si>
  <si>
    <t>Government-owned motorcyles include all police motorcycles. We assume consumers own the rest.-US data</t>
    <phoneticPr fontId="7" type="noConversion"/>
  </si>
  <si>
    <t>China Statistics Yeakbook</t>
    <phoneticPr fontId="7" type="noConversion"/>
  </si>
  <si>
    <t>http://www.stats.gov.cn/tjsj/ndsj/2018/indexch.htm</t>
    <phoneticPr fontId="7" type="noConversion"/>
  </si>
  <si>
    <t>Table 16-20,16-21,16-24</t>
    <phoneticPr fontId="7" type="noConversion"/>
  </si>
  <si>
    <t xml:space="preserve">Number of Taxi and Bus </t>
    <phoneticPr fontId="7" type="noConversion"/>
  </si>
  <si>
    <t>Nationwide data</t>
    <phoneticPr fontId="7" type="noConversion"/>
  </si>
  <si>
    <t>Note:</t>
    <phoneticPr fontId="7" type="noConversion"/>
  </si>
  <si>
    <t>Excluded vehicle types include: general aviation, military vehicles, passenger ferries, non-truck construction vehicles, non-truck agricultural vehicles, small electric craft (scooters, golf carts, etc.)</t>
    <phoneticPr fontId="7" type="noConversion"/>
  </si>
  <si>
    <r>
      <t xml:space="preserve">16-20 </t>
    </r>
    <r>
      <rPr>
        <sz val="15"/>
        <rFont val="宋体"/>
        <family val="3"/>
        <charset val="134"/>
      </rPr>
      <t>民用</t>
    </r>
    <r>
      <rPr>
        <sz val="15"/>
        <rFont val="Times New Roman"/>
        <family val="1"/>
      </rPr>
      <t>/</t>
    </r>
    <r>
      <rPr>
        <sz val="15"/>
        <rFont val="宋体"/>
        <family val="3"/>
        <charset val="134"/>
      </rPr>
      <t>私人车辆拥有量</t>
    </r>
    <phoneticPr fontId="7" type="noConversion"/>
  </si>
  <si>
    <t>Year</t>
    <phoneticPr fontId="16" type="noConversion"/>
  </si>
  <si>
    <t>Total</t>
    <phoneticPr fontId="16" type="noConversion"/>
  </si>
  <si>
    <t>Passenger</t>
    <phoneticPr fontId="16" type="noConversion"/>
  </si>
  <si>
    <t>Trucks</t>
    <phoneticPr fontId="16" type="noConversion"/>
  </si>
  <si>
    <t>Others</t>
    <phoneticPr fontId="16" type="noConversion"/>
  </si>
  <si>
    <t>Region</t>
    <phoneticPr fontId="16" type="noConversion"/>
  </si>
  <si>
    <t>Vehicles</t>
    <phoneticPr fontId="16" type="noConversion"/>
  </si>
  <si>
    <t>Large</t>
    <phoneticPr fontId="16" type="noConversion"/>
  </si>
  <si>
    <t>Medium</t>
    <phoneticPr fontId="16" type="noConversion"/>
  </si>
  <si>
    <t>Small</t>
    <phoneticPr fontId="16" type="noConversion"/>
  </si>
  <si>
    <t>Minicar</t>
    <phoneticPr fontId="16" type="noConversion"/>
  </si>
  <si>
    <t>Heavy</t>
    <phoneticPr fontId="16" type="noConversion"/>
  </si>
  <si>
    <t>Light</t>
    <phoneticPr fontId="16" type="noConversion"/>
  </si>
  <si>
    <t>Mini</t>
    <phoneticPr fontId="16" type="noConversion"/>
  </si>
  <si>
    <t>Private Car</t>
    <phoneticPr fontId="7" type="noConversion"/>
  </si>
  <si>
    <t>Civil Car</t>
    <phoneticPr fontId="7" type="noConversion"/>
  </si>
  <si>
    <t>Year
Region</t>
    <phoneticPr fontId="16" type="noConversion"/>
  </si>
  <si>
    <t>Trucks (10 000 units)</t>
    <phoneticPr fontId="16" type="noConversion"/>
  </si>
  <si>
    <t>Number of</t>
    <phoneticPr fontId="16" type="noConversion"/>
  </si>
  <si>
    <t xml:space="preserve"> </t>
    <phoneticPr fontId="16" type="noConversion"/>
  </si>
  <si>
    <t>(10 000</t>
    <phoneticPr fontId="16" type="noConversion"/>
  </si>
  <si>
    <t>Motor Drivers</t>
    <phoneticPr fontId="16" type="noConversion"/>
  </si>
  <si>
    <t>Automobile</t>
    <phoneticPr fontId="16" type="noConversion"/>
  </si>
  <si>
    <t>(10 000 units)</t>
    <phoneticPr fontId="16" type="noConversion"/>
  </si>
  <si>
    <t>units)</t>
    <phoneticPr fontId="16" type="noConversion"/>
  </si>
  <si>
    <t>(10 000 persons)</t>
    <phoneticPr fontId="16" type="noConversion"/>
  </si>
  <si>
    <t>Drivers</t>
    <phoneticPr fontId="16" type="noConversion"/>
  </si>
  <si>
    <t>Since we don't have national data of motorbikes-passenger ,so this value used Zhejiang's ratio data.</t>
    <phoneticPr fontId="7" type="noConversion"/>
  </si>
  <si>
    <t>Commercial Vehicles</t>
    <phoneticPr fontId="7" type="noConversion"/>
  </si>
  <si>
    <t>Passenger Vehicles</t>
    <phoneticPr fontId="16" type="noConversion"/>
  </si>
  <si>
    <t>Number</t>
    <phoneticPr fontId="16" type="noConversion"/>
  </si>
  <si>
    <t>Capacity</t>
    <phoneticPr fontId="16" type="noConversion"/>
  </si>
  <si>
    <t>Seats</t>
    <phoneticPr fontId="16" type="noConversion"/>
  </si>
  <si>
    <t>Ordinary</t>
    <phoneticPr fontId="16" type="noConversion"/>
  </si>
  <si>
    <t>(10 000 seats)</t>
    <phoneticPr fontId="16" type="noConversion"/>
  </si>
  <si>
    <t>tons)</t>
    <phoneticPr fontId="16" type="noConversion"/>
  </si>
  <si>
    <t>http://www.chyxx.com/industry/201808/664224.html</t>
  </si>
  <si>
    <t>10000 vehicles</t>
    <phoneticPr fontId="7" type="noConversion"/>
  </si>
  <si>
    <t>https://baijiahao.baidu.com/s?id=1643347200924432797&amp;wfr=spider&amp;for=pc</t>
  </si>
  <si>
    <t>For bibliographic source and methods, see file output_shares_by_industry.xslx</t>
  </si>
  <si>
    <t>in the InputData folder.</t>
  </si>
  <si>
    <t>we use the Zhejiang's ratio which could represent the real situation in China.</t>
    <phoneticPr fontId="7" type="noConversion"/>
  </si>
  <si>
    <t xml:space="preserve">For passenger ships, basically all are owned by industry. </t>
    <phoneticPr fontId="7" type="noConversion"/>
  </si>
  <si>
    <t>Zhejiang's ratio is 0.626, and we assume the national level would be around 0.6.</t>
    <phoneticPr fontId="7" type="noConversion"/>
  </si>
  <si>
    <t>We refer to the ratio of Zhejiang on consumers.</t>
    <phoneticPr fontId="7" type="noConversion"/>
  </si>
  <si>
    <t>For freight ships, we refer to the Zhejiang's ratio of ships owned by consumers</t>
    <phoneticPr fontId="7" type="noConversion"/>
  </si>
  <si>
    <t>Although we have the total number of ships, we are lack of the number of owned by consumers. Therefore,</t>
    <phoneticPr fontId="7" type="noConversion"/>
  </si>
  <si>
    <t>Zhejiang EPS report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</si>
</sst>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4"/>
      <name val="Arial"/>
      <family val="2"/>
    </font>
    <font>
      <b/>
      <sz val="14"/>
      <name val="Helv"/>
    </font>
    <font>
      <b/>
      <sz val="10"/>
      <name val="Helv"/>
    </font>
    <font>
      <sz val="8"/>
      <name val="Helv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sz val="15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宋体"/>
      <family val="3"/>
      <charset val="134"/>
    </font>
    <font>
      <sz val="15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b/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rgb="FFBFBFBF"/>
        <bgColor rgb="FF000000"/>
      </patternFill>
    </fill>
    <fill>
      <patternFill patternType="solid">
        <fgColor rgb="FF00B05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2" fillId="0" borderId="0" applyNumberFormat="0" applyFill="0" applyBorder="0" applyProtection="0"/>
    <xf numFmtId="0" fontId="3" fillId="0" borderId="0">
      <alignment horizontal="left" vertical="top"/>
    </xf>
    <xf numFmtId="0" fontId="4" fillId="0" borderId="14">
      <alignment horizontal="left"/>
    </xf>
    <xf numFmtId="3" fontId="5" fillId="0" borderId="14">
      <alignment horizontal="right" vertical="center"/>
    </xf>
    <xf numFmtId="0" fontId="6" fillId="0" borderId="0" applyNumberFormat="0" applyFill="0" applyBorder="0" applyAlignment="0" applyProtection="0"/>
    <xf numFmtId="0" fontId="5" fillId="0" borderId="0">
      <alignment horizontal="left"/>
    </xf>
  </cellStyleXfs>
  <cellXfs count="10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6" fillId="0" borderId="0" xfId="5"/>
    <xf numFmtId="0" fontId="0" fillId="0" borderId="13" xfId="0" applyBorder="1"/>
    <xf numFmtId="0" fontId="0" fillId="0" borderId="1" xfId="0" applyBorder="1"/>
    <xf numFmtId="0" fontId="0" fillId="0" borderId="19" xfId="0" applyBorder="1" applyAlignment="1">
      <alignment wrapText="1"/>
    </xf>
    <xf numFmtId="0" fontId="0" fillId="0" borderId="20" xfId="0" applyBorder="1"/>
    <xf numFmtId="0" fontId="0" fillId="0" borderId="12" xfId="0" applyBorder="1"/>
    <xf numFmtId="0" fontId="0" fillId="0" borderId="21" xfId="0" applyBorder="1" applyAlignment="1">
      <alignment wrapText="1"/>
    </xf>
    <xf numFmtId="0" fontId="0" fillId="0" borderId="5" xfId="0" applyBorder="1"/>
    <xf numFmtId="0" fontId="0" fillId="0" borderId="22" xfId="0" applyBorder="1"/>
    <xf numFmtId="0" fontId="0" fillId="0" borderId="23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wrapText="1"/>
    </xf>
    <xf numFmtId="0" fontId="1" fillId="2" borderId="16" xfId="0" applyFont="1" applyFill="1" applyBorder="1" applyAlignment="1">
      <alignment wrapText="1"/>
    </xf>
    <xf numFmtId="0" fontId="1" fillId="2" borderId="17" xfId="0" applyFont="1" applyFill="1" applyBorder="1" applyAlignment="1">
      <alignment wrapText="1"/>
    </xf>
    <xf numFmtId="0" fontId="1" fillId="2" borderId="18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left" wrapText="1"/>
    </xf>
    <xf numFmtId="0" fontId="9" fillId="0" borderId="0" xfId="0" applyFont="1" applyAlignment="1">
      <alignment horizontal="right" wrapText="1"/>
    </xf>
    <xf numFmtId="0" fontId="9" fillId="0" borderId="27" xfId="0" applyFont="1" applyBorder="1" applyAlignment="1">
      <alignment horizontal="center" vertical="center" wrapText="1"/>
    </xf>
    <xf numFmtId="1" fontId="10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right"/>
    </xf>
    <xf numFmtId="1" fontId="10" fillId="0" borderId="28" xfId="0" applyNumberFormat="1" applyFont="1" applyBorder="1" applyAlignment="1">
      <alignment horizontal="right"/>
    </xf>
    <xf numFmtId="1" fontId="9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right"/>
    </xf>
    <xf numFmtId="1" fontId="9" fillId="0" borderId="28" xfId="0" applyNumberFormat="1" applyFont="1" applyBorder="1" applyAlignment="1">
      <alignment horizontal="right"/>
    </xf>
    <xf numFmtId="0" fontId="0" fillId="5" borderId="0" xfId="0" applyFill="1"/>
    <xf numFmtId="0" fontId="1" fillId="2" borderId="30" xfId="0" applyFont="1" applyFill="1" applyBorder="1" applyAlignment="1">
      <alignment wrapText="1"/>
    </xf>
    <xf numFmtId="0" fontId="1" fillId="2" borderId="15" xfId="0" applyFont="1" applyFill="1" applyBorder="1" applyAlignment="1">
      <alignment wrapText="1"/>
    </xf>
    <xf numFmtId="0" fontId="1" fillId="2" borderId="31" xfId="0" applyFont="1" applyFill="1" applyBorder="1" applyAlignment="1">
      <alignment wrapText="1"/>
    </xf>
    <xf numFmtId="176" fontId="0" fillId="4" borderId="2" xfId="0" applyNumberFormat="1" applyFill="1" applyBorder="1"/>
    <xf numFmtId="176" fontId="0" fillId="4" borderId="3" xfId="0" applyNumberFormat="1" applyFill="1" applyBorder="1"/>
    <xf numFmtId="176" fontId="0" fillId="4" borderId="4" xfId="0" applyNumberFormat="1" applyFill="1" applyBorder="1"/>
    <xf numFmtId="176" fontId="0" fillId="4" borderId="6" xfId="0" applyNumberFormat="1" applyFill="1" applyBorder="1"/>
    <xf numFmtId="176" fontId="0" fillId="4" borderId="7" xfId="0" applyNumberFormat="1" applyFill="1" applyBorder="1"/>
    <xf numFmtId="176" fontId="0" fillId="4" borderId="8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32" xfId="0" applyFill="1" applyBorder="1"/>
    <xf numFmtId="176" fontId="0" fillId="4" borderId="33" xfId="0" applyNumberFormat="1" applyFill="1" applyBorder="1"/>
    <xf numFmtId="176" fontId="0" fillId="4" borderId="34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6" fontId="0" fillId="0" borderId="0" xfId="0" applyNumberFormat="1"/>
    <xf numFmtId="0" fontId="9" fillId="0" borderId="25" xfId="0" applyFont="1" applyBorder="1" applyAlignment="1">
      <alignment vertical="center" wrapText="1"/>
    </xf>
    <xf numFmtId="0" fontId="11" fillId="0" borderId="24" xfId="0" applyFont="1" applyBorder="1" applyAlignment="1">
      <alignment vertical="center" wrapText="1"/>
    </xf>
    <xf numFmtId="1" fontId="13" fillId="0" borderId="0" xfId="0" applyNumberFormat="1" applyFont="1" applyAlignment="1">
      <alignment horizontal="left"/>
    </xf>
    <xf numFmtId="1" fontId="9" fillId="0" borderId="12" xfId="0" applyNumberFormat="1" applyFont="1" applyBorder="1" applyAlignment="1">
      <alignment horizontal="left"/>
    </xf>
    <xf numFmtId="1" fontId="9" fillId="0" borderId="12" xfId="0" applyNumberFormat="1" applyFont="1" applyBorder="1" applyAlignment="1">
      <alignment horizontal="right"/>
    </xf>
    <xf numFmtId="1" fontId="9" fillId="0" borderId="35" xfId="0" applyNumberFormat="1" applyFont="1" applyBorder="1" applyAlignment="1">
      <alignment horizontal="right"/>
    </xf>
    <xf numFmtId="1" fontId="0" fillId="3" borderId="7" xfId="0" applyNumberFormat="1" applyFill="1" applyBorder="1"/>
    <xf numFmtId="1" fontId="0" fillId="3" borderId="8" xfId="0" applyNumberFormat="1" applyFill="1" applyBorder="1"/>
    <xf numFmtId="176" fontId="0" fillId="4" borderId="9" xfId="0" applyNumberFormat="1" applyFill="1" applyBorder="1"/>
    <xf numFmtId="0" fontId="0" fillId="3" borderId="10" xfId="0" applyFill="1" applyBorder="1"/>
    <xf numFmtId="176" fontId="0" fillId="4" borderId="11" xfId="0" applyNumberFormat="1" applyFill="1" applyBorder="1"/>
    <xf numFmtId="49" fontId="9" fillId="6" borderId="36" xfId="0" applyNumberFormat="1" applyFont="1" applyFill="1" applyBorder="1" applyAlignment="1" applyProtection="1">
      <alignment horizontal="left" vertical="center"/>
      <protection locked="0"/>
    </xf>
    <xf numFmtId="2" fontId="14" fillId="7" borderId="37" xfId="0" applyNumberFormat="1" applyFont="1" applyFill="1" applyBorder="1" applyAlignment="1">
      <alignment horizontal="right" vertical="center"/>
    </xf>
    <xf numFmtId="2" fontId="14" fillId="7" borderId="0" xfId="0" applyNumberFormat="1" applyFont="1" applyFill="1" applyAlignment="1">
      <alignment horizontal="right" vertical="center"/>
    </xf>
    <xf numFmtId="0" fontId="15" fillId="7" borderId="0" xfId="0" applyFont="1" applyFill="1" applyAlignment="1">
      <alignment vertical="center"/>
    </xf>
    <xf numFmtId="0" fontId="9" fillId="8" borderId="15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39" xfId="0" applyFont="1" applyFill="1" applyBorder="1" applyAlignment="1">
      <alignment horizontal="center" vertical="center" wrapText="1"/>
    </xf>
    <xf numFmtId="0" fontId="9" fillId="8" borderId="40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42" xfId="0" applyFont="1" applyFill="1" applyBorder="1" applyAlignment="1">
      <alignment horizontal="center" vertical="center" wrapText="1"/>
    </xf>
    <xf numFmtId="0" fontId="9" fillId="8" borderId="43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1" fontId="17" fillId="0" borderId="28" xfId="0" applyNumberFormat="1" applyFont="1" applyBorder="1" applyAlignment="1">
      <alignment horizontal="right"/>
    </xf>
    <xf numFmtId="1" fontId="17" fillId="0" borderId="0" xfId="0" applyNumberFormat="1" applyFont="1" applyAlignment="1">
      <alignment horizontal="right"/>
    </xf>
    <xf numFmtId="0" fontId="9" fillId="8" borderId="50" xfId="0" applyFont="1" applyFill="1" applyBorder="1" applyAlignment="1">
      <alignment horizontal="center" vertical="center" wrapText="1"/>
    </xf>
    <xf numFmtId="0" fontId="18" fillId="9" borderId="0" xfId="0" applyFont="1" applyFill="1"/>
    <xf numFmtId="0" fontId="19" fillId="0" borderId="0" xfId="0" applyFont="1"/>
    <xf numFmtId="0" fontId="20" fillId="0" borderId="0" xfId="0" applyFont="1"/>
    <xf numFmtId="0" fontId="0" fillId="0" borderId="0" xfId="0" applyAlignment="1">
      <alignment horizontal="left" wrapText="1"/>
    </xf>
    <xf numFmtId="1" fontId="9" fillId="0" borderId="0" xfId="0" applyNumberFormat="1" applyFont="1" applyAlignment="1">
      <alignment horizontal="left"/>
    </xf>
    <xf numFmtId="0" fontId="0" fillId="0" borderId="0" xfId="0"/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9" fillId="8" borderId="41" xfId="0" applyFont="1" applyFill="1" applyBorder="1" applyAlignment="1">
      <alignment horizontal="center" vertical="center" wrapText="1"/>
    </xf>
    <xf numFmtId="0" fontId="9" fillId="8" borderId="40" xfId="0" applyFont="1" applyFill="1" applyBorder="1" applyAlignment="1">
      <alignment horizontal="center" vertical="center" wrapText="1"/>
    </xf>
    <xf numFmtId="0" fontId="9" fillId="8" borderId="42" xfId="0" applyFont="1" applyFill="1" applyBorder="1" applyAlignment="1">
      <alignment horizontal="center" vertical="center" wrapText="1"/>
    </xf>
    <xf numFmtId="1" fontId="10" fillId="0" borderId="0" xfId="0" applyNumberFormat="1" applyFont="1" applyAlignment="1">
      <alignment horizontal="left"/>
    </xf>
    <xf numFmtId="1" fontId="9" fillId="0" borderId="29" xfId="0" applyNumberFormat="1" applyFont="1" applyBorder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9" fillId="8" borderId="44" xfId="0" applyFont="1" applyFill="1" applyBorder="1" applyAlignment="1">
      <alignment horizontal="center" vertical="center" wrapText="1"/>
    </xf>
    <xf numFmtId="0" fontId="9" fillId="8" borderId="47" xfId="0" applyFont="1" applyFill="1" applyBorder="1" applyAlignment="1">
      <alignment horizontal="center" vertical="center" wrapText="1"/>
    </xf>
    <xf numFmtId="0" fontId="9" fillId="8" borderId="48" xfId="0" applyFont="1" applyFill="1" applyBorder="1" applyAlignment="1">
      <alignment horizontal="center" vertical="center" wrapText="1"/>
    </xf>
    <xf numFmtId="0" fontId="9" fillId="8" borderId="45" xfId="0" applyFont="1" applyFill="1" applyBorder="1" applyAlignment="1">
      <alignment horizontal="center" vertical="center" wrapText="1"/>
    </xf>
    <xf numFmtId="0" fontId="9" fillId="8" borderId="39" xfId="0" applyFont="1" applyFill="1" applyBorder="1" applyAlignment="1">
      <alignment horizontal="center" vertical="center" wrapText="1"/>
    </xf>
    <xf numFmtId="0" fontId="9" fillId="8" borderId="46" xfId="0" applyFont="1" applyFill="1" applyBorder="1" applyAlignment="1">
      <alignment horizontal="center" vertical="center" wrapText="1"/>
    </xf>
    <xf numFmtId="0" fontId="9" fillId="8" borderId="43" xfId="0" applyFont="1" applyFill="1" applyBorder="1" applyAlignment="1">
      <alignment horizontal="center" vertical="center" wrapText="1"/>
    </xf>
    <xf numFmtId="0" fontId="9" fillId="8" borderId="49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21" fillId="2" borderId="0" xfId="0" applyFont="1" applyFill="1"/>
    <xf numFmtId="0" fontId="0" fillId="10" borderId="0" xfId="0" applyFill="1"/>
    <xf numFmtId="0" fontId="0" fillId="10" borderId="12" xfId="0" applyFill="1" applyBorder="1"/>
  </cellXfs>
  <cellStyles count="7">
    <cellStyle name="Data_Sheet1 (2)_1" xfId="4" xr:uid="{00000000-0005-0000-0000-000000000000}"/>
    <cellStyle name="Hed Side" xfId="3" xr:uid="{00000000-0005-0000-0000-000001000000}"/>
    <cellStyle name="Source Text" xfId="6" xr:uid="{00000000-0005-0000-0000-000004000000}"/>
    <cellStyle name="Table Title" xfId="1" xr:uid="{00000000-0005-0000-0000-000005000000}"/>
    <cellStyle name="Title-1" xfId="2" xr:uid="{00000000-0005-0000-0000-000006000000}"/>
    <cellStyle name="常规" xfId="0" builtinId="0"/>
    <cellStyle name="超链接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point/World%20Resources%20Institute/NDC%20Enhancement%20-%20China%20Deep%20Dive/EPS%20China/China%202.0/InputData/output_shares_by_indus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basic data"/>
    </sheetNames>
    <sheetDataSet>
      <sheetData sheetId="0">
        <row r="20">
          <cell r="A20" t="str">
            <v>Share</v>
          </cell>
          <cell r="B20" t="str">
            <v>Industry Category</v>
          </cell>
        </row>
        <row r="21">
          <cell r="A21">
            <v>0.94818802637919641</v>
          </cell>
          <cell r="B21" t="str">
            <v>non-energy industries</v>
          </cell>
        </row>
        <row r="22">
          <cell r="A22">
            <v>2.0173330520933192E-2</v>
          </cell>
          <cell r="B22" t="str">
            <v>electricity suppliers</v>
          </cell>
        </row>
        <row r="23">
          <cell r="A23">
            <v>2.197701739958997E-2</v>
          </cell>
          <cell r="B23" t="str">
            <v>coal suppliers</v>
          </cell>
        </row>
        <row r="24">
          <cell r="A24">
            <v>6.6870068708217521E-3</v>
          </cell>
          <cell r="B24" t="str">
            <v>natural gas and petroleum suppliers</v>
          </cell>
        </row>
        <row r="25">
          <cell r="A25">
            <v>2.9746188294587639E-3</v>
          </cell>
          <cell r="B25" t="str">
            <v>biomass and biofuel suppliers</v>
          </cell>
        </row>
        <row r="26">
          <cell r="A26">
            <v>0</v>
          </cell>
          <cell r="B26" t="str">
            <v>other energy suppliers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ohu.com/a/313882177_99964340" TargetMode="External"/><Relationship Id="rId1" Type="http://schemas.openxmlformats.org/officeDocument/2006/relationships/hyperlink" Target="http://www.stats.gov.cn/tjsj/ndsj/2018/indexch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baijiahao.baidu.com/s?id=1643347200924432797&amp;wfr=spider&amp;for=pc" TargetMode="External"/><Relationship Id="rId1" Type="http://schemas.openxmlformats.org/officeDocument/2006/relationships/hyperlink" Target="http://www.chyxx.com/industry/201808/66422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>
      <selection activeCell="I13" sqref="I13"/>
    </sheetView>
  </sheetViews>
  <sheetFormatPr defaultRowHeight="14.4" x14ac:dyDescent="0.25"/>
  <cols>
    <col min="1" max="1" width="10.21875" customWidth="1"/>
    <col min="2" max="2" width="100.77734375" customWidth="1"/>
  </cols>
  <sheetData>
    <row r="1" spans="1:2" x14ac:dyDescent="0.25">
      <c r="A1" s="1" t="s">
        <v>34</v>
      </c>
    </row>
    <row r="2" spans="1:2" x14ac:dyDescent="0.25">
      <c r="A2" s="1"/>
    </row>
    <row r="3" spans="1:2" x14ac:dyDescent="0.25">
      <c r="A3" s="1" t="s">
        <v>23</v>
      </c>
      <c r="B3" s="2" t="s">
        <v>29</v>
      </c>
    </row>
    <row r="4" spans="1:2" x14ac:dyDescent="0.25">
      <c r="A4" s="1"/>
      <c r="B4" t="s">
        <v>90</v>
      </c>
    </row>
    <row r="5" spans="1:2" x14ac:dyDescent="0.25">
      <c r="A5" s="1"/>
      <c r="B5" s="5">
        <v>2019</v>
      </c>
    </row>
    <row r="6" spans="1:2" x14ac:dyDescent="0.25">
      <c r="A6" s="1"/>
      <c r="B6" s="6" t="s">
        <v>91</v>
      </c>
    </row>
    <row r="7" spans="1:2" x14ac:dyDescent="0.25">
      <c r="A7" s="1"/>
      <c r="B7" t="s">
        <v>92</v>
      </c>
    </row>
    <row r="9" spans="1:2" x14ac:dyDescent="0.25">
      <c r="B9" s="2" t="s">
        <v>93</v>
      </c>
    </row>
    <row r="10" spans="1:2" x14ac:dyDescent="0.25">
      <c r="B10" s="6" t="s">
        <v>50</v>
      </c>
    </row>
    <row r="11" spans="1:2" x14ac:dyDescent="0.25">
      <c r="B11" t="s">
        <v>94</v>
      </c>
    </row>
    <row r="13" spans="1:2" x14ac:dyDescent="0.25">
      <c r="B13" s="104" t="s">
        <v>145</v>
      </c>
    </row>
    <row r="16" spans="1:2" x14ac:dyDescent="0.25">
      <c r="A16" s="1" t="s">
        <v>95</v>
      </c>
    </row>
    <row r="17" spans="1:2" x14ac:dyDescent="0.25">
      <c r="A17" s="82" t="s">
        <v>96</v>
      </c>
      <c r="B17" s="82"/>
    </row>
    <row r="18" spans="1:2" x14ac:dyDescent="0.25">
      <c r="A18" s="82"/>
      <c r="B18" s="82"/>
    </row>
    <row r="19" spans="1:2" x14ac:dyDescent="0.25">
      <c r="A19" s="24"/>
      <c r="B19" s="24"/>
    </row>
    <row r="20" spans="1:2" x14ac:dyDescent="0.25">
      <c r="A20" t="s">
        <v>51</v>
      </c>
    </row>
    <row r="22" spans="1:2" x14ac:dyDescent="0.25">
      <c r="A22" t="s">
        <v>52</v>
      </c>
    </row>
    <row r="24" spans="1:2" x14ac:dyDescent="0.25">
      <c r="A24" t="s">
        <v>125</v>
      </c>
    </row>
    <row r="26" spans="1:2" x14ac:dyDescent="0.25">
      <c r="A26" t="s">
        <v>144</v>
      </c>
    </row>
    <row r="27" spans="1:2" x14ac:dyDescent="0.25">
      <c r="A27" t="s">
        <v>139</v>
      </c>
    </row>
    <row r="28" spans="1:2" x14ac:dyDescent="0.25">
      <c r="A28" t="s">
        <v>140</v>
      </c>
    </row>
    <row r="29" spans="1:2" x14ac:dyDescent="0.25">
      <c r="A29" t="s">
        <v>143</v>
      </c>
    </row>
    <row r="30" spans="1:2" x14ac:dyDescent="0.25">
      <c r="A30" t="s">
        <v>141</v>
      </c>
    </row>
  </sheetData>
  <mergeCells count="1">
    <mergeCell ref="A17:B18"/>
  </mergeCells>
  <phoneticPr fontId="7" type="noConversion"/>
  <hyperlinks>
    <hyperlink ref="B6" r:id="rId1" xr:uid="{00000000-0004-0000-0000-000000000000}"/>
    <hyperlink ref="B10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topLeftCell="A10" workbookViewId="0">
      <selection activeCell="F18" sqref="F18"/>
    </sheetView>
  </sheetViews>
  <sheetFormatPr defaultRowHeight="14.4" x14ac:dyDescent="0.25"/>
  <cols>
    <col min="1" max="1" width="8.77734375" customWidth="1"/>
    <col min="3" max="4" width="9.44140625" bestFit="1" customWidth="1"/>
    <col min="6" max="6" width="11.6640625" bestFit="1" customWidth="1"/>
    <col min="7" max="7" width="7.5546875" bestFit="1" customWidth="1"/>
    <col min="8" max="8" width="10.88671875" customWidth="1"/>
  </cols>
  <sheetData>
    <row r="1" spans="1:9" ht="14.4" customHeight="1" thickBot="1" x14ac:dyDescent="0.3">
      <c r="A1" s="94" t="s">
        <v>97</v>
      </c>
      <c r="B1" s="94"/>
      <c r="C1" s="94"/>
      <c r="D1" s="94"/>
      <c r="F1" s="87" t="s">
        <v>87</v>
      </c>
      <c r="G1" s="87"/>
      <c r="H1" s="87"/>
    </row>
    <row r="2" spans="1:9" ht="15" thickBot="1" x14ac:dyDescent="0.3">
      <c r="A2" s="84"/>
      <c r="B2" s="84"/>
      <c r="D2" s="25" t="s">
        <v>53</v>
      </c>
      <c r="F2" s="85" t="s">
        <v>54</v>
      </c>
      <c r="G2" s="85"/>
      <c r="H2" s="53" t="s">
        <v>55</v>
      </c>
    </row>
    <row r="3" spans="1:9" x14ac:dyDescent="0.25">
      <c r="A3" s="85" t="s">
        <v>54</v>
      </c>
      <c r="B3" s="85"/>
      <c r="C3" s="53" t="s">
        <v>55</v>
      </c>
      <c r="D3" s="54" t="s">
        <v>85</v>
      </c>
      <c r="F3" s="86"/>
      <c r="G3" s="86"/>
      <c r="H3" s="26">
        <v>2017</v>
      </c>
    </row>
    <row r="4" spans="1:9" x14ac:dyDescent="0.25">
      <c r="A4" s="86"/>
      <c r="B4" s="86"/>
      <c r="C4" s="26">
        <v>2018</v>
      </c>
      <c r="D4" s="26">
        <v>2018</v>
      </c>
      <c r="F4" s="27" t="s">
        <v>56</v>
      </c>
      <c r="G4" s="28" t="s">
        <v>57</v>
      </c>
      <c r="H4" s="29">
        <v>131746</v>
      </c>
    </row>
    <row r="5" spans="1:9" x14ac:dyDescent="0.25">
      <c r="A5" s="92" t="s">
        <v>60</v>
      </c>
      <c r="B5" s="84"/>
      <c r="C5" s="76">
        <f>B36</f>
        <v>23231.224999999999</v>
      </c>
      <c r="D5" s="77">
        <f>B28</f>
        <v>20574.9339</v>
      </c>
      <c r="F5" s="30" t="s">
        <v>58</v>
      </c>
      <c r="G5" s="31" t="s">
        <v>59</v>
      </c>
      <c r="H5" s="32">
        <v>246750827</v>
      </c>
      <c r="I5" s="31"/>
    </row>
    <row r="6" spans="1:9" x14ac:dyDescent="0.25">
      <c r="A6" s="83" t="s">
        <v>63</v>
      </c>
      <c r="B6" s="84"/>
      <c r="C6" s="76">
        <f>C36</f>
        <v>20555.404600000002</v>
      </c>
      <c r="D6" s="77">
        <f>C28</f>
        <v>18930.287199999999</v>
      </c>
      <c r="F6" s="30" t="s">
        <v>61</v>
      </c>
      <c r="G6" s="31" t="s">
        <v>62</v>
      </c>
      <c r="H6" s="32">
        <v>964377</v>
      </c>
      <c r="I6" s="31"/>
    </row>
    <row r="7" spans="1:9" x14ac:dyDescent="0.25">
      <c r="A7" s="83" t="s">
        <v>64</v>
      </c>
      <c r="B7" s="84"/>
      <c r="C7" s="66">
        <v>158.33459999999999</v>
      </c>
      <c r="D7" s="66">
        <v>4.4828999999999999</v>
      </c>
      <c r="F7" s="55" t="s">
        <v>86</v>
      </c>
      <c r="G7" s="28" t="s">
        <v>57</v>
      </c>
      <c r="H7" s="29">
        <v>13178</v>
      </c>
      <c r="I7" s="28"/>
    </row>
    <row r="8" spans="1:9" x14ac:dyDescent="0.25">
      <c r="A8" s="83" t="s">
        <v>65</v>
      </c>
      <c r="B8" s="84"/>
      <c r="C8" s="66">
        <v>75.397499999999994</v>
      </c>
      <c r="D8" s="66">
        <v>20.386299999999999</v>
      </c>
      <c r="F8" s="30" t="s">
        <v>58</v>
      </c>
      <c r="G8" s="31" t="s">
        <v>59</v>
      </c>
      <c r="H8" s="32">
        <v>9765519</v>
      </c>
      <c r="I8" s="31"/>
    </row>
    <row r="9" spans="1:9" ht="15" thickBot="1" x14ac:dyDescent="0.3">
      <c r="A9" s="83" t="s">
        <v>66</v>
      </c>
      <c r="B9" s="84"/>
      <c r="C9" s="66">
        <v>20135.215400000001</v>
      </c>
      <c r="D9" s="66">
        <v>18731.802100000001</v>
      </c>
      <c r="F9" s="56" t="s">
        <v>61</v>
      </c>
      <c r="G9" s="57" t="s">
        <v>62</v>
      </c>
      <c r="H9" s="58">
        <v>3122</v>
      </c>
      <c r="I9" s="31"/>
    </row>
    <row r="10" spans="1:9" x14ac:dyDescent="0.25">
      <c r="A10" s="83" t="s">
        <v>67</v>
      </c>
      <c r="B10" s="84"/>
      <c r="C10" s="66">
        <v>186.4571</v>
      </c>
      <c r="D10" s="66">
        <v>173.61590000000001</v>
      </c>
    </row>
    <row r="11" spans="1:9" x14ac:dyDescent="0.25">
      <c r="A11" s="83" t="s">
        <v>68</v>
      </c>
      <c r="B11" s="84"/>
      <c r="C11" s="76">
        <f>H36</f>
        <v>2567.8242</v>
      </c>
      <c r="D11" s="77">
        <f>H28</f>
        <v>1605.1008999999999</v>
      </c>
    </row>
    <row r="12" spans="1:9" x14ac:dyDescent="0.25">
      <c r="A12" s="83" t="s">
        <v>69</v>
      </c>
      <c r="B12" s="84"/>
      <c r="C12" s="66">
        <v>709.53459999999995</v>
      </c>
      <c r="D12" s="66">
        <v>208.7775</v>
      </c>
    </row>
    <row r="13" spans="1:9" x14ac:dyDescent="0.25">
      <c r="A13" s="83" t="s">
        <v>65</v>
      </c>
      <c r="B13" s="84"/>
      <c r="C13" s="66">
        <v>124.39279999999999</v>
      </c>
      <c r="D13" s="66">
        <v>68.592600000000004</v>
      </c>
    </row>
    <row r="14" spans="1:9" x14ac:dyDescent="0.25">
      <c r="A14" s="83" t="s">
        <v>70</v>
      </c>
      <c r="B14" s="84"/>
      <c r="C14" s="66">
        <v>1728.5252</v>
      </c>
      <c r="D14" s="66">
        <v>1323.249</v>
      </c>
    </row>
    <row r="15" spans="1:9" x14ac:dyDescent="0.25">
      <c r="A15" s="83" t="s">
        <v>67</v>
      </c>
      <c r="B15" s="84"/>
      <c r="C15" s="66">
        <v>5.3715999999999999</v>
      </c>
      <c r="D15" s="66">
        <v>4.4817999999999998</v>
      </c>
    </row>
    <row r="16" spans="1:9" x14ac:dyDescent="0.25">
      <c r="A16" s="83" t="s">
        <v>71</v>
      </c>
      <c r="B16" s="84"/>
      <c r="C16" s="76">
        <f>M36</f>
        <v>107.9962</v>
      </c>
      <c r="D16" s="77">
        <f>M28</f>
        <v>39.5458</v>
      </c>
    </row>
    <row r="17" spans="1:15" x14ac:dyDescent="0.25">
      <c r="A17" s="92" t="s">
        <v>72</v>
      </c>
      <c r="B17" s="84"/>
      <c r="C17" s="32">
        <v>360169400</v>
      </c>
      <c r="D17" s="31"/>
    </row>
    <row r="18" spans="1:15" ht="15" thickBot="1" x14ac:dyDescent="0.3">
      <c r="A18" s="93" t="s">
        <v>73</v>
      </c>
      <c r="B18" s="93"/>
      <c r="C18" s="58">
        <v>316582000</v>
      </c>
      <c r="D18" s="57"/>
    </row>
    <row r="24" spans="1:15" ht="15" thickBot="1" x14ac:dyDescent="0.3">
      <c r="A24" t="s">
        <v>112</v>
      </c>
    </row>
    <row r="25" spans="1:15" s="67" customFormat="1" ht="16.5" customHeight="1" x14ac:dyDescent="0.25">
      <c r="A25" s="68" t="s">
        <v>98</v>
      </c>
      <c r="B25" s="88" t="s">
        <v>99</v>
      </c>
      <c r="C25" s="69" t="s">
        <v>100</v>
      </c>
      <c r="D25" s="70"/>
      <c r="E25" s="70"/>
      <c r="F25" s="70"/>
      <c r="G25" s="70"/>
      <c r="H25" s="90" t="s">
        <v>101</v>
      </c>
      <c r="I25" s="70"/>
      <c r="J25" s="70"/>
      <c r="K25" s="70"/>
      <c r="L25" s="70"/>
      <c r="M25" s="90" t="s">
        <v>102</v>
      </c>
    </row>
    <row r="26" spans="1:15" s="67" customFormat="1" ht="19.5" customHeight="1" x14ac:dyDescent="0.25">
      <c r="A26" s="72" t="s">
        <v>103</v>
      </c>
      <c r="B26" s="89"/>
      <c r="C26" s="73" t="s">
        <v>104</v>
      </c>
      <c r="D26" s="74" t="s">
        <v>105</v>
      </c>
      <c r="E26" s="74" t="s">
        <v>106</v>
      </c>
      <c r="F26" s="74" t="s">
        <v>107</v>
      </c>
      <c r="G26" s="74" t="s">
        <v>108</v>
      </c>
      <c r="H26" s="91"/>
      <c r="I26" s="74" t="s">
        <v>109</v>
      </c>
      <c r="J26" s="74" t="s">
        <v>106</v>
      </c>
      <c r="K26" s="74" t="s">
        <v>110</v>
      </c>
      <c r="L26" s="74" t="s">
        <v>111</v>
      </c>
      <c r="M26" s="91"/>
    </row>
    <row r="27" spans="1:15" s="67" customFormat="1" ht="24" customHeight="1" x14ac:dyDescent="0.25">
      <c r="A27" s="64">
        <v>2017</v>
      </c>
      <c r="B27" s="65">
        <v>18515.108499999998</v>
      </c>
      <c r="C27" s="66">
        <v>17001.514200000001</v>
      </c>
      <c r="D27" s="66">
        <v>4.5770999999999997</v>
      </c>
      <c r="E27" s="66">
        <v>22.170300000000001</v>
      </c>
      <c r="F27" s="66">
        <v>16788.418600000001</v>
      </c>
      <c r="G27" s="66">
        <v>186.34819999999999</v>
      </c>
      <c r="H27" s="66">
        <v>1478.4041</v>
      </c>
      <c r="I27" s="66">
        <v>193.9751</v>
      </c>
      <c r="J27" s="66">
        <v>73.220799999999997</v>
      </c>
      <c r="K27" s="66">
        <v>1205.6639</v>
      </c>
      <c r="L27" s="66">
        <v>5.5442999999999998</v>
      </c>
      <c r="M27" s="66">
        <v>35.190199999999997</v>
      </c>
    </row>
    <row r="28" spans="1:15" s="67" customFormat="1" ht="24" customHeight="1" x14ac:dyDescent="0.25">
      <c r="A28" s="64">
        <v>2018</v>
      </c>
      <c r="B28" s="65">
        <v>20574.9339</v>
      </c>
      <c r="C28" s="66">
        <v>18930.287199999999</v>
      </c>
      <c r="D28" s="66">
        <v>4.4828999999999999</v>
      </c>
      <c r="E28" s="66">
        <v>20.386299999999999</v>
      </c>
      <c r="F28" s="66">
        <v>18731.802100000001</v>
      </c>
      <c r="G28" s="66">
        <v>173.61590000000001</v>
      </c>
      <c r="H28" s="66">
        <v>1605.1008999999999</v>
      </c>
      <c r="I28" s="66">
        <v>208.7775</v>
      </c>
      <c r="J28" s="66">
        <v>68.592600000000004</v>
      </c>
      <c r="K28" s="66">
        <v>1323.249</v>
      </c>
      <c r="L28" s="66">
        <v>4.4817999999999998</v>
      </c>
      <c r="M28" s="66">
        <v>39.5458</v>
      </c>
    </row>
    <row r="31" spans="1:15" ht="15" thickBot="1" x14ac:dyDescent="0.3">
      <c r="A31" t="s">
        <v>113</v>
      </c>
    </row>
    <row r="32" spans="1:15" s="67" customFormat="1" ht="15.75" customHeight="1" x14ac:dyDescent="0.25">
      <c r="A32" s="95" t="s">
        <v>114</v>
      </c>
      <c r="B32" s="71" t="s">
        <v>99</v>
      </c>
      <c r="C32" s="71" t="s">
        <v>100</v>
      </c>
      <c r="D32" s="70"/>
      <c r="E32" s="70"/>
      <c r="F32" s="70"/>
      <c r="G32" s="70"/>
      <c r="H32" s="71" t="s">
        <v>101</v>
      </c>
      <c r="I32" s="98" t="s">
        <v>115</v>
      </c>
      <c r="J32" s="99"/>
      <c r="K32" s="99"/>
      <c r="L32" s="100"/>
      <c r="M32" s="71" t="s">
        <v>102</v>
      </c>
      <c r="N32" s="71" t="s">
        <v>116</v>
      </c>
      <c r="O32" s="70"/>
    </row>
    <row r="33" spans="1:15" s="67" customFormat="1" ht="15.75" customHeight="1" x14ac:dyDescent="0.25">
      <c r="A33" s="96"/>
      <c r="B33" s="75" t="s">
        <v>117</v>
      </c>
      <c r="C33" s="75" t="s">
        <v>104</v>
      </c>
      <c r="D33" s="101" t="s">
        <v>105</v>
      </c>
      <c r="E33" s="101" t="s">
        <v>106</v>
      </c>
      <c r="F33" s="101" t="s">
        <v>107</v>
      </c>
      <c r="G33" s="101" t="s">
        <v>108</v>
      </c>
      <c r="H33" s="75"/>
      <c r="I33" s="101" t="s">
        <v>109</v>
      </c>
      <c r="J33" s="101" t="s">
        <v>106</v>
      </c>
      <c r="K33" s="101" t="s">
        <v>110</v>
      </c>
      <c r="L33" s="101" t="s">
        <v>111</v>
      </c>
      <c r="M33" s="75" t="s">
        <v>118</v>
      </c>
      <c r="N33" s="75" t="s">
        <v>119</v>
      </c>
      <c r="O33" s="75" t="s">
        <v>120</v>
      </c>
    </row>
    <row r="34" spans="1:15" s="67" customFormat="1" ht="15.75" customHeight="1" x14ac:dyDescent="0.25">
      <c r="A34" s="97"/>
      <c r="B34" s="73" t="s">
        <v>121</v>
      </c>
      <c r="C34" s="73" t="s">
        <v>121</v>
      </c>
      <c r="D34" s="89"/>
      <c r="E34" s="89"/>
      <c r="F34" s="89"/>
      <c r="G34" s="89"/>
      <c r="H34" s="73" t="s">
        <v>121</v>
      </c>
      <c r="I34" s="89"/>
      <c r="J34" s="89"/>
      <c r="K34" s="89"/>
      <c r="L34" s="89"/>
      <c r="M34" s="73" t="s">
        <v>122</v>
      </c>
      <c r="N34" s="73" t="s">
        <v>123</v>
      </c>
      <c r="O34" s="73" t="s">
        <v>124</v>
      </c>
    </row>
    <row r="35" spans="1:15" s="67" customFormat="1" ht="24" customHeight="1" x14ac:dyDescent="0.25">
      <c r="A35" s="64">
        <v>2017</v>
      </c>
      <c r="B35" s="65">
        <v>20906.672999999999</v>
      </c>
      <c r="C35" s="66">
        <v>18469.5425</v>
      </c>
      <c r="D35" s="66">
        <v>152.9365</v>
      </c>
      <c r="E35" s="66">
        <v>78.9529</v>
      </c>
      <c r="F35" s="66">
        <v>18038.693500000001</v>
      </c>
      <c r="G35" s="66">
        <v>198.95959999999999</v>
      </c>
      <c r="H35" s="66">
        <v>2338.8476999999998</v>
      </c>
      <c r="I35" s="66">
        <v>635.40700000000004</v>
      </c>
      <c r="J35" s="66">
        <v>130.67859999999999</v>
      </c>
      <c r="K35" s="66">
        <v>1566.2997</v>
      </c>
      <c r="L35" s="66">
        <v>6.4623999999999997</v>
      </c>
      <c r="M35" s="66">
        <v>98.282799999999995</v>
      </c>
      <c r="N35" s="66">
        <v>36016.943700000003</v>
      </c>
      <c r="O35" s="66">
        <v>31658.204099999999</v>
      </c>
    </row>
    <row r="36" spans="1:15" s="67" customFormat="1" ht="24" customHeight="1" x14ac:dyDescent="0.25">
      <c r="A36" s="64">
        <v>2018</v>
      </c>
      <c r="B36" s="65">
        <v>23231.224999999999</v>
      </c>
      <c r="C36" s="66">
        <v>20555.404600000002</v>
      </c>
      <c r="D36" s="66">
        <v>158.33459999999999</v>
      </c>
      <c r="E36" s="66">
        <v>75.397499999999994</v>
      </c>
      <c r="F36" s="66">
        <v>20135.215400000001</v>
      </c>
      <c r="G36" s="66">
        <v>186.4571</v>
      </c>
      <c r="H36" s="66">
        <v>2567.8242</v>
      </c>
      <c r="I36" s="66">
        <v>709.53459999999995</v>
      </c>
      <c r="J36" s="66">
        <v>124.39279999999999</v>
      </c>
      <c r="K36" s="66">
        <v>1728.5252</v>
      </c>
      <c r="L36" s="66">
        <v>5.3715999999999999</v>
      </c>
      <c r="M36" s="66">
        <v>107.9962</v>
      </c>
      <c r="N36" s="66">
        <v>41030.1633</v>
      </c>
      <c r="O36" s="66">
        <v>36923.424800000001</v>
      </c>
    </row>
  </sheetData>
  <mergeCells count="32">
    <mergeCell ref="M25:M26"/>
    <mergeCell ref="A32:A34"/>
    <mergeCell ref="I32:L32"/>
    <mergeCell ref="D33:D34"/>
    <mergeCell ref="E33:E34"/>
    <mergeCell ref="F33:F34"/>
    <mergeCell ref="G33:G34"/>
    <mergeCell ref="I33:I34"/>
    <mergeCell ref="J33:J34"/>
    <mergeCell ref="K33:K34"/>
    <mergeCell ref="L33:L34"/>
    <mergeCell ref="F2:G3"/>
    <mergeCell ref="A3:B4"/>
    <mergeCell ref="F1:H1"/>
    <mergeCell ref="B25:B26"/>
    <mergeCell ref="H25:H26"/>
    <mergeCell ref="A17:B17"/>
    <mergeCell ref="A18:B18"/>
    <mergeCell ref="A1:D1"/>
    <mergeCell ref="A15:B15"/>
    <mergeCell ref="A16:B16"/>
    <mergeCell ref="A10:B10"/>
    <mergeCell ref="A11:B11"/>
    <mergeCell ref="A12:B12"/>
    <mergeCell ref="A13:B13"/>
    <mergeCell ref="A14:B14"/>
    <mergeCell ref="A5:B5"/>
    <mergeCell ref="A6:B6"/>
    <mergeCell ref="A7:B7"/>
    <mergeCell ref="A8:B8"/>
    <mergeCell ref="A9:B9"/>
    <mergeCell ref="A2:B2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E25" sqref="E25"/>
    </sheetView>
  </sheetViews>
  <sheetFormatPr defaultRowHeight="14.4" x14ac:dyDescent="0.25"/>
  <cols>
    <col min="1" max="1" width="8.77734375" customWidth="1"/>
  </cols>
  <sheetData>
    <row r="1" spans="1:8" x14ac:dyDescent="0.25">
      <c r="A1" t="s">
        <v>74</v>
      </c>
      <c r="C1">
        <v>2017</v>
      </c>
    </row>
    <row r="2" spans="1:8" x14ac:dyDescent="0.25">
      <c r="A2" s="33">
        <v>1102823</v>
      </c>
      <c r="C2">
        <v>139</v>
      </c>
      <c r="D2" s="6" t="s">
        <v>136</v>
      </c>
    </row>
    <row r="4" spans="1:8" x14ac:dyDescent="0.25">
      <c r="A4" t="s">
        <v>75</v>
      </c>
      <c r="C4">
        <v>2017</v>
      </c>
    </row>
    <row r="5" spans="1:8" x14ac:dyDescent="0.25">
      <c r="A5" s="33">
        <v>583437</v>
      </c>
      <c r="C5">
        <v>85.1</v>
      </c>
      <c r="D5" s="6" t="s">
        <v>134</v>
      </c>
    </row>
    <row r="6" spans="1:8" x14ac:dyDescent="0.25">
      <c r="C6" t="s">
        <v>135</v>
      </c>
    </row>
    <row r="9" spans="1:8" x14ac:dyDescent="0.25">
      <c r="A9" t="s">
        <v>126</v>
      </c>
      <c r="C9">
        <v>2018</v>
      </c>
    </row>
    <row r="10" spans="1:8" s="67" customFormat="1" ht="16.5" customHeight="1" x14ac:dyDescent="0.25">
      <c r="A10" s="96" t="s">
        <v>114</v>
      </c>
      <c r="B10" s="75" t="s">
        <v>99</v>
      </c>
      <c r="C10" s="102" t="s">
        <v>127</v>
      </c>
      <c r="D10" s="103"/>
      <c r="E10" s="102" t="s">
        <v>101</v>
      </c>
      <c r="F10" s="103"/>
      <c r="G10" s="103"/>
      <c r="H10" s="103"/>
    </row>
    <row r="11" spans="1:8" s="67" customFormat="1" ht="26.4" x14ac:dyDescent="0.25">
      <c r="A11" s="96"/>
      <c r="B11" s="75" t="s">
        <v>118</v>
      </c>
      <c r="C11" s="75" t="s">
        <v>128</v>
      </c>
      <c r="D11" s="75" t="s">
        <v>116</v>
      </c>
      <c r="E11" s="75" t="s">
        <v>128</v>
      </c>
      <c r="F11" s="78"/>
      <c r="G11" s="75" t="s">
        <v>129</v>
      </c>
      <c r="H11" s="78"/>
    </row>
    <row r="12" spans="1:8" s="67" customFormat="1" ht="16.5" customHeight="1" x14ac:dyDescent="0.25">
      <c r="A12" s="96"/>
      <c r="B12" s="75" t="s">
        <v>122</v>
      </c>
      <c r="C12" s="75" t="s">
        <v>118</v>
      </c>
      <c r="D12" s="75" t="s">
        <v>130</v>
      </c>
      <c r="E12" s="75" t="s">
        <v>118</v>
      </c>
      <c r="F12" s="75" t="s">
        <v>131</v>
      </c>
      <c r="G12" s="75" t="s">
        <v>118</v>
      </c>
      <c r="H12" s="75" t="s">
        <v>131</v>
      </c>
    </row>
    <row r="13" spans="1:8" s="67" customFormat="1" ht="16.5" customHeight="1" x14ac:dyDescent="0.25">
      <c r="A13" s="97"/>
      <c r="B13" s="73"/>
      <c r="C13" s="73" t="s">
        <v>122</v>
      </c>
      <c r="D13" s="73" t="s">
        <v>132</v>
      </c>
      <c r="E13" s="73" t="s">
        <v>122</v>
      </c>
      <c r="F13" s="75" t="s">
        <v>101</v>
      </c>
      <c r="G13" s="73" t="s">
        <v>133</v>
      </c>
      <c r="H13" s="75" t="s">
        <v>101</v>
      </c>
    </row>
    <row r="14" spans="1:8" s="67" customFormat="1" ht="24" customHeight="1" x14ac:dyDescent="0.25">
      <c r="A14" s="64">
        <v>2017</v>
      </c>
      <c r="B14" s="65">
        <v>1450.2215000000001</v>
      </c>
      <c r="C14" s="66">
        <v>81.605000000000004</v>
      </c>
      <c r="D14" s="66">
        <v>2099.1806999999999</v>
      </c>
      <c r="E14" s="66">
        <v>1368.6165000000001</v>
      </c>
      <c r="F14" s="66">
        <v>902.9008</v>
      </c>
      <c r="G14" s="66">
        <v>11774.813099999999</v>
      </c>
      <c r="H14" s="66">
        <v>4868.3971000000001</v>
      </c>
    </row>
    <row r="15" spans="1:8" s="67" customFormat="1" ht="24" customHeight="1" x14ac:dyDescent="0.25">
      <c r="A15" s="64">
        <v>2018</v>
      </c>
      <c r="B15" s="65">
        <v>1435.4794999999999</v>
      </c>
      <c r="C15" s="66">
        <v>79.659499999999994</v>
      </c>
      <c r="D15" s="66">
        <v>2048.1138999999998</v>
      </c>
      <c r="E15" s="66">
        <v>1355.82</v>
      </c>
      <c r="F15" s="66">
        <v>816.76300000000003</v>
      </c>
      <c r="G15" s="66">
        <v>12872.973400000001</v>
      </c>
      <c r="H15" s="66">
        <v>4791.2051000000001</v>
      </c>
    </row>
  </sheetData>
  <mergeCells count="3">
    <mergeCell ref="A10:A13"/>
    <mergeCell ref="C10:D10"/>
    <mergeCell ref="E10:H10"/>
  </mergeCells>
  <phoneticPr fontId="7" type="noConversion"/>
  <hyperlinks>
    <hyperlink ref="D5" r:id="rId1" xr:uid="{00000000-0004-0000-0200-000000000000}"/>
    <hyperlink ref="D2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tabSelected="1" workbookViewId="0">
      <selection activeCell="F17" sqref="F17"/>
    </sheetView>
  </sheetViews>
  <sheetFormatPr defaultRowHeight="14.4" x14ac:dyDescent="0.25"/>
  <cols>
    <col min="1" max="1" width="24" customWidth="1"/>
    <col min="2" max="2" width="68.44140625" bestFit="1" customWidth="1"/>
    <col min="3" max="4" width="16.44140625" customWidth="1"/>
    <col min="5" max="5" width="16.77734375" customWidth="1"/>
    <col min="6" max="6" width="65.77734375" customWidth="1"/>
  </cols>
  <sheetData>
    <row r="1" spans="1:7" s="22" customFormat="1" ht="29.4" thickBot="1" x14ac:dyDescent="0.3">
      <c r="A1" s="19" t="s">
        <v>76</v>
      </c>
      <c r="B1" s="20" t="s">
        <v>10</v>
      </c>
      <c r="C1" s="34" t="s">
        <v>19</v>
      </c>
      <c r="D1" s="35" t="s">
        <v>20</v>
      </c>
      <c r="E1" s="36" t="s">
        <v>21</v>
      </c>
      <c r="F1" s="21" t="s">
        <v>33</v>
      </c>
    </row>
    <row r="2" spans="1:7" ht="43.2" x14ac:dyDescent="0.25">
      <c r="A2" s="8" t="s">
        <v>0</v>
      </c>
      <c r="B2" s="7" t="s">
        <v>1</v>
      </c>
      <c r="C2" s="37">
        <f>1-D2-E2</f>
        <v>6.2851839581609226E-2</v>
      </c>
      <c r="D2" s="38">
        <f>'taxis and buses'!C2/('raw data'!C9+'raw data'!C10)</f>
        <v>6.8399881948692952E-3</v>
      </c>
      <c r="E2" s="39">
        <f>('raw data'!D9+'raw data'!D10)/('raw data'!C9+'raw data'!C10)</f>
        <v>0.93030817222352147</v>
      </c>
      <c r="F2" s="9" t="s">
        <v>24</v>
      </c>
      <c r="G2" s="105"/>
    </row>
    <row r="3" spans="1:7" ht="43.2" x14ac:dyDescent="0.25">
      <c r="A3" s="8" t="s">
        <v>11</v>
      </c>
      <c r="B3" s="7" t="s">
        <v>4</v>
      </c>
      <c r="C3" s="40">
        <f>'taxis and buses'!C5/('raw data'!C7+'raw data'!C8)</f>
        <v>0.36409205239673964</v>
      </c>
      <c r="D3" s="41">
        <f>1-C3-E3</f>
        <v>0.52950750025349536</v>
      </c>
      <c r="E3" s="42">
        <f>('raw data'!D7+'raw data'!D8)/('raw data'!C7+'raw data'!C8)</f>
        <v>0.10640044734976496</v>
      </c>
      <c r="F3" s="9" t="s">
        <v>28</v>
      </c>
      <c r="G3" s="105"/>
    </row>
    <row r="4" spans="1:7" x14ac:dyDescent="0.25">
      <c r="A4" s="8" t="s">
        <v>13</v>
      </c>
      <c r="B4" s="7" t="s">
        <v>6</v>
      </c>
      <c r="C4" s="43">
        <v>0</v>
      </c>
      <c r="D4" s="44">
        <v>1</v>
      </c>
      <c r="E4" s="45">
        <v>0</v>
      </c>
      <c r="F4" s="9" t="s">
        <v>26</v>
      </c>
      <c r="G4" s="105"/>
    </row>
    <row r="5" spans="1:7" x14ac:dyDescent="0.25">
      <c r="A5" s="8" t="s">
        <v>15</v>
      </c>
      <c r="B5" s="7" t="s">
        <v>77</v>
      </c>
      <c r="C5" s="43">
        <v>0</v>
      </c>
      <c r="D5" s="44">
        <v>1</v>
      </c>
      <c r="E5" s="45">
        <v>0</v>
      </c>
      <c r="F5" s="9" t="s">
        <v>78</v>
      </c>
      <c r="G5" s="105"/>
    </row>
    <row r="6" spans="1:7" x14ac:dyDescent="0.25">
      <c r="A6" s="13" t="s">
        <v>17</v>
      </c>
      <c r="B6" s="14" t="s">
        <v>79</v>
      </c>
      <c r="C6" s="43">
        <v>0</v>
      </c>
      <c r="D6" s="59">
        <v>1</v>
      </c>
      <c r="E6" s="60">
        <v>0</v>
      </c>
      <c r="F6" s="15" t="s">
        <v>88</v>
      </c>
      <c r="G6" s="105"/>
    </row>
    <row r="7" spans="1:7" ht="29.4" thickBot="1" x14ac:dyDescent="0.3">
      <c r="A7" s="10" t="s">
        <v>30</v>
      </c>
      <c r="B7" s="11" t="s">
        <v>80</v>
      </c>
      <c r="C7" s="61">
        <v>1.0999999999999999E-2</v>
      </c>
      <c r="D7" s="62">
        <v>0</v>
      </c>
      <c r="E7" s="63">
        <v>0.98899999999999999</v>
      </c>
      <c r="F7" s="12" t="s">
        <v>89</v>
      </c>
      <c r="G7" s="105"/>
    </row>
    <row r="8" spans="1:7" x14ac:dyDescent="0.25">
      <c r="A8" s="16" t="s">
        <v>2</v>
      </c>
      <c r="B8" s="17" t="s">
        <v>3</v>
      </c>
      <c r="C8" s="46">
        <v>0</v>
      </c>
      <c r="D8" s="47">
        <f>1-E8</f>
        <v>0.25767859479350852</v>
      </c>
      <c r="E8" s="48">
        <f>('raw data'!D14+'raw data'!D15+'raw data'!D16)/('raw data'!C14+'raw data'!C15+'raw data'!C16)</f>
        <v>0.74232140520649148</v>
      </c>
      <c r="F8" s="18" t="s">
        <v>81</v>
      </c>
      <c r="G8" s="105"/>
    </row>
    <row r="9" spans="1:7" x14ac:dyDescent="0.25">
      <c r="A9" s="8" t="s">
        <v>12</v>
      </c>
      <c r="B9" s="7" t="s">
        <v>5</v>
      </c>
      <c r="C9" s="43">
        <v>0</v>
      </c>
      <c r="D9" s="41">
        <f>1-E9</f>
        <v>0.66739298888608289</v>
      </c>
      <c r="E9" s="42">
        <f>('raw data'!D12+'raw data'!D13)/('raw data'!C12+'raw data'!C13)</f>
        <v>0.33260701111391711</v>
      </c>
      <c r="F9" s="9" t="s">
        <v>82</v>
      </c>
      <c r="G9" s="105"/>
    </row>
    <row r="10" spans="1:7" x14ac:dyDescent="0.25">
      <c r="A10" s="8" t="s">
        <v>14</v>
      </c>
      <c r="B10" s="7" t="s">
        <v>7</v>
      </c>
      <c r="C10" s="43">
        <v>0</v>
      </c>
      <c r="D10" s="44">
        <v>1</v>
      </c>
      <c r="E10" s="45">
        <v>0</v>
      </c>
      <c r="F10" s="9" t="s">
        <v>27</v>
      </c>
      <c r="G10" s="105"/>
    </row>
    <row r="11" spans="1:7" x14ac:dyDescent="0.25">
      <c r="A11" s="8" t="s">
        <v>16</v>
      </c>
      <c r="B11" s="7" t="s">
        <v>8</v>
      </c>
      <c r="C11" s="43">
        <v>0</v>
      </c>
      <c r="D11" s="44">
        <v>1</v>
      </c>
      <c r="E11" s="45">
        <v>0</v>
      </c>
      <c r="F11" s="9" t="s">
        <v>25</v>
      </c>
      <c r="G11" s="105"/>
    </row>
    <row r="12" spans="1:7" x14ac:dyDescent="0.25">
      <c r="A12" s="13" t="s">
        <v>18</v>
      </c>
      <c r="B12" s="14" t="s">
        <v>9</v>
      </c>
      <c r="C12" s="43">
        <v>0</v>
      </c>
      <c r="D12" s="41">
        <f>1-E12</f>
        <v>0.4</v>
      </c>
      <c r="E12" s="42">
        <v>0.6</v>
      </c>
      <c r="F12" s="9" t="s">
        <v>142</v>
      </c>
      <c r="G12" s="105"/>
    </row>
    <row r="13" spans="1:7" ht="15" thickBot="1" x14ac:dyDescent="0.3">
      <c r="A13" s="10" t="s">
        <v>31</v>
      </c>
      <c r="B13" s="106" t="s">
        <v>32</v>
      </c>
      <c r="C13" s="49"/>
      <c r="D13" s="50"/>
      <c r="E13" s="51"/>
      <c r="F13" s="12"/>
    </row>
    <row r="15" spans="1:7" x14ac:dyDescent="0.25">
      <c r="A15" s="3" t="s">
        <v>83</v>
      </c>
    </row>
    <row r="16" spans="1:7" x14ac:dyDescent="0.25">
      <c r="A16" s="4" t="s">
        <v>22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"/>
  <sheetViews>
    <sheetView workbookViewId="0">
      <selection activeCell="I4" sqref="I4"/>
    </sheetView>
  </sheetViews>
  <sheetFormatPr defaultRowHeight="14.4" x14ac:dyDescent="0.25"/>
  <sheetData>
    <row r="1" spans="1:12" ht="15" x14ac:dyDescent="0.3">
      <c r="A1" s="81" t="s">
        <v>137</v>
      </c>
    </row>
    <row r="2" spans="1:12" ht="15" x14ac:dyDescent="0.3">
      <c r="A2" s="81" t="s">
        <v>138</v>
      </c>
    </row>
    <row r="3" spans="1:12" ht="15" x14ac:dyDescent="0.3">
      <c r="A3" s="81"/>
    </row>
    <row r="4" spans="1:12" ht="15" x14ac:dyDescent="0.3">
      <c r="A4" s="79" t="str">
        <f>[1]About!A20</f>
        <v>Share</v>
      </c>
      <c r="B4" s="79" t="str">
        <f>[1]About!B20</f>
        <v>Industry Category</v>
      </c>
    </row>
    <row r="5" spans="1:12" ht="15" x14ac:dyDescent="0.3">
      <c r="A5" s="80">
        <f>[1]About!A21</f>
        <v>0.94818802637919641</v>
      </c>
      <c r="B5" s="80" t="str">
        <f>[1]About!B21</f>
        <v>non-energy industries</v>
      </c>
      <c r="G5" s="80"/>
      <c r="H5" s="80"/>
      <c r="I5" s="80"/>
      <c r="J5" s="80"/>
      <c r="K5" s="80"/>
      <c r="L5" s="80"/>
    </row>
    <row r="6" spans="1:12" ht="15" x14ac:dyDescent="0.3">
      <c r="A6" s="80">
        <f>[1]About!A22</f>
        <v>2.0173330520933192E-2</v>
      </c>
      <c r="B6" s="80" t="str">
        <f>[1]About!B22</f>
        <v>electricity suppliers</v>
      </c>
      <c r="G6" s="80"/>
      <c r="H6" s="80"/>
      <c r="I6" s="80"/>
      <c r="J6" s="80"/>
      <c r="K6" s="80"/>
      <c r="L6" s="80"/>
    </row>
    <row r="7" spans="1:12" ht="15" x14ac:dyDescent="0.3">
      <c r="A7" s="80">
        <f>[1]About!A23</f>
        <v>2.197701739958997E-2</v>
      </c>
      <c r="B7" s="80" t="str">
        <f>[1]About!B23</f>
        <v>coal suppliers</v>
      </c>
    </row>
    <row r="8" spans="1:12" ht="15" x14ac:dyDescent="0.3">
      <c r="A8" s="80">
        <f>[1]About!A24</f>
        <v>6.6870068708217521E-3</v>
      </c>
      <c r="B8" s="80" t="str">
        <f>[1]About!B24</f>
        <v>natural gas and petroleum suppliers</v>
      </c>
    </row>
    <row r="9" spans="1:12" ht="15" x14ac:dyDescent="0.3">
      <c r="A9" s="80">
        <f>[1]About!A25</f>
        <v>2.9746188294587639E-3</v>
      </c>
      <c r="B9" s="80" t="str">
        <f>[1]About!B25</f>
        <v>biomass and biofuel suppliers</v>
      </c>
    </row>
    <row r="10" spans="1:12" ht="15" x14ac:dyDescent="0.3">
      <c r="A10" s="80">
        <f>[1]About!A26</f>
        <v>0</v>
      </c>
      <c r="B10" s="80" t="str">
        <f>[1]About!B26</f>
        <v>other energy suppliers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K7"/>
  <sheetViews>
    <sheetView workbookViewId="0">
      <selection activeCell="B2" sqref="B2"/>
    </sheetView>
  </sheetViews>
  <sheetFormatPr defaultRowHeight="14.4" x14ac:dyDescent="0.25"/>
  <cols>
    <col min="1" max="1" width="17.44140625" bestFit="1" customWidth="1"/>
    <col min="2" max="2" width="17.77734375" customWidth="1"/>
    <col min="3" max="3" width="31.6640625" customWidth="1"/>
    <col min="4" max="4" width="29.5546875" customWidth="1"/>
    <col min="5" max="5" width="24.88671875" customWidth="1"/>
    <col min="6" max="6" width="19.77734375" customWidth="1"/>
    <col min="7" max="7" width="16.5546875" customWidth="1"/>
    <col min="8" max="8" width="21.5546875" customWidth="1"/>
    <col min="9" max="9" width="20.88671875" customWidth="1"/>
    <col min="10" max="10" width="17.109375" customWidth="1"/>
  </cols>
  <sheetData>
    <row r="1" spans="1:11" ht="43.2" x14ac:dyDescent="0.25">
      <c r="A1" s="1" t="s">
        <v>84</v>
      </c>
      <c r="B1" s="23" t="s">
        <v>41</v>
      </c>
      <c r="C1" s="23" t="s">
        <v>43</v>
      </c>
      <c r="D1" s="23" t="s">
        <v>44</v>
      </c>
      <c r="E1" s="23" t="s">
        <v>42</v>
      </c>
      <c r="F1" s="23" t="s">
        <v>45</v>
      </c>
      <c r="G1" s="23" t="s">
        <v>46</v>
      </c>
      <c r="H1" s="23" t="s">
        <v>47</v>
      </c>
      <c r="I1" s="23" t="s">
        <v>48</v>
      </c>
      <c r="J1" s="23" t="s">
        <v>49</v>
      </c>
    </row>
    <row r="2" spans="1:11" x14ac:dyDescent="0.25">
      <c r="A2" t="s">
        <v>35</v>
      </c>
      <c r="B2" s="52">
        <f>Results!C2</f>
        <v>6.2851839581609226E-2</v>
      </c>
      <c r="C2" s="52">
        <f>Results!D2</f>
        <v>6.8399881948692952E-3</v>
      </c>
      <c r="D2" s="52">
        <f>Results!E2</f>
        <v>0.93030817222352147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52"/>
    </row>
    <row r="3" spans="1:11" x14ac:dyDescent="0.25">
      <c r="A3" t="s">
        <v>36</v>
      </c>
      <c r="B3" s="52">
        <f>Results!C3</f>
        <v>0.36409205239673964</v>
      </c>
      <c r="C3" s="52">
        <f>Results!D3</f>
        <v>0.52950750025349536</v>
      </c>
      <c r="D3" s="52">
        <f>Results!E3</f>
        <v>0.10640044734976496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52"/>
    </row>
    <row r="4" spans="1:11" x14ac:dyDescent="0.25">
      <c r="A4" t="s">
        <v>37</v>
      </c>
      <c r="B4" s="52">
        <f>Results!C4</f>
        <v>0</v>
      </c>
      <c r="C4" s="52">
        <f>Results!D4</f>
        <v>1</v>
      </c>
      <c r="D4" s="52">
        <f>Results!E4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52"/>
    </row>
    <row r="5" spans="1:11" x14ac:dyDescent="0.25">
      <c r="A5" t="s">
        <v>38</v>
      </c>
      <c r="B5" s="52">
        <f>Results!C5</f>
        <v>0</v>
      </c>
      <c r="C5" s="52">
        <f>Results!D5</f>
        <v>1</v>
      </c>
      <c r="D5" s="52">
        <f>Results!E5</f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52"/>
    </row>
    <row r="6" spans="1:11" x14ac:dyDescent="0.25">
      <c r="A6" t="s">
        <v>39</v>
      </c>
      <c r="B6" s="52">
        <f>Results!C6</f>
        <v>0</v>
      </c>
      <c r="C6" s="52">
        <v>1</v>
      </c>
      <c r="D6" s="52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52"/>
    </row>
    <row r="7" spans="1:11" x14ac:dyDescent="0.25">
      <c r="A7" t="s">
        <v>40</v>
      </c>
      <c r="B7" s="52">
        <f>Results!C7</f>
        <v>1.0999999999999999E-2</v>
      </c>
      <c r="C7" s="52">
        <f>Results!D7</f>
        <v>0</v>
      </c>
      <c r="D7" s="52">
        <f>Results!E7</f>
        <v>0.98899999999999999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52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J7"/>
  <sheetViews>
    <sheetView workbookViewId="0">
      <selection activeCell="F6" sqref="F6"/>
    </sheetView>
  </sheetViews>
  <sheetFormatPr defaultRowHeight="14.4" x14ac:dyDescent="0.25"/>
  <cols>
    <col min="1" max="1" width="15.21875" customWidth="1"/>
    <col min="2" max="3" width="15.77734375" customWidth="1"/>
    <col min="4" max="4" width="18.33203125" customWidth="1"/>
    <col min="5" max="5" width="17.109375" customWidth="1"/>
    <col min="6" max="6" width="18.44140625" customWidth="1"/>
    <col min="7" max="7" width="19.77734375" customWidth="1"/>
    <col min="8" max="8" width="27.6640625" customWidth="1"/>
    <col min="9" max="9" width="33.77734375" customWidth="1"/>
    <col min="10" max="10" width="51.21875" customWidth="1"/>
  </cols>
  <sheetData>
    <row r="1" spans="1:10" ht="28.8" x14ac:dyDescent="0.25">
      <c r="A1" s="1" t="s">
        <v>84</v>
      </c>
      <c r="B1" s="23" t="s">
        <v>41</v>
      </c>
      <c r="C1" s="23" t="s">
        <v>43</v>
      </c>
      <c r="D1" s="23" t="s">
        <v>44</v>
      </c>
      <c r="E1" s="23" t="s">
        <v>42</v>
      </c>
      <c r="F1" s="23" t="s">
        <v>45</v>
      </c>
      <c r="G1" s="23" t="s">
        <v>46</v>
      </c>
      <c r="H1" s="23" t="s">
        <v>47</v>
      </c>
      <c r="I1" s="23" t="s">
        <v>48</v>
      </c>
      <c r="J1" s="23" t="s">
        <v>49</v>
      </c>
    </row>
    <row r="2" spans="1:10" x14ac:dyDescent="0.25">
      <c r="A2" t="s">
        <v>35</v>
      </c>
      <c r="B2" s="52">
        <f>Results!C8</f>
        <v>0</v>
      </c>
      <c r="C2" s="52">
        <f>Results!D8*'Output Shares by Industry'!$A$5</f>
        <v>0.24432775823742153</v>
      </c>
      <c r="D2" s="52">
        <f>Results!E8</f>
        <v>0.74232140520649148</v>
      </c>
      <c r="E2">
        <v>0</v>
      </c>
      <c r="F2">
        <f>Results!D8*'Output Shares by Industry'!$A$6</f>
        <v>5.1982354609390619E-3</v>
      </c>
      <c r="G2">
        <f>Results!D8*'Output Shares by Industry'!$A$7</f>
        <v>5.6630069612788299E-3</v>
      </c>
      <c r="H2">
        <f>Results!D8*'Output Shares by Industry'!$A$8</f>
        <v>1.7230985338478855E-3</v>
      </c>
      <c r="I2">
        <f>Results!D8*'Output Shares by Industry'!$A$9</f>
        <v>7.6649560002124543E-4</v>
      </c>
      <c r="J2">
        <v>0</v>
      </c>
    </row>
    <row r="3" spans="1:10" x14ac:dyDescent="0.25">
      <c r="A3" t="s">
        <v>36</v>
      </c>
      <c r="B3" s="52">
        <f>Results!C9</f>
        <v>0</v>
      </c>
      <c r="C3" s="52">
        <f>Results!D9*'Output Shares by Industry'!$A$5</f>
        <v>0.63281404095120786</v>
      </c>
      <c r="D3" s="52">
        <f>Results!E9</f>
        <v>0.33260701111391711</v>
      </c>
      <c r="E3">
        <v>0</v>
      </c>
      <c r="F3">
        <f>Results!D9*'Output Shares by Industry'!$A$6</f>
        <v>1.3463539352152443E-2</v>
      </c>
      <c r="G3">
        <f>Results!D9*'Output Shares by Industry'!$A$7</f>
        <v>1.46673073291138E-2</v>
      </c>
      <c r="H3">
        <f>Results!D9*'Output Shares by Industry'!$A$8</f>
        <v>4.4628615022195015E-3</v>
      </c>
      <c r="I3">
        <f>Results!D9*'Output Shares by Industry'!$A$9</f>
        <v>1.9852397513893056E-3</v>
      </c>
      <c r="J3">
        <v>0</v>
      </c>
    </row>
    <row r="4" spans="1:10" x14ac:dyDescent="0.25">
      <c r="A4" t="s">
        <v>37</v>
      </c>
      <c r="B4" s="52">
        <f>Results!C10</f>
        <v>0</v>
      </c>
      <c r="C4" s="52">
        <f>Results!D10*'Output Shares by Industry'!$A$5</f>
        <v>0.94818802637919641</v>
      </c>
      <c r="D4" s="52">
        <f>Results!E10</f>
        <v>0</v>
      </c>
      <c r="E4">
        <v>0</v>
      </c>
      <c r="F4">
        <f>Results!D10*'Output Shares by Industry'!$A$6</f>
        <v>2.0173330520933192E-2</v>
      </c>
      <c r="G4">
        <f>Results!D10*'Output Shares by Industry'!$A$7</f>
        <v>2.197701739958997E-2</v>
      </c>
      <c r="H4">
        <f>Results!D10*'Output Shares by Industry'!$A$8</f>
        <v>6.6870068708217521E-3</v>
      </c>
      <c r="I4">
        <f>Results!D10*'Output Shares by Industry'!$A$9</f>
        <v>2.9746188294587639E-3</v>
      </c>
      <c r="J4">
        <v>0</v>
      </c>
    </row>
    <row r="5" spans="1:10" x14ac:dyDescent="0.25">
      <c r="A5" t="s">
        <v>38</v>
      </c>
      <c r="B5" s="52">
        <f>Results!C11</f>
        <v>0</v>
      </c>
      <c r="C5" s="52">
        <f>Results!D11*'Output Shares by Industry'!$A$5</f>
        <v>0.94818802637919641</v>
      </c>
      <c r="D5" s="52">
        <f>Results!E11</f>
        <v>0</v>
      </c>
      <c r="E5">
        <v>0</v>
      </c>
      <c r="F5">
        <f>Results!D11*'Output Shares by Industry'!$A$6</f>
        <v>2.0173330520933192E-2</v>
      </c>
      <c r="G5">
        <f>Results!D11*'Output Shares by Industry'!$A$7</f>
        <v>2.197701739958997E-2</v>
      </c>
      <c r="H5">
        <f>Results!D11*'Output Shares by Industry'!$A$8</f>
        <v>6.6870068708217521E-3</v>
      </c>
      <c r="I5">
        <f>Results!D11*'Output Shares by Industry'!$A$9</f>
        <v>2.9746188294587639E-3</v>
      </c>
      <c r="J5">
        <v>0</v>
      </c>
    </row>
    <row r="6" spans="1:10" x14ac:dyDescent="0.25">
      <c r="A6" t="s">
        <v>39</v>
      </c>
      <c r="B6" s="52">
        <f>Results!C12</f>
        <v>0</v>
      </c>
      <c r="C6" s="52">
        <f>Results!D12*'Output Shares by Industry'!$A$5</f>
        <v>0.37927521055167857</v>
      </c>
      <c r="D6" s="52">
        <f>Results!E12</f>
        <v>0.6</v>
      </c>
      <c r="E6">
        <v>0</v>
      </c>
      <c r="F6">
        <f>Results!D12*'Output Shares by Industry'!$A$6</f>
        <v>8.0693322083732772E-3</v>
      </c>
      <c r="G6">
        <f>Results!D12*'Output Shares by Industry'!$A$7</f>
        <v>8.7908069598359884E-3</v>
      </c>
      <c r="H6">
        <f>Results!D12*'Output Shares by Industry'!$A$8</f>
        <v>2.6748027483287011E-3</v>
      </c>
      <c r="I6">
        <f>Results!D12*'Output Shares by Industry'!$A$9</f>
        <v>1.1898475317835056E-3</v>
      </c>
      <c r="J6">
        <v>0</v>
      </c>
    </row>
    <row r="7" spans="1:10" x14ac:dyDescent="0.25">
      <c r="A7" t="s">
        <v>40</v>
      </c>
      <c r="B7" s="52">
        <f>Results!C13</f>
        <v>0</v>
      </c>
      <c r="C7" s="52">
        <f>Results!D13</f>
        <v>0</v>
      </c>
      <c r="D7" s="52">
        <f>Results!E13</f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</sheetData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BD1DE36A36CC7845A4126EF01914151E" ma:contentTypeVersion="14" ma:contentTypeDescription="新建文档。" ma:contentTypeScope="" ma:versionID="310835f059701aa681930bc3a1715053">
  <xsd:schema xmlns:xsd="http://www.w3.org/2001/XMLSchema" xmlns:xs="http://www.w3.org/2001/XMLSchema" xmlns:p="http://schemas.microsoft.com/office/2006/metadata/properties" xmlns:ns1="http://schemas.microsoft.com/sharepoint/v3" xmlns:ns2="2e2398b5-f60e-4ca0-a4ba-6048b5e4e90c" xmlns:ns3="a06c533b-533a-4f75-b7db-110f073002e4" targetNamespace="http://schemas.microsoft.com/office/2006/metadata/properties" ma:root="true" ma:fieldsID="7ba933288dd05553e9ce0f804d4dc608" ns1:_="" ns2:_="" ns3:_="">
    <xsd:import namespace="http://schemas.microsoft.com/sharepoint/v3"/>
    <xsd:import namespace="2e2398b5-f60e-4ca0-a4ba-6048b5e4e90c"/>
    <xsd:import namespace="a06c533b-533a-4f75-b7db-110f073002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统一合规性策略属性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统一合规性策略 UI 操作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398b5-f60e-4ca0-a4ba-6048b5e4e9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6c533b-533a-4f75-b7db-110f073002e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享对象: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享对象详细信息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195E4E8-28D0-4004-A7BE-BE75846B8B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e2398b5-f60e-4ca0-a4ba-6048b5e4e90c"/>
    <ds:schemaRef ds:uri="a06c533b-533a-4f75-b7db-110f073002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894EDA-A6B5-4D2C-867D-46D092950E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76C2E9-B289-4179-82C6-142A827EA51B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06c533b-533a-4f75-b7db-110f073002e4"/>
    <ds:schemaRef ds:uri="2e2398b5-f60e-4ca0-a4ba-6048b5e4e90c"/>
    <ds:schemaRef ds:uri="http://schemas.microsoft.com/sharepoint/v3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About</vt:lpstr>
      <vt:lpstr>raw data</vt:lpstr>
      <vt:lpstr>taxis and buses</vt:lpstr>
      <vt:lpstr>Results</vt:lpstr>
      <vt:lpstr>Output Shares by Industry</vt:lpstr>
      <vt:lpstr>FoVObE-passengers</vt:lpstr>
      <vt:lpstr>FoVObE-freight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lenovo</cp:lastModifiedBy>
  <dcterms:created xsi:type="dcterms:W3CDTF">2014-04-12T22:49:27Z</dcterms:created>
  <dcterms:modified xsi:type="dcterms:W3CDTF">2023-02-24T08:27:59Z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0x010100BD1DE36A36CC7845A4126EF01914151E</vt:lpwstr>
  </property>
</Properties>
</file>