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lxl\Desktop\EPS\eps-hubei-smart-trans\InputData\trans\MPoEFUbVT\"/>
    </mc:Choice>
  </mc:AlternateContent>
  <xr:revisionPtr revIDLastSave="0" documentId="13_ncr:1_{815C05D9-35C5-43D2-AAEC-BE55125BDC83}" xr6:coauthVersionLast="47" xr6:coauthVersionMax="47" xr10:uidLastSave="{00000000-0000-0000-0000-000000000000}"/>
  <bookViews>
    <workbookView xWindow="-109" yWindow="-109" windowWidth="26301" windowHeight="14169" tabRatio="857" firstSheet="83" activeTab="87" xr2:uid="{00000000-000D-0000-FFFF-FFFF00000000}"/>
  </bookViews>
  <sheets>
    <sheet name="About" sheetId="1" r:id="rId1"/>
    <sheet name="Diesel Ship Fuel Composition" sheetId="118" r:id="rId2"/>
    <sheet name="Heat Value" sheetId="119" r:id="rId3"/>
    <sheet name="Max Biofuel Blends" sheetId="50" r:id="rId4"/>
    <sheet name="LDVs-psgr" sheetId="17" r:id="rId5"/>
    <sheet name="MPoEFUbVT-LDVs-psgr-batelc" sheetId="2" r:id="rId6"/>
    <sheet name="MPoEFUbVT-LDVs-psgr-natgas" sheetId="3" r:id="rId7"/>
    <sheet name="MPoEFUbVT-LDVs-psgr-gasveh" sheetId="5" r:id="rId8"/>
    <sheet name="MPoEFUbVT-LDVs-psgr-dslveh" sheetId="6" r:id="rId9"/>
    <sheet name="MPoEFUbVT-LDVs-psgr-plghyb" sheetId="7" r:id="rId10"/>
    <sheet name="MPoEFUbVT-LDVs-psgr-LPG" sheetId="70" r:id="rId11"/>
    <sheet name="MPoEFUbVT-LDVs-psgr-hydgn" sheetId="71" r:id="rId12"/>
    <sheet name="LDVs-frgt" sheetId="51" r:id="rId13"/>
    <sheet name="MPoEFUbVT-LDVs-frgt-batelc" sheetId="52" r:id="rId14"/>
    <sheet name="MPoEFUbVT-LDVs-frgt-natgas" sheetId="53" r:id="rId15"/>
    <sheet name="MPoEFUbVT-LDVs-frgt-gasveh" sheetId="54" r:id="rId16"/>
    <sheet name="MPoEFUbVT-LDVs-frgt-dslveh" sheetId="55" r:id="rId17"/>
    <sheet name="MPoEFUbVT-LDVs-frgt-plghyb" sheetId="56" r:id="rId18"/>
    <sheet name="MPoEFUbVT-LDVs-frgt-LPG" sheetId="72" r:id="rId19"/>
    <sheet name="MPoEFUbVT-LDVs-frgt-hydgn" sheetId="73" r:id="rId20"/>
    <sheet name="HDVs-psgr" sheetId="24" r:id="rId21"/>
    <sheet name="MPoEFUbVT-HDVs-psgr-batelc" sheetId="19" r:id="rId22"/>
    <sheet name="MPoEFUbVT-HDVs-psgr-natgas" sheetId="20" r:id="rId23"/>
    <sheet name="MPoEFUbVT-HDVs-psgr-gasveh" sheetId="21" r:id="rId24"/>
    <sheet name="MPoEFUbVT-HDVs-psgr-dslveh" sheetId="22" r:id="rId25"/>
    <sheet name="MPoEFUbVT-HDVs-psgr-plghyb" sheetId="23" r:id="rId26"/>
    <sheet name="MPoEFUbVT-HDVs-psgr-LPG" sheetId="76" r:id="rId27"/>
    <sheet name="MPoEFUbVT-HDVs-psgr-hydgn" sheetId="77" r:id="rId28"/>
    <sheet name="HDVs-frgt" sheetId="57" r:id="rId29"/>
    <sheet name="MPoEFUbVT-HDVs-frgt-batelc" sheetId="58" r:id="rId30"/>
    <sheet name="MPoEFUbVT-HDVs-frgt-natgas" sheetId="59" r:id="rId31"/>
    <sheet name="MPoEFUbVT-HDVs-frgt-gasveh" sheetId="60" r:id="rId32"/>
    <sheet name="MPoEFUbVT-HDVs-frgt-dslveh" sheetId="61" r:id="rId33"/>
    <sheet name="MPoEFUbVT-HDVs-frgt-plghyb" sheetId="62" r:id="rId34"/>
    <sheet name="MPoEFUbVT-HDVs-frgt-LPG" sheetId="74" r:id="rId35"/>
    <sheet name="MPoEFUbVT-HDVs-frgt-hydgn" sheetId="75" r:id="rId36"/>
    <sheet name="aircraft-psgr" sheetId="82" r:id="rId37"/>
    <sheet name="MPoEFUbVT-aircraft-psgr-batelc" sheetId="83" r:id="rId38"/>
    <sheet name="MPoEFUbVT-aircraft-psgr-natgas" sheetId="84" r:id="rId39"/>
    <sheet name="MPoEFUbVT-aircraft-psgr-gasveh" sheetId="85" r:id="rId40"/>
    <sheet name="MPoEFUbVT-aircraft-psgr-dslveh" sheetId="86" r:id="rId41"/>
    <sheet name="MPoEFUbVT-aircraft-psgr-hydgn" sheetId="87" r:id="rId42"/>
    <sheet name="aircraft-frgt" sheetId="88" r:id="rId43"/>
    <sheet name="MPoEFUbVT-aircraft-frgt-batelc" sheetId="89" r:id="rId44"/>
    <sheet name="MPoEFUbVT-aircraft-frgt-natgas" sheetId="90" r:id="rId45"/>
    <sheet name="MPoEFUbVT-aircraft-frgt-gasveh" sheetId="91" r:id="rId46"/>
    <sheet name="MPoEFUbVT-aircraft-frgt-dslveh" sheetId="92" r:id="rId47"/>
    <sheet name="MPoEFUbVT-aircraft-frgt-hydgn" sheetId="93" r:id="rId48"/>
    <sheet name="rail-psgr" sheetId="94" r:id="rId49"/>
    <sheet name="MPoEFUbVT-rail-psgr-batelc" sheetId="95" r:id="rId50"/>
    <sheet name="MPoEFUbVT-rail-psgr-natgas" sheetId="96" r:id="rId51"/>
    <sheet name="MPoEFUbVT-rail-psgr-gasveh" sheetId="97" r:id="rId52"/>
    <sheet name="MPoEFUbVT-rail-psgr-dslveh" sheetId="98" r:id="rId53"/>
    <sheet name="MPoEFUbVT-rail-psgr-hydgn" sheetId="99" r:id="rId54"/>
    <sheet name="rail-frgt" sheetId="100" r:id="rId55"/>
    <sheet name="MPoEFUbVT-rail-frgt-batelc" sheetId="101" r:id="rId56"/>
    <sheet name="MPoEFUbVT-rail-frgt-natgas" sheetId="102" r:id="rId57"/>
    <sheet name="MPoEFUbVT-rail-frgt-gasveh" sheetId="103" r:id="rId58"/>
    <sheet name="MPoEFUbVT-rail-frgt-dslveh" sheetId="104" r:id="rId59"/>
    <sheet name="MPoEFUbVT-rail-frgt-hydgn" sheetId="105" r:id="rId60"/>
    <sheet name="ships-psgr" sheetId="106" r:id="rId61"/>
    <sheet name="MPoEFUbVT-ships-psgr-batelc" sheetId="107" r:id="rId62"/>
    <sheet name="MPoEFUbVT-ships-psgr-natgas" sheetId="108" r:id="rId63"/>
    <sheet name="MPoEFUbVT-ships-psgr-gasveh" sheetId="109" r:id="rId64"/>
    <sheet name="MPoEFUbVT-ships-psgr-dslveh" sheetId="110" r:id="rId65"/>
    <sheet name="MPoEFUbVT-ships-psgr-hydgn" sheetId="111" r:id="rId66"/>
    <sheet name="ships-frgt" sheetId="112" r:id="rId67"/>
    <sheet name="MPoEFUbVT-ships-frgt-batelc" sheetId="113" r:id="rId68"/>
    <sheet name="MPoEFUbVT-ships-frgt-natgas" sheetId="114" r:id="rId69"/>
    <sheet name="MPoEFUbVT-ships-frgt-gasveh" sheetId="115" r:id="rId70"/>
    <sheet name="MPoEFUbVT-ships-frgt-dslveh" sheetId="116" r:id="rId71"/>
    <sheet name="MPoEFUbVT-ships-frgt-hydgn" sheetId="117" r:id="rId72"/>
    <sheet name="mtrbks-psgr" sheetId="38" r:id="rId73"/>
    <sheet name="MPoEFUbVT-mtrbks-psgr-batelc" sheetId="39" r:id="rId74"/>
    <sheet name="MPoEFUbVT-mtrbks-psgr-natgas" sheetId="40" r:id="rId75"/>
    <sheet name="MPoEFUbVT-mtrbks-psgr-gasveh" sheetId="41" r:id="rId76"/>
    <sheet name="MPoEFUbVT-mtrbks-psgr-dslveh" sheetId="42" r:id="rId77"/>
    <sheet name="MPoEFUbVT-mtrbks-psgr-plghyb" sheetId="43" r:id="rId78"/>
    <sheet name="MPoEFUbVT-mtrbks-psgr-LPG" sheetId="78" r:id="rId79"/>
    <sheet name="MPoEFUbVT-mtrbks-psgr-hydgn" sheetId="79" r:id="rId80"/>
    <sheet name="mtrbks-frgt" sheetId="64" r:id="rId81"/>
    <sheet name="MPoEFUbVT-mtrbks-frgt-batelc" sheetId="65" r:id="rId82"/>
    <sheet name="MPoEFUbVT-mtrbks-frgt-natgas" sheetId="66" r:id="rId83"/>
    <sheet name="MPoEFUbVT-mtrbks-frgt-gasveh" sheetId="67" r:id="rId84"/>
    <sheet name="MPoEFUbVT-mtrbks-frgt-dslveh" sheetId="68" r:id="rId85"/>
    <sheet name="MPoEFUbVT-mtrbks-frgt-plghyb" sheetId="69" r:id="rId86"/>
    <sheet name="MPoEFUbVT-mtrbks-frgt-LPG" sheetId="80" r:id="rId87"/>
    <sheet name="MPoEFUbVT-mtrbks-frgt-hydgn" sheetId="81" r:id="rId88"/>
  </sheets>
  <externalReferences>
    <externalReference r:id="rId89"/>
    <externalReference r:id="rId90"/>
    <externalReference r:id="rId91"/>
    <externalReference r:id="rId92"/>
  </externalReferences>
  <definedNames>
    <definedName name="_xlnm._FilterDatabase" localSheetId="1" hidden="1">'Diesel Ship Fuel Composition'!$A$1:$G$1</definedName>
    <definedName name="_xlnm._FilterDatabase" localSheetId="2" hidden="1">'Heat Value'!$A$2:$G$2</definedName>
    <definedName name="BAU">[1]参数数据库!#REF!</definedName>
    <definedName name="CH4_Ar4_to_AR5">[2]Overview!$B$25</definedName>
    <definedName name="gal_per_barrel" localSheetId="2">[3]About!$A$63</definedName>
    <definedName name="HHV_Adjust">[4]About!$A$203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max_biodsl">'Max Biofuel Blends'!$A$3</definedName>
    <definedName name="max_biogas">'Max Biofuel Blends'!$A$2</definedName>
    <definedName name="metricton_to_shortton">[2]Overview!$B$19</definedName>
    <definedName name="million">[2]Overview!$B$22</definedName>
    <definedName name="N2O_AR4_to_AR5">[2]Overview!$B$26</definedName>
    <definedName name="quadrillion">[4]About!$A$215</definedName>
    <definedName name="shorttons_to_grams">[4]About!$A$214</definedName>
    <definedName name="trillion">[4]About!$A$216</definedName>
    <definedName name="use_lifecycle_biofuel_EIs">[4]About!$A$89</definedName>
    <definedName name="情景二">[1]参数数据库!#REF!</definedName>
    <definedName name="情景一">[1]参数数据库!#REF!</definedName>
    <definedName name="手动输入">[1]参数数据库!#REF!</definedName>
  </definedNames>
  <calcPr calcId="191029"/>
  <pivotCaches>
    <pivotCache cacheId="0" r:id="rId9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85" l="1"/>
  <c r="AQ7" i="116"/>
  <c r="AP7" i="116"/>
  <c r="AO7" i="116"/>
  <c r="AN7" i="116"/>
  <c r="AM7" i="116"/>
  <c r="AL7" i="116"/>
  <c r="AK7" i="116"/>
  <c r="AJ7" i="116"/>
  <c r="AI7" i="116"/>
  <c r="AH7" i="116"/>
  <c r="AG7" i="116"/>
  <c r="AF7" i="116"/>
  <c r="AE7" i="116"/>
  <c r="AD7" i="116"/>
  <c r="AC7" i="116"/>
  <c r="AB7" i="116"/>
  <c r="AA7" i="116"/>
  <c r="Z7" i="116"/>
  <c r="Y7" i="116"/>
  <c r="X7" i="116"/>
  <c r="W7" i="116"/>
  <c r="V7" i="116"/>
  <c r="U7" i="116"/>
  <c r="T7" i="116"/>
  <c r="S7" i="116"/>
  <c r="R7" i="116"/>
  <c r="Q7" i="116"/>
  <c r="P7" i="116"/>
  <c r="O7" i="116"/>
  <c r="N7" i="116"/>
  <c r="M7" i="116"/>
  <c r="L7" i="116"/>
  <c r="K7" i="116"/>
  <c r="J7" i="116"/>
  <c r="I7" i="116"/>
  <c r="H7" i="116"/>
  <c r="G7" i="116"/>
  <c r="F7" i="116"/>
  <c r="E7" i="116"/>
  <c r="D7" i="116"/>
  <c r="C7" i="116"/>
  <c r="B7" i="116"/>
  <c r="AQ5" i="116"/>
  <c r="AP5" i="116"/>
  <c r="AO5" i="116"/>
  <c r="AN5" i="116"/>
  <c r="AM5" i="116"/>
  <c r="AL5" i="116"/>
  <c r="AK5" i="116"/>
  <c r="AJ5" i="116"/>
  <c r="AI5" i="116"/>
  <c r="AH5" i="116"/>
  <c r="AG5" i="116"/>
  <c r="AF5" i="116"/>
  <c r="AE5" i="116"/>
  <c r="AD5" i="116"/>
  <c r="AC5" i="116"/>
  <c r="AB5" i="116"/>
  <c r="AA5" i="116"/>
  <c r="Z5" i="116"/>
  <c r="Y5" i="116"/>
  <c r="X5" i="116"/>
  <c r="W5" i="116"/>
  <c r="V5" i="116"/>
  <c r="U5" i="116"/>
  <c r="T5" i="116"/>
  <c r="S5" i="116"/>
  <c r="R5" i="116"/>
  <c r="Q5" i="116"/>
  <c r="P5" i="116"/>
  <c r="O5" i="116"/>
  <c r="N5" i="116"/>
  <c r="M5" i="116"/>
  <c r="L5" i="116"/>
  <c r="K5" i="116"/>
  <c r="J5" i="116"/>
  <c r="I5" i="116"/>
  <c r="H5" i="116"/>
  <c r="G5" i="116"/>
  <c r="F5" i="116"/>
  <c r="E5" i="116"/>
  <c r="D5" i="116"/>
  <c r="C5" i="116"/>
  <c r="B5" i="116"/>
  <c r="B5" i="110"/>
  <c r="C5" i="110"/>
  <c r="D5" i="110"/>
  <c r="E5" i="110"/>
  <c r="F5" i="110"/>
  <c r="G5" i="110"/>
  <c r="H5" i="110"/>
  <c r="I5" i="110"/>
  <c r="J5" i="110"/>
  <c r="K5" i="110"/>
  <c r="L5" i="110"/>
  <c r="M5" i="110"/>
  <c r="N5" i="110"/>
  <c r="O5" i="110"/>
  <c r="P5" i="110"/>
  <c r="Q5" i="110"/>
  <c r="R5" i="110"/>
  <c r="S5" i="110"/>
  <c r="T5" i="110"/>
  <c r="U5" i="110"/>
  <c r="V5" i="110"/>
  <c r="W5" i="110"/>
  <c r="X5" i="110"/>
  <c r="Y5" i="110"/>
  <c r="Z5" i="110"/>
  <c r="AA5" i="110"/>
  <c r="AB5" i="110"/>
  <c r="AC5" i="110"/>
  <c r="AD5" i="110"/>
  <c r="AE5" i="110"/>
  <c r="AF5" i="110"/>
  <c r="AG5" i="110"/>
  <c r="AH5" i="110"/>
  <c r="AI5" i="110"/>
  <c r="AJ5" i="110"/>
  <c r="AK5" i="110"/>
  <c r="AL5" i="110"/>
  <c r="AM5" i="110"/>
  <c r="AN5" i="110"/>
  <c r="AO5" i="110"/>
  <c r="AP5" i="110"/>
  <c r="AQ5" i="110"/>
  <c r="B7" i="110"/>
  <c r="C7" i="110"/>
  <c r="D7" i="110"/>
  <c r="E7" i="110"/>
  <c r="F7" i="110"/>
  <c r="G7" i="110"/>
  <c r="H7" i="110"/>
  <c r="I7" i="110"/>
  <c r="J7" i="110"/>
  <c r="K7" i="110"/>
  <c r="L7" i="110"/>
  <c r="M7" i="110"/>
  <c r="N7" i="110"/>
  <c r="O7" i="110"/>
  <c r="P7" i="110"/>
  <c r="Q7" i="110"/>
  <c r="AD28" i="118"/>
  <c r="AD27" i="118"/>
  <c r="AD21" i="118" a="1"/>
  <c r="AD21" i="118" s="1"/>
  <c r="AD22" i="118" s="1"/>
  <c r="AE21" i="118" a="1"/>
  <c r="AE21" i="118" s="1"/>
  <c r="AE22" i="118" s="1"/>
  <c r="AF21" i="118" a="1"/>
  <c r="AF21" i="118" s="1"/>
  <c r="AF22" i="118" s="1"/>
  <c r="AG21" i="118" a="1"/>
  <c r="AG21" i="118" s="1"/>
  <c r="AG22" i="118" s="1"/>
  <c r="AH21" i="118" a="1"/>
  <c r="AH21" i="118" s="1"/>
  <c r="AH22" i="118" s="1"/>
  <c r="AI21" i="118" a="1"/>
  <c r="AI21" i="118" s="1"/>
  <c r="AI22" i="118" s="1"/>
  <c r="AJ21" i="118" a="1"/>
  <c r="AJ21" i="118" s="1"/>
  <c r="AJ22" i="118" s="1"/>
  <c r="AK21" i="118" a="1"/>
  <c r="AK21" i="118"/>
  <c r="AK22" i="118" s="1"/>
  <c r="AL21" i="118" a="1"/>
  <c r="AL21" i="118" s="1"/>
  <c r="AL22" i="118" s="1"/>
  <c r="AM21" i="118" a="1"/>
  <c r="AM21" i="118" s="1"/>
  <c r="AM22" i="118" s="1"/>
  <c r="AN21" i="118" a="1"/>
  <c r="AN21" i="118" s="1"/>
  <c r="AN22" i="118" s="1"/>
  <c r="AO21" i="118" a="1"/>
  <c r="AO21" i="118" s="1"/>
  <c r="AO22" i="118" s="1"/>
  <c r="AP21" i="118" a="1"/>
  <c r="AP21" i="118" s="1"/>
  <c r="AP22" i="118" s="1"/>
  <c r="AQ21" i="118" a="1"/>
  <c r="AQ21" i="118" s="1"/>
  <c r="AQ22" i="118" s="1"/>
  <c r="AR21" i="118" a="1"/>
  <c r="AR21" i="118" s="1"/>
  <c r="AR22" i="118" s="1"/>
  <c r="AS21" i="118" a="1"/>
  <c r="AS21" i="118"/>
  <c r="AS22" i="118" s="1"/>
  <c r="AT21" i="118" a="1"/>
  <c r="AT21" i="118" s="1"/>
  <c r="AT22" i="118" s="1"/>
  <c r="AU21" i="118" a="1"/>
  <c r="AU21" i="118" s="1"/>
  <c r="AU22" i="118" s="1"/>
  <c r="AV21" i="118" a="1"/>
  <c r="AV21" i="118" s="1"/>
  <c r="AV22" i="118" s="1"/>
  <c r="AW21" i="118" a="1"/>
  <c r="AW21" i="118" s="1"/>
  <c r="AW22" i="118" s="1"/>
  <c r="AX21" i="118" a="1"/>
  <c r="AX21" i="118" s="1"/>
  <c r="AX22" i="118" s="1"/>
  <c r="AY21" i="118" a="1"/>
  <c r="AY21" i="118" s="1"/>
  <c r="AY22" i="118" s="1"/>
  <c r="AZ21" i="118" a="1"/>
  <c r="AZ21" i="118" s="1"/>
  <c r="AZ22" i="118" s="1"/>
  <c r="BA21" i="118" a="1"/>
  <c r="BA21" i="118"/>
  <c r="BA22" i="118" s="1"/>
  <c r="BB21" i="118" a="1"/>
  <c r="BB21" i="118" s="1"/>
  <c r="BB22" i="118" s="1"/>
  <c r="BC21" i="118" a="1"/>
  <c r="BC21" i="118" s="1"/>
  <c r="BC22" i="118" s="1"/>
  <c r="BD21" i="118" a="1"/>
  <c r="BD21" i="118" s="1"/>
  <c r="BD22" i="118" s="1"/>
  <c r="BE21" i="118" a="1"/>
  <c r="BE21" i="118" s="1"/>
  <c r="BE22" i="118" s="1"/>
  <c r="BF21" i="118" a="1"/>
  <c r="BF21" i="118" s="1"/>
  <c r="BF22" i="118" s="1"/>
  <c r="BG21" i="118" a="1"/>
  <c r="BG21" i="118" s="1"/>
  <c r="BG22" i="118" s="1"/>
  <c r="BH21" i="118" a="1"/>
  <c r="BH21" i="118" s="1"/>
  <c r="BH22" i="118" s="1"/>
  <c r="BI21" i="118" a="1"/>
  <c r="BI21" i="118" s="1"/>
  <c r="BI22" i="118" s="1"/>
  <c r="BJ21" i="118" a="1"/>
  <c r="BJ21" i="118" s="1"/>
  <c r="BJ22" i="118" s="1"/>
  <c r="BK21" i="118" a="1"/>
  <c r="BK21" i="118" s="1"/>
  <c r="BK22" i="118" s="1"/>
  <c r="BL21" i="118" a="1"/>
  <c r="BL21" i="118" s="1"/>
  <c r="BL22" i="118" s="1"/>
  <c r="BM21" i="118" a="1"/>
  <c r="BM21" i="118" s="1"/>
  <c r="BM22" i="118" s="1"/>
  <c r="BN21" i="118" a="1"/>
  <c r="BN21" i="118" s="1"/>
  <c r="BN22" i="118" s="1"/>
  <c r="BO21" i="118" a="1"/>
  <c r="BO21" i="118" s="1"/>
  <c r="BO22" i="118" s="1"/>
  <c r="AC22" i="118"/>
  <c r="AC21" i="118" a="1"/>
  <c r="AC21" i="118" s="1"/>
  <c r="N21" i="118"/>
  <c r="Y21" i="118"/>
  <c r="Z21" i="118"/>
  <c r="N22" i="118"/>
  <c r="Y22" i="118"/>
  <c r="Z22" i="118"/>
  <c r="L21" i="118"/>
  <c r="M17" i="118"/>
  <c r="N17" i="118"/>
  <c r="O17" i="118"/>
  <c r="P17" i="118"/>
  <c r="Q17" i="118"/>
  <c r="R17" i="118"/>
  <c r="S17" i="118"/>
  <c r="T17" i="118"/>
  <c r="U17" i="118"/>
  <c r="V17" i="118"/>
  <c r="W17" i="118"/>
  <c r="X17" i="118"/>
  <c r="Y17" i="118"/>
  <c r="Z17" i="118"/>
  <c r="AA17" i="118"/>
  <c r="AB17" i="118"/>
  <c r="M18" i="118"/>
  <c r="M21" i="118" s="1"/>
  <c r="N18" i="118"/>
  <c r="O18" i="118"/>
  <c r="O21" i="118" s="1"/>
  <c r="P18" i="118"/>
  <c r="P21" i="118" s="1"/>
  <c r="Q18" i="118"/>
  <c r="Q21" i="118" s="1"/>
  <c r="R18" i="118"/>
  <c r="R21" i="118" s="1"/>
  <c r="S18" i="118"/>
  <c r="S21" i="118" s="1"/>
  <c r="T18" i="118"/>
  <c r="T21" i="118" s="1"/>
  <c r="U18" i="118"/>
  <c r="U21" i="118" s="1"/>
  <c r="V18" i="118"/>
  <c r="V21" i="118" s="1"/>
  <c r="W18" i="118"/>
  <c r="W21" i="118" s="1"/>
  <c r="X18" i="118"/>
  <c r="X21" i="118" s="1"/>
  <c r="Y18" i="118"/>
  <c r="Z18" i="118"/>
  <c r="AA18" i="118"/>
  <c r="AA21" i="118" s="1"/>
  <c r="AB18" i="118"/>
  <c r="AB21" i="118" s="1"/>
  <c r="M19" i="118"/>
  <c r="M22" i="118" s="1"/>
  <c r="N19" i="118"/>
  <c r="O19" i="118"/>
  <c r="O22" i="118" s="1"/>
  <c r="P19" i="118"/>
  <c r="P22" i="118" s="1"/>
  <c r="Q19" i="118"/>
  <c r="Q22" i="118" s="1"/>
  <c r="R19" i="118"/>
  <c r="R22" i="118" s="1"/>
  <c r="S19" i="118"/>
  <c r="S22" i="118" s="1"/>
  <c r="T19" i="118"/>
  <c r="T22" i="118" s="1"/>
  <c r="U19" i="118"/>
  <c r="U22" i="118" s="1"/>
  <c r="V19" i="118"/>
  <c r="V22" i="118" s="1"/>
  <c r="W19" i="118"/>
  <c r="W22" i="118" s="1"/>
  <c r="X19" i="118"/>
  <c r="X22" i="118" s="1"/>
  <c r="Y19" i="118"/>
  <c r="Z19" i="118"/>
  <c r="AA19" i="118"/>
  <c r="AA22" i="118" s="1"/>
  <c r="AB19" i="118"/>
  <c r="AB22" i="118" s="1"/>
  <c r="M20" i="118"/>
  <c r="N20" i="118"/>
  <c r="O20" i="118"/>
  <c r="P20" i="118"/>
  <c r="Q20" i="118"/>
  <c r="R20" i="118"/>
  <c r="S20" i="118"/>
  <c r="T20" i="118"/>
  <c r="U20" i="118"/>
  <c r="V20" i="118"/>
  <c r="W20" i="118"/>
  <c r="X20" i="118"/>
  <c r="Y20" i="118"/>
  <c r="Z20" i="118"/>
  <c r="AA20" i="118"/>
  <c r="AB20" i="118"/>
  <c r="L17" i="118"/>
  <c r="L20" i="118"/>
  <c r="L19" i="118"/>
  <c r="L22" i="118" s="1"/>
  <c r="L18" i="118"/>
  <c r="G5" i="118"/>
  <c r="G6" i="118"/>
  <c r="G21" i="118"/>
  <c r="G22" i="118"/>
  <c r="G37" i="118"/>
  <c r="G38" i="118"/>
  <c r="G53" i="118"/>
  <c r="G54" i="118"/>
  <c r="G69" i="118"/>
  <c r="G70" i="118"/>
  <c r="G85" i="118"/>
  <c r="G86" i="118"/>
  <c r="G101" i="118"/>
  <c r="G102" i="118"/>
  <c r="D4" i="119"/>
  <c r="D5" i="119"/>
  <c r="D6" i="119"/>
  <c r="D7" i="119"/>
  <c r="D8" i="119"/>
  <c r="D9" i="119"/>
  <c r="D10" i="119"/>
  <c r="D11" i="119"/>
  <c r="D12" i="119"/>
  <c r="D13" i="119"/>
  <c r="D14" i="119"/>
  <c r="D15" i="119"/>
  <c r="D16" i="119"/>
  <c r="D17" i="119"/>
  <c r="D18" i="119"/>
  <c r="D19" i="119"/>
  <c r="D20" i="119"/>
  <c r="D21" i="119"/>
  <c r="D22" i="119"/>
  <c r="D23" i="119"/>
  <c r="D24" i="119"/>
  <c r="D25" i="119"/>
  <c r="D26" i="119"/>
  <c r="D27" i="119"/>
  <c r="D28" i="119"/>
  <c r="D29" i="119"/>
  <c r="D30" i="119"/>
  <c r="D31" i="119"/>
  <c r="D32" i="119"/>
  <c r="D33" i="119"/>
  <c r="D34" i="119"/>
  <c r="D3" i="119"/>
  <c r="G71" i="118"/>
  <c r="G7" i="118"/>
  <c r="G39" i="118"/>
  <c r="G100" i="118" l="1"/>
  <c r="G84" i="118"/>
  <c r="G68" i="118"/>
  <c r="G52" i="118"/>
  <c r="G36" i="118"/>
  <c r="G20" i="118"/>
  <c r="G4" i="118"/>
  <c r="G83" i="118"/>
  <c r="G67" i="118"/>
  <c r="G51" i="118"/>
  <c r="G35" i="118"/>
  <c r="G19" i="118"/>
  <c r="G3" i="118"/>
  <c r="G99" i="118"/>
  <c r="G98" i="118"/>
  <c r="G82" i="118"/>
  <c r="G66" i="118"/>
  <c r="G50" i="118"/>
  <c r="G34" i="118"/>
  <c r="G18" i="118"/>
  <c r="G97" i="118"/>
  <c r="G81" i="118"/>
  <c r="G65" i="118"/>
  <c r="G49" i="118"/>
  <c r="G33" i="118"/>
  <c r="G17" i="118"/>
  <c r="G96" i="118"/>
  <c r="G80" i="118"/>
  <c r="G64" i="118"/>
  <c r="G48" i="118"/>
  <c r="G32" i="118"/>
  <c r="G16" i="118"/>
  <c r="G95" i="118"/>
  <c r="G79" i="118"/>
  <c r="G63" i="118"/>
  <c r="G47" i="118"/>
  <c r="G31" i="118"/>
  <c r="G15" i="118"/>
  <c r="G94" i="118"/>
  <c r="G78" i="118"/>
  <c r="G62" i="118"/>
  <c r="G46" i="118"/>
  <c r="G30" i="118"/>
  <c r="G14" i="118"/>
  <c r="G93" i="118"/>
  <c r="G77" i="118"/>
  <c r="G61" i="118"/>
  <c r="G45" i="118"/>
  <c r="G29" i="118"/>
  <c r="G13" i="118"/>
  <c r="G92" i="118"/>
  <c r="G76" i="118"/>
  <c r="G60" i="118"/>
  <c r="G44" i="118"/>
  <c r="G28" i="118"/>
  <c r="G12" i="118"/>
  <c r="G91" i="118"/>
  <c r="G75" i="118"/>
  <c r="G59" i="118"/>
  <c r="G43" i="118"/>
  <c r="G27" i="118"/>
  <c r="G11" i="118"/>
  <c r="G90" i="118"/>
  <c r="G74" i="118"/>
  <c r="G58" i="118"/>
  <c r="G42" i="118"/>
  <c r="G26" i="118"/>
  <c r="G10" i="118"/>
  <c r="G89" i="118"/>
  <c r="G73" i="118"/>
  <c r="G57" i="118"/>
  <c r="G41" i="118"/>
  <c r="G25" i="118"/>
  <c r="G9" i="118"/>
  <c r="G2" i="118"/>
  <c r="G88" i="118"/>
  <c r="G72" i="118"/>
  <c r="G56" i="118"/>
  <c r="G40" i="118"/>
  <c r="G24" i="118"/>
  <c r="G8" i="118"/>
  <c r="G103" i="118"/>
  <c r="G87" i="118"/>
  <c r="G55" i="118"/>
  <c r="G23" i="118"/>
  <c r="AC28" i="118"/>
  <c r="AC27" i="118"/>
  <c r="AH6" i="97" l="1"/>
  <c r="AI6" i="97"/>
  <c r="AJ6" i="97"/>
  <c r="AK6" i="97"/>
  <c r="AL6" i="97"/>
  <c r="AM6" i="97"/>
  <c r="AN6" i="97"/>
  <c r="AO6" i="97"/>
  <c r="AP6" i="97"/>
  <c r="AQ6" i="97"/>
  <c r="AQ7" i="110"/>
  <c r="AP7" i="110"/>
  <c r="AO7" i="110"/>
  <c r="AN7" i="110"/>
  <c r="AM7" i="110"/>
  <c r="AL7" i="110"/>
  <c r="AK7" i="110"/>
  <c r="AJ7" i="110"/>
  <c r="AI7" i="110"/>
  <c r="AH7" i="110"/>
  <c r="AG7" i="110"/>
  <c r="AF7" i="110"/>
  <c r="AE7" i="110"/>
  <c r="AD7" i="110"/>
  <c r="AC7" i="110"/>
  <c r="AB7" i="110"/>
  <c r="AA7" i="110"/>
  <c r="Z7" i="110"/>
  <c r="Y7" i="110"/>
  <c r="X7" i="110"/>
  <c r="W7" i="110"/>
  <c r="V7" i="110"/>
  <c r="U7" i="110"/>
  <c r="T7" i="110"/>
  <c r="S7" i="110"/>
  <c r="R7" i="110"/>
  <c r="AQ6" i="109"/>
  <c r="AP6" i="109"/>
  <c r="AO6" i="109"/>
  <c r="AN6" i="109"/>
  <c r="AM6" i="109"/>
  <c r="AL6" i="109"/>
  <c r="AK6" i="109"/>
  <c r="AJ6" i="109"/>
  <c r="AI6" i="109"/>
  <c r="AH6" i="109"/>
  <c r="AG6" i="109"/>
  <c r="AF6" i="109"/>
  <c r="AE6" i="109"/>
  <c r="AD6" i="109"/>
  <c r="AC6" i="109"/>
  <c r="AB6" i="109"/>
  <c r="AA6" i="109"/>
  <c r="Z6" i="109"/>
  <c r="Y6" i="109"/>
  <c r="X6" i="109"/>
  <c r="W6" i="109"/>
  <c r="V6" i="109"/>
  <c r="U6" i="109"/>
  <c r="T6" i="109"/>
  <c r="S6" i="109"/>
  <c r="R6" i="109"/>
  <c r="Q6" i="109"/>
  <c r="P6" i="109"/>
  <c r="O6" i="109"/>
  <c r="N6" i="109"/>
  <c r="M6" i="109"/>
  <c r="L6" i="109"/>
  <c r="K6" i="109"/>
  <c r="J6" i="109"/>
  <c r="I6" i="109"/>
  <c r="H6" i="109"/>
  <c r="G6" i="109"/>
  <c r="F6" i="109"/>
  <c r="E6" i="109"/>
  <c r="D6" i="109"/>
  <c r="C6" i="109"/>
  <c r="B6" i="109"/>
  <c r="B7" i="104"/>
  <c r="C7" i="104"/>
  <c r="D7" i="104"/>
  <c r="E7" i="104"/>
  <c r="F7" i="104"/>
  <c r="G7" i="104"/>
  <c r="H7" i="104"/>
  <c r="I7" i="104"/>
  <c r="J7" i="104"/>
  <c r="K7" i="104"/>
  <c r="L7" i="104"/>
  <c r="M7" i="104"/>
  <c r="N7" i="104"/>
  <c r="O7" i="104"/>
  <c r="P7" i="104"/>
  <c r="Q7" i="104"/>
  <c r="R7" i="104"/>
  <c r="S7" i="104"/>
  <c r="T7" i="104"/>
  <c r="U7" i="104"/>
  <c r="V7" i="104"/>
  <c r="W7" i="104"/>
  <c r="X7" i="104"/>
  <c r="Y7" i="104"/>
  <c r="Z7" i="104"/>
  <c r="AA7" i="104"/>
  <c r="AB7" i="104"/>
  <c r="AC7" i="104"/>
  <c r="AD7" i="104"/>
  <c r="AE7" i="104"/>
  <c r="AF7" i="104"/>
  <c r="AG7" i="104"/>
  <c r="AH7" i="104"/>
  <c r="AI7" i="104"/>
  <c r="AJ7" i="104"/>
  <c r="AK7" i="104"/>
  <c r="AL7" i="104"/>
  <c r="AM7" i="104"/>
  <c r="AN7" i="104"/>
  <c r="AO7" i="104"/>
  <c r="AP7" i="104"/>
  <c r="AQ7" i="104"/>
  <c r="B6" i="103"/>
  <c r="C6" i="103"/>
  <c r="D6" i="103"/>
  <c r="E6" i="103"/>
  <c r="F6" i="103"/>
  <c r="G6" i="103"/>
  <c r="H6" i="103"/>
  <c r="I6" i="103"/>
  <c r="J6" i="103"/>
  <c r="K6" i="103"/>
  <c r="L6" i="103"/>
  <c r="M6" i="103"/>
  <c r="N6" i="103"/>
  <c r="O6" i="103"/>
  <c r="P6" i="103"/>
  <c r="Q6" i="103"/>
  <c r="R6" i="103"/>
  <c r="S6" i="103"/>
  <c r="T6" i="103"/>
  <c r="U6" i="103"/>
  <c r="V6" i="103"/>
  <c r="W6" i="103"/>
  <c r="X6" i="103"/>
  <c r="Y6" i="103"/>
  <c r="Z6" i="103"/>
  <c r="AA6" i="103"/>
  <c r="AB6" i="103"/>
  <c r="AC6" i="103"/>
  <c r="AD6" i="103"/>
  <c r="AE6" i="103"/>
  <c r="AF6" i="103"/>
  <c r="AG6" i="103"/>
  <c r="AH6" i="103"/>
  <c r="AI6" i="103"/>
  <c r="AJ6" i="103"/>
  <c r="AK6" i="103"/>
  <c r="AL6" i="103"/>
  <c r="AM6" i="103"/>
  <c r="AN6" i="103"/>
  <c r="AO6" i="103"/>
  <c r="AP6" i="103"/>
  <c r="AQ6" i="103"/>
  <c r="V7" i="98"/>
  <c r="W7" i="98"/>
  <c r="X7" i="98"/>
  <c r="Y7" i="98"/>
  <c r="Z7" i="98"/>
  <c r="AA7" i="98"/>
  <c r="AB7" i="98"/>
  <c r="AC7" i="98"/>
  <c r="AD7" i="98"/>
  <c r="AE7" i="98"/>
  <c r="AF7" i="98"/>
  <c r="AG7" i="98"/>
  <c r="AH7" i="98"/>
  <c r="AI7" i="98"/>
  <c r="AJ7" i="98"/>
  <c r="AK7" i="98"/>
  <c r="AL7" i="98"/>
  <c r="AM7" i="98"/>
  <c r="AN7" i="98"/>
  <c r="AO7" i="98"/>
  <c r="AP7" i="98"/>
  <c r="AQ7" i="98"/>
  <c r="B7" i="98"/>
  <c r="C7" i="98"/>
  <c r="D7" i="98"/>
  <c r="E7" i="98"/>
  <c r="F7" i="98"/>
  <c r="G7" i="98"/>
  <c r="H7" i="98"/>
  <c r="I7" i="98"/>
  <c r="J7" i="98"/>
  <c r="K7" i="98"/>
  <c r="L7" i="98"/>
  <c r="M7" i="98"/>
  <c r="N7" i="98"/>
  <c r="O7" i="98"/>
  <c r="P7" i="98"/>
  <c r="Q7" i="98"/>
  <c r="R7" i="98"/>
  <c r="S7" i="98"/>
  <c r="T7" i="98"/>
  <c r="U7" i="98"/>
  <c r="B7" i="86"/>
  <c r="C7" i="86"/>
  <c r="D7" i="86"/>
  <c r="E7" i="86"/>
  <c r="F7" i="86"/>
  <c r="G7" i="86"/>
  <c r="H7" i="86"/>
  <c r="I7" i="86"/>
  <c r="J7" i="86"/>
  <c r="K7" i="86"/>
  <c r="L7" i="86"/>
  <c r="M7" i="86"/>
  <c r="N7" i="86"/>
  <c r="O7" i="86"/>
  <c r="P7" i="86"/>
  <c r="Q7" i="86"/>
  <c r="R7" i="86"/>
  <c r="S7" i="86"/>
  <c r="T7" i="86"/>
  <c r="U7" i="86"/>
  <c r="V7" i="86"/>
  <c r="W7" i="86"/>
  <c r="X7" i="86"/>
  <c r="Y7" i="86"/>
  <c r="Z7" i="86"/>
  <c r="AA7" i="86"/>
  <c r="AB7" i="86"/>
  <c r="AC7" i="86"/>
  <c r="AD7" i="86"/>
  <c r="AE7" i="86"/>
  <c r="AF7" i="86"/>
  <c r="AG7" i="86"/>
  <c r="AH7" i="86"/>
  <c r="AI7" i="86"/>
  <c r="AJ7" i="86"/>
  <c r="AK7" i="86"/>
  <c r="AL7" i="86"/>
  <c r="AM7" i="86"/>
  <c r="AN7" i="86"/>
  <c r="AO7" i="86"/>
  <c r="AP7" i="86"/>
  <c r="AQ7" i="86"/>
  <c r="C6" i="85"/>
  <c r="D6" i="85"/>
  <c r="E6" i="85"/>
  <c r="F6" i="85"/>
  <c r="G6" i="85"/>
  <c r="H6" i="85"/>
  <c r="I6" i="85"/>
  <c r="J6" i="85"/>
  <c r="K6" i="85"/>
  <c r="L6" i="85"/>
  <c r="M6" i="85"/>
  <c r="N6" i="85"/>
  <c r="O6" i="85"/>
  <c r="P6" i="85"/>
  <c r="Q6" i="85"/>
  <c r="R6" i="85"/>
  <c r="S6" i="85"/>
  <c r="T6" i="85"/>
  <c r="U6" i="85"/>
  <c r="V6" i="85"/>
  <c r="W6" i="85"/>
  <c r="X6" i="85"/>
  <c r="Y6" i="85"/>
  <c r="Z6" i="85"/>
  <c r="AA6" i="85"/>
  <c r="AB6" i="85"/>
  <c r="AC6" i="85"/>
  <c r="AD6" i="85"/>
  <c r="AE6" i="85"/>
  <c r="AF6" i="85"/>
  <c r="AG6" i="85"/>
  <c r="AH6" i="85"/>
  <c r="AI6" i="85"/>
  <c r="AJ6" i="85"/>
  <c r="AK6" i="85"/>
  <c r="AL6" i="85"/>
  <c r="AM6" i="85"/>
  <c r="AN6" i="85"/>
  <c r="AO6" i="85"/>
  <c r="AP6" i="85"/>
  <c r="AQ6" i="85"/>
  <c r="R7" i="92"/>
  <c r="S7" i="92"/>
  <c r="T7" i="92"/>
  <c r="U7" i="92"/>
  <c r="V7" i="92"/>
  <c r="W7" i="92"/>
  <c r="X7" i="92"/>
  <c r="Y7" i="92"/>
  <c r="Z7" i="92"/>
  <c r="AA7" i="92"/>
  <c r="AB7" i="92"/>
  <c r="AC7" i="92"/>
  <c r="AD7" i="92"/>
  <c r="AE7" i="92"/>
  <c r="AF7" i="92"/>
  <c r="AG7" i="92"/>
  <c r="AH7" i="92"/>
  <c r="AI7" i="92"/>
  <c r="AJ7" i="92"/>
  <c r="AK7" i="92"/>
  <c r="AL7" i="92"/>
  <c r="AM7" i="92"/>
  <c r="AN7" i="92"/>
  <c r="AO7" i="92"/>
  <c r="AP7" i="92"/>
  <c r="AQ7" i="92"/>
  <c r="B7" i="92"/>
  <c r="C7" i="92"/>
  <c r="D7" i="92"/>
  <c r="E7" i="92"/>
  <c r="F7" i="92"/>
  <c r="G7" i="92"/>
  <c r="H7" i="92"/>
  <c r="I7" i="92"/>
  <c r="J7" i="92"/>
  <c r="K7" i="92"/>
  <c r="L7" i="92"/>
  <c r="M7" i="92"/>
  <c r="N7" i="92"/>
  <c r="O7" i="92"/>
  <c r="P7" i="92"/>
  <c r="Q7" i="92"/>
  <c r="N6" i="91"/>
  <c r="O6" i="91"/>
  <c r="P6" i="91"/>
  <c r="Q6" i="91"/>
  <c r="R6" i="91"/>
  <c r="S6" i="91"/>
  <c r="T6" i="91"/>
  <c r="U6" i="91"/>
  <c r="V6" i="91"/>
  <c r="W6" i="91"/>
  <c r="X6" i="91"/>
  <c r="Y6" i="91"/>
  <c r="Z6" i="91"/>
  <c r="AA6" i="91"/>
  <c r="AB6" i="91"/>
  <c r="AC6" i="91"/>
  <c r="AD6" i="91"/>
  <c r="AE6" i="91"/>
  <c r="AF6" i="91"/>
  <c r="AG6" i="91"/>
  <c r="AH6" i="91"/>
  <c r="AI6" i="91"/>
  <c r="AJ6" i="91"/>
  <c r="AK6" i="91"/>
  <c r="AL6" i="91"/>
  <c r="AM6" i="91"/>
  <c r="AN6" i="91"/>
  <c r="AO6" i="91"/>
  <c r="AP6" i="91"/>
  <c r="AQ6" i="91"/>
  <c r="B6" i="91"/>
  <c r="C6" i="91"/>
  <c r="D6" i="91"/>
  <c r="E6" i="91"/>
  <c r="F6" i="91"/>
  <c r="G6" i="91"/>
  <c r="H6" i="91"/>
  <c r="I6" i="91"/>
  <c r="J6" i="91"/>
  <c r="K6" i="91"/>
  <c r="L6" i="91"/>
  <c r="M6" i="91"/>
  <c r="AA11" i="50"/>
  <c r="AB11" i="50"/>
  <c r="AC11" i="50"/>
  <c r="AD11" i="50"/>
  <c r="AE11" i="50"/>
  <c r="AF11" i="50"/>
  <c r="AG11" i="50"/>
  <c r="AH11" i="50"/>
  <c r="AI11" i="50"/>
  <c r="AJ11" i="50"/>
  <c r="AK11" i="50"/>
  <c r="AL11" i="50"/>
  <c r="AM11" i="50"/>
  <c r="AN11" i="50"/>
  <c r="AO11" i="50"/>
  <c r="AP11" i="50"/>
  <c r="AQ11" i="50"/>
  <c r="AR11" i="50"/>
  <c r="AS11" i="50"/>
  <c r="Z11" i="50"/>
  <c r="F11" i="50" a="1"/>
  <c r="F11" i="50" s="1"/>
  <c r="D6" i="97" s="1"/>
  <c r="B6" i="97"/>
  <c r="C6" i="97"/>
  <c r="AH6" i="69"/>
  <c r="AI6" i="69"/>
  <c r="AJ6" i="69"/>
  <c r="AK6" i="69"/>
  <c r="AL6" i="69"/>
  <c r="AM6" i="69"/>
  <c r="AN6" i="69"/>
  <c r="AO6" i="69"/>
  <c r="AP6" i="69"/>
  <c r="AQ6" i="69"/>
  <c r="AH7" i="68"/>
  <c r="AI7" i="68"/>
  <c r="AJ7" i="68"/>
  <c r="AK7" i="68"/>
  <c r="AL7" i="68"/>
  <c r="AM7" i="68"/>
  <c r="AN7" i="68"/>
  <c r="AO7" i="68"/>
  <c r="AP7" i="68"/>
  <c r="AQ7" i="68"/>
  <c r="AH6" i="67"/>
  <c r="AI6" i="67"/>
  <c r="AJ6" i="67"/>
  <c r="AK6" i="67"/>
  <c r="AL6" i="67"/>
  <c r="AM6" i="67"/>
  <c r="AN6" i="67"/>
  <c r="AO6" i="67"/>
  <c r="AP6" i="67"/>
  <c r="AQ6" i="67"/>
  <c r="AQ6" i="41"/>
  <c r="AQ7" i="42"/>
  <c r="AQ6" i="43"/>
  <c r="AH6" i="43"/>
  <c r="AI6" i="43"/>
  <c r="AJ6" i="43"/>
  <c r="AK6" i="43"/>
  <c r="AL6" i="43"/>
  <c r="AM6" i="43"/>
  <c r="AN6" i="43"/>
  <c r="AO6" i="43"/>
  <c r="AP6" i="43"/>
  <c r="AH7" i="42"/>
  <c r="AI7" i="42"/>
  <c r="AJ7" i="42"/>
  <c r="AK7" i="42"/>
  <c r="AL7" i="42"/>
  <c r="AM7" i="42"/>
  <c r="AN7" i="42"/>
  <c r="AO7" i="42"/>
  <c r="AP7" i="42"/>
  <c r="AH6" i="41"/>
  <c r="AI6" i="41"/>
  <c r="AJ6" i="41"/>
  <c r="AK6" i="41"/>
  <c r="AL6" i="41"/>
  <c r="AM6" i="41"/>
  <c r="AN6" i="41"/>
  <c r="AO6" i="41"/>
  <c r="AP6" i="41"/>
  <c r="AH7" i="62"/>
  <c r="AI7" i="62"/>
  <c r="AJ7" i="62"/>
  <c r="AK7" i="62"/>
  <c r="AL7" i="62"/>
  <c r="AM7" i="62"/>
  <c r="AN7" i="62"/>
  <c r="AO7" i="62"/>
  <c r="AP7" i="62"/>
  <c r="AQ7" i="62"/>
  <c r="AH7" i="61"/>
  <c r="AI7" i="61"/>
  <c r="AJ7" i="61"/>
  <c r="AK7" i="61"/>
  <c r="AL7" i="61"/>
  <c r="AM7" i="61"/>
  <c r="AN7" i="61"/>
  <c r="AO7" i="61"/>
  <c r="AP7" i="61"/>
  <c r="AQ7" i="61"/>
  <c r="AH6" i="60"/>
  <c r="AI6" i="60"/>
  <c r="AJ6" i="60"/>
  <c r="AK6" i="60"/>
  <c r="AL6" i="60"/>
  <c r="AM6" i="60"/>
  <c r="AN6" i="60"/>
  <c r="AO6" i="60"/>
  <c r="AP6" i="60"/>
  <c r="AQ6" i="60"/>
  <c r="AQ7" i="23"/>
  <c r="AH7" i="23"/>
  <c r="AI7" i="23"/>
  <c r="AJ7" i="23"/>
  <c r="AK7" i="23"/>
  <c r="AL7" i="23"/>
  <c r="AM7" i="23"/>
  <c r="AN7" i="23"/>
  <c r="AO7" i="23"/>
  <c r="AP7" i="23"/>
  <c r="AH7" i="22"/>
  <c r="AI7" i="22"/>
  <c r="AJ7" i="22"/>
  <c r="AK7" i="22"/>
  <c r="AL7" i="22"/>
  <c r="AM7" i="22"/>
  <c r="AN7" i="22"/>
  <c r="AO7" i="22"/>
  <c r="AP7" i="22"/>
  <c r="AQ7" i="22"/>
  <c r="AH6" i="21"/>
  <c r="AI6" i="21"/>
  <c r="AJ6" i="21"/>
  <c r="AK6" i="21"/>
  <c r="AL6" i="21"/>
  <c r="AM6" i="21"/>
  <c r="AN6" i="21"/>
  <c r="AO6" i="21"/>
  <c r="AP6" i="21"/>
  <c r="AQ6" i="21"/>
  <c r="AH6" i="56"/>
  <c r="AI6" i="56"/>
  <c r="AJ6" i="56"/>
  <c r="AK6" i="56"/>
  <c r="AL6" i="56"/>
  <c r="AM6" i="56"/>
  <c r="AN6" i="56"/>
  <c r="AO6" i="56"/>
  <c r="AP6" i="56"/>
  <c r="AQ6" i="56"/>
  <c r="AH7" i="55"/>
  <c r="AI7" i="55"/>
  <c r="AJ7" i="55"/>
  <c r="AK7" i="55"/>
  <c r="AL7" i="55"/>
  <c r="AM7" i="55"/>
  <c r="AN7" i="55"/>
  <c r="AO7" i="55"/>
  <c r="AP7" i="55"/>
  <c r="AQ7" i="55"/>
  <c r="AH6" i="54"/>
  <c r="AI6" i="54"/>
  <c r="AJ6" i="54"/>
  <c r="AK6" i="54"/>
  <c r="AL6" i="54"/>
  <c r="AM6" i="54"/>
  <c r="AN6" i="54"/>
  <c r="AO6" i="54"/>
  <c r="AP6" i="54"/>
  <c r="AQ6" i="54"/>
  <c r="AH6" i="7"/>
  <c r="AI6" i="7"/>
  <c r="AJ6" i="7"/>
  <c r="AK6" i="7"/>
  <c r="AL6" i="7"/>
  <c r="AM6" i="7"/>
  <c r="AN6" i="7"/>
  <c r="AO6" i="7"/>
  <c r="AP6" i="7"/>
  <c r="AQ6" i="7"/>
  <c r="AH7" i="6"/>
  <c r="AI7" i="6"/>
  <c r="AJ7" i="6"/>
  <c r="AK7" i="6"/>
  <c r="AL7" i="6"/>
  <c r="AM7" i="6"/>
  <c r="AN7" i="6"/>
  <c r="AO7" i="6"/>
  <c r="AP7" i="6"/>
  <c r="AQ7" i="6"/>
  <c r="AH6" i="5"/>
  <c r="AI6" i="5"/>
  <c r="AJ6" i="5"/>
  <c r="AK6" i="5"/>
  <c r="AL6" i="5"/>
  <c r="AM6" i="5"/>
  <c r="AN6" i="5"/>
  <c r="AO6" i="5"/>
  <c r="AP6" i="5"/>
  <c r="AQ6" i="5"/>
  <c r="E6" i="97" l="1"/>
  <c r="F6" i="97"/>
  <c r="G6" i="97"/>
  <c r="H6" i="97"/>
  <c r="I6" i="97"/>
  <c r="J6" i="97"/>
  <c r="K6" i="97"/>
  <c r="L6" i="97"/>
  <c r="M6" i="97"/>
  <c r="N6" i="97"/>
  <c r="O6" i="97"/>
  <c r="P6" i="97"/>
  <c r="Q6" i="97"/>
  <c r="R6" i="97"/>
  <c r="S6" i="97"/>
  <c r="T6" i="97"/>
  <c r="U6" i="97"/>
  <c r="V6" i="97"/>
  <c r="W6" i="97"/>
  <c r="X6" i="97" l="1"/>
  <c r="AG6" i="69"/>
  <c r="AF6" i="69"/>
  <c r="AE6" i="69"/>
  <c r="AD6" i="69"/>
  <c r="AC6" i="69"/>
  <c r="AB6" i="69"/>
  <c r="AA6" i="69"/>
  <c r="Z6" i="69"/>
  <c r="Y6" i="69"/>
  <c r="X6" i="69"/>
  <c r="W6" i="69"/>
  <c r="V6" i="69"/>
  <c r="U6" i="69"/>
  <c r="T6" i="69"/>
  <c r="S6" i="69"/>
  <c r="R6" i="69"/>
  <c r="Q6" i="69"/>
  <c r="P6" i="69"/>
  <c r="O6" i="69"/>
  <c r="N6" i="69"/>
  <c r="M6" i="69"/>
  <c r="L6" i="69"/>
  <c r="K6" i="69"/>
  <c r="J6" i="69"/>
  <c r="I6" i="69"/>
  <c r="H6" i="69"/>
  <c r="G6" i="69"/>
  <c r="F6" i="69"/>
  <c r="E6" i="69"/>
  <c r="D6" i="69"/>
  <c r="C6" i="69"/>
  <c r="B6" i="69"/>
  <c r="AG7" i="68"/>
  <c r="AF7" i="68"/>
  <c r="AE7" i="68"/>
  <c r="AD7" i="68"/>
  <c r="AC7" i="68"/>
  <c r="AB7" i="68"/>
  <c r="AA7" i="68"/>
  <c r="Z7" i="68"/>
  <c r="Y7" i="68"/>
  <c r="X7" i="68"/>
  <c r="W7" i="68"/>
  <c r="V7" i="68"/>
  <c r="U7" i="68"/>
  <c r="T7" i="68"/>
  <c r="S7" i="68"/>
  <c r="R7" i="68"/>
  <c r="Q7" i="68"/>
  <c r="P7" i="68"/>
  <c r="O7" i="68"/>
  <c r="N7" i="68"/>
  <c r="M7" i="68"/>
  <c r="L7" i="68"/>
  <c r="K7" i="68"/>
  <c r="J7" i="68"/>
  <c r="I7" i="68"/>
  <c r="H7" i="68"/>
  <c r="G7" i="68"/>
  <c r="F7" i="68"/>
  <c r="E7" i="68"/>
  <c r="D7" i="68"/>
  <c r="C7" i="68"/>
  <c r="B7" i="68"/>
  <c r="AG6" i="67"/>
  <c r="AF6" i="67"/>
  <c r="AE6" i="67"/>
  <c r="AD6" i="67"/>
  <c r="AC6" i="67"/>
  <c r="AB6" i="67"/>
  <c r="AA6" i="67"/>
  <c r="Z6" i="67"/>
  <c r="Y6" i="67"/>
  <c r="X6" i="67"/>
  <c r="W6" i="67"/>
  <c r="V6" i="67"/>
  <c r="U6" i="67"/>
  <c r="T6" i="67"/>
  <c r="S6" i="67"/>
  <c r="R6" i="67"/>
  <c r="Q6" i="67"/>
  <c r="P6" i="67"/>
  <c r="O6" i="67"/>
  <c r="N6" i="67"/>
  <c r="M6" i="67"/>
  <c r="L6" i="67"/>
  <c r="K6" i="67"/>
  <c r="J6" i="67"/>
  <c r="I6" i="67"/>
  <c r="H6" i="67"/>
  <c r="G6" i="67"/>
  <c r="F6" i="67"/>
  <c r="E6" i="67"/>
  <c r="D6" i="67"/>
  <c r="C6" i="67"/>
  <c r="B6" i="67"/>
  <c r="AG7" i="62"/>
  <c r="AF7" i="62"/>
  <c r="AE7" i="62"/>
  <c r="AD7" i="62"/>
  <c r="AC7" i="62"/>
  <c r="AB7" i="62"/>
  <c r="AA7" i="62"/>
  <c r="Z7" i="62"/>
  <c r="Y7" i="62"/>
  <c r="X7" i="62"/>
  <c r="W7" i="62"/>
  <c r="V7" i="62"/>
  <c r="U7" i="62"/>
  <c r="T7" i="62"/>
  <c r="S7" i="62"/>
  <c r="R7" i="62"/>
  <c r="Q7" i="62"/>
  <c r="P7" i="62"/>
  <c r="O7" i="62"/>
  <c r="N7" i="62"/>
  <c r="M7" i="62"/>
  <c r="L7" i="62"/>
  <c r="K7" i="62"/>
  <c r="J7" i="62"/>
  <c r="I7" i="62"/>
  <c r="H7" i="62"/>
  <c r="G7" i="62"/>
  <c r="F7" i="62"/>
  <c r="E7" i="62"/>
  <c r="D7" i="62"/>
  <c r="C7" i="62"/>
  <c r="B7" i="62"/>
  <c r="AG7" i="61"/>
  <c r="AF7" i="61"/>
  <c r="AE7" i="61"/>
  <c r="AD7" i="61"/>
  <c r="AC7" i="61"/>
  <c r="AB7" i="61"/>
  <c r="AA7" i="61"/>
  <c r="Z7" i="61"/>
  <c r="Y7" i="61"/>
  <c r="X7" i="61"/>
  <c r="W7" i="61"/>
  <c r="V7" i="61"/>
  <c r="U7" i="61"/>
  <c r="T7" i="61"/>
  <c r="S7" i="61"/>
  <c r="R7" i="61"/>
  <c r="Q7" i="61"/>
  <c r="P7" i="61"/>
  <c r="O7" i="61"/>
  <c r="N7" i="61"/>
  <c r="M7" i="61"/>
  <c r="L7" i="61"/>
  <c r="K7" i="61"/>
  <c r="J7" i="61"/>
  <c r="I7" i="61"/>
  <c r="H7" i="61"/>
  <c r="G7" i="61"/>
  <c r="F7" i="61"/>
  <c r="E7" i="61"/>
  <c r="D7" i="61"/>
  <c r="C7" i="61"/>
  <c r="B7" i="61"/>
  <c r="AG6" i="60"/>
  <c r="AF6" i="60"/>
  <c r="AE6" i="60"/>
  <c r="AD6" i="60"/>
  <c r="AC6" i="60"/>
  <c r="AB6" i="60"/>
  <c r="AA6" i="60"/>
  <c r="Z6" i="60"/>
  <c r="Y6" i="60"/>
  <c r="X6" i="60"/>
  <c r="W6" i="60"/>
  <c r="V6" i="60"/>
  <c r="U6" i="60"/>
  <c r="T6" i="60"/>
  <c r="S6" i="60"/>
  <c r="R6" i="60"/>
  <c r="Q6" i="60"/>
  <c r="P6" i="60"/>
  <c r="O6" i="60"/>
  <c r="N6" i="60"/>
  <c r="M6" i="60"/>
  <c r="L6" i="60"/>
  <c r="K6" i="60"/>
  <c r="J6" i="60"/>
  <c r="I6" i="60"/>
  <c r="H6" i="60"/>
  <c r="G6" i="60"/>
  <c r="F6" i="60"/>
  <c r="E6" i="60"/>
  <c r="D6" i="60"/>
  <c r="C6" i="60"/>
  <c r="B6" i="60"/>
  <c r="AG6" i="56"/>
  <c r="AF6" i="56"/>
  <c r="AE6" i="56"/>
  <c r="AD6" i="56"/>
  <c r="AC6" i="56"/>
  <c r="AB6" i="56"/>
  <c r="AA6" i="56"/>
  <c r="Z6" i="56"/>
  <c r="Y6" i="56"/>
  <c r="X6" i="56"/>
  <c r="W6" i="56"/>
  <c r="V6" i="56"/>
  <c r="U6" i="56"/>
  <c r="T6" i="56"/>
  <c r="S6" i="56"/>
  <c r="R6" i="56"/>
  <c r="Q6" i="56"/>
  <c r="P6" i="56"/>
  <c r="O6" i="56"/>
  <c r="N6" i="56"/>
  <c r="M6" i="56"/>
  <c r="L6" i="56"/>
  <c r="K6" i="56"/>
  <c r="J6" i="56"/>
  <c r="I6" i="56"/>
  <c r="H6" i="56"/>
  <c r="G6" i="56"/>
  <c r="F6" i="56"/>
  <c r="E6" i="56"/>
  <c r="D6" i="56"/>
  <c r="C6" i="56"/>
  <c r="B6" i="56"/>
  <c r="AG7" i="55"/>
  <c r="AF7" i="55"/>
  <c r="AE7" i="55"/>
  <c r="AD7" i="55"/>
  <c r="AC7" i="55"/>
  <c r="AB7" i="55"/>
  <c r="AA7" i="55"/>
  <c r="Z7" i="55"/>
  <c r="Y7" i="55"/>
  <c r="X7" i="55"/>
  <c r="W7" i="55"/>
  <c r="V7" i="55"/>
  <c r="U7" i="55"/>
  <c r="T7" i="55"/>
  <c r="S7" i="55"/>
  <c r="R7" i="55"/>
  <c r="Q7" i="55"/>
  <c r="P7" i="55"/>
  <c r="O7" i="55"/>
  <c r="N7" i="55"/>
  <c r="M7" i="55"/>
  <c r="L7" i="55"/>
  <c r="K7" i="55"/>
  <c r="J7" i="55"/>
  <c r="I7" i="55"/>
  <c r="H7" i="55"/>
  <c r="G7" i="55"/>
  <c r="F7" i="55"/>
  <c r="E7" i="55"/>
  <c r="D7" i="55"/>
  <c r="C7" i="55"/>
  <c r="B7" i="55"/>
  <c r="AG6" i="54"/>
  <c r="AF6" i="54"/>
  <c r="AE6" i="54"/>
  <c r="AD6" i="54"/>
  <c r="AC6" i="54"/>
  <c r="AB6" i="54"/>
  <c r="AA6" i="54"/>
  <c r="Z6" i="54"/>
  <c r="Y6" i="54"/>
  <c r="X6" i="54"/>
  <c r="W6" i="54"/>
  <c r="V6" i="54"/>
  <c r="U6" i="54"/>
  <c r="T6" i="54"/>
  <c r="S6" i="54"/>
  <c r="R6" i="54"/>
  <c r="Q6" i="54"/>
  <c r="P6" i="54"/>
  <c r="O6" i="54"/>
  <c r="N6" i="54"/>
  <c r="M6" i="54"/>
  <c r="L6" i="54"/>
  <c r="K6" i="54"/>
  <c r="J6" i="54"/>
  <c r="I6" i="54"/>
  <c r="H6" i="54"/>
  <c r="G6" i="54"/>
  <c r="F6" i="54"/>
  <c r="E6" i="54"/>
  <c r="D6" i="54"/>
  <c r="C6" i="54"/>
  <c r="B6" i="54"/>
  <c r="Y6" i="97" l="1"/>
  <c r="B6" i="41"/>
  <c r="C6" i="41"/>
  <c r="D6" i="41"/>
  <c r="E6" i="41"/>
  <c r="F6" i="41"/>
  <c r="G6" i="41"/>
  <c r="H6" i="41"/>
  <c r="I6" i="41"/>
  <c r="J6" i="41"/>
  <c r="K6" i="41"/>
  <c r="L6" i="41"/>
  <c r="M6" i="41"/>
  <c r="N6" i="41"/>
  <c r="O6" i="41"/>
  <c r="P6" i="41"/>
  <c r="Q6" i="41"/>
  <c r="R6" i="41"/>
  <c r="S6" i="41"/>
  <c r="T6" i="41"/>
  <c r="U6" i="41"/>
  <c r="V6" i="41"/>
  <c r="W6" i="41"/>
  <c r="X6" i="41"/>
  <c r="Y6" i="41"/>
  <c r="Z6" i="41"/>
  <c r="AA6" i="41"/>
  <c r="AB6" i="41"/>
  <c r="AC6" i="41"/>
  <c r="AD6" i="41"/>
  <c r="AE6" i="41"/>
  <c r="AF6" i="41"/>
  <c r="AG6" i="41"/>
  <c r="B7" i="42"/>
  <c r="C7" i="42"/>
  <c r="D7" i="42"/>
  <c r="E7" i="42"/>
  <c r="F7" i="42"/>
  <c r="G7" i="42"/>
  <c r="H7" i="42"/>
  <c r="I7" i="42"/>
  <c r="J7" i="42"/>
  <c r="K7" i="42"/>
  <c r="L7" i="42"/>
  <c r="M7" i="42"/>
  <c r="N7" i="42"/>
  <c r="O7" i="42"/>
  <c r="P7" i="42"/>
  <c r="Q7" i="42"/>
  <c r="R7" i="42"/>
  <c r="S7" i="42"/>
  <c r="T7" i="42"/>
  <c r="U7" i="42"/>
  <c r="V7" i="42"/>
  <c r="W7" i="42"/>
  <c r="X7" i="42"/>
  <c r="Y7" i="42"/>
  <c r="Z7" i="42"/>
  <c r="AA7" i="42"/>
  <c r="AB7" i="42"/>
  <c r="AC7" i="42"/>
  <c r="AD7" i="42"/>
  <c r="AE7" i="42"/>
  <c r="AF7" i="42"/>
  <c r="AG7" i="42"/>
  <c r="B6" i="43"/>
  <c r="C6" i="43"/>
  <c r="D6" i="43"/>
  <c r="E6" i="43"/>
  <c r="F6" i="43"/>
  <c r="G6" i="43"/>
  <c r="H6" i="43"/>
  <c r="I6" i="43"/>
  <c r="J6" i="43"/>
  <c r="K6" i="43"/>
  <c r="L6" i="43"/>
  <c r="M6" i="43"/>
  <c r="N6" i="43"/>
  <c r="O6" i="43"/>
  <c r="P6" i="43"/>
  <c r="Q6" i="43"/>
  <c r="R6" i="43"/>
  <c r="S6" i="43"/>
  <c r="T6" i="43"/>
  <c r="U6" i="43"/>
  <c r="V6" i="43"/>
  <c r="W6" i="43"/>
  <c r="X6" i="43"/>
  <c r="Y6" i="43"/>
  <c r="Z6" i="43"/>
  <c r="AA6" i="43"/>
  <c r="AB6" i="43"/>
  <c r="AC6" i="43"/>
  <c r="AD6" i="43"/>
  <c r="AE6" i="43"/>
  <c r="AF6" i="43"/>
  <c r="AG6" i="43"/>
  <c r="Z6" i="97" l="1"/>
  <c r="B7" i="23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B7" i="22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B6" i="21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A6" i="97" l="1"/>
  <c r="AB6" i="97" l="1"/>
  <c r="AC6" i="97" l="1"/>
  <c r="AD6" i="97" l="1"/>
  <c r="AE6" i="97" l="1"/>
  <c r="AF6" i="97" l="1"/>
  <c r="AG6" i="9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<sst xmlns="http://schemas.openxmlformats.org/spreadsheetml/2006/main" count="1276" uniqueCount="154">
  <si>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</si>
  <si>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</si>
  <si>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</si>
  <si>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</si>
  <si>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</si>
  <si>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</si>
  <si>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</si>
  <si>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</si>
  <si>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</si>
  <si>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</si>
  <si>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</si>
  <si>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</si>
  <si>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</si>
  <si>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</si>
  <si>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For maximum ethanol use in gasoline vehicles, we use 25%, based on what is achieved</t>
  </si>
  <si>
    <t>in Brazil today with minor engine modifications.  Though there exist flex fuel vehicles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</si>
  <si>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</si>
  <si>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</si>
  <si>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</si>
  <si>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</si>
  <si>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</si>
  <si>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</si>
  <si>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</si>
  <si>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a value of 15% if wishing to limit the simulation to values achievable without any</t>
  </si>
  <si>
    <t>engine modifications.</t>
  </si>
  <si>
    <t>Note that the U.S. blend wall (allowable ethanol mix) today is 15% for new vehicles,</t>
  </si>
  <si>
    <t>Biofuel Gasoline</t>
  </si>
  <si>
    <t>Biofuel Diesel</t>
  </si>
  <si>
    <t>We use a 20% maximum value.  BD20 (20% biofuel diesel) is the most common biofuel blend</t>
  </si>
  <si>
    <t>in the U.S. today and is widely supported by recent engines.  Though blends up to</t>
  </si>
  <si>
    <t>BD100 are possible, BD100 requires special handling and may require engine</t>
  </si>
  <si>
    <t>modifications, particularly in cold weather, so we do not use 100% as our maximum</t>
  </si>
  <si>
    <t>potential here.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</si>
  <si>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</si>
  <si>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</si>
  <si>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</si>
  <si>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</si>
  <si>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</si>
  <si>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</si>
  <si>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</si>
  <si>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</si>
  <si>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</si>
  <si>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</si>
  <si>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</si>
  <si>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</si>
  <si>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</si>
  <si>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</si>
  <si>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</si>
  <si>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</si>
  <si>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</si>
  <si>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</si>
  <si>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Commentary: Are aviation biofuels ready for take off?</t>
  </si>
  <si>
    <t>https://www.iea.org/newsroom/news/2019/march/are-aviation-biofuels-ready-for-take-off.html</t>
  </si>
  <si>
    <t>Aviation fuel consumption in the SFS, 2025-2040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</si>
  <si>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</si>
  <si>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</si>
  <si>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</si>
  <si>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</si>
  <si>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</si>
  <si>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</si>
  <si>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</si>
  <si>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</si>
  <si>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ships, rail</t>
  </si>
  <si>
    <t>assumed to be the same as aircraft</t>
  </si>
  <si>
    <t>except for biofuel, where we use data from sources specified above.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</si>
  <si>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</si>
  <si>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</si>
  <si>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</si>
  <si>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</si>
  <si>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</si>
  <si>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</si>
  <si>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</si>
  <si>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</si>
  <si>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</si>
  <si>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</si>
  <si>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</si>
  <si>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索引</t>
  </si>
  <si>
    <t>地区</t>
  </si>
  <si>
    <t>年份</t>
  </si>
  <si>
    <t>项目</t>
  </si>
  <si>
    <t>能源品种</t>
  </si>
  <si>
    <t>实物消费量</t>
  </si>
  <si>
    <t>全国</t>
  </si>
  <si>
    <t>1.4. 境内轮船和飞机在境外的加油量</t>
  </si>
  <si>
    <t>柴油(万吨)</t>
  </si>
  <si>
    <t>1.7. 境外轮船和飞机在境内的加油量(-)</t>
  </si>
  <si>
    <t>煤油(万吨)</t>
  </si>
  <si>
    <t>燃料油(万吨)</t>
  </si>
  <si>
    <t>序号
Index</t>
    <phoneticPr fontId="6" type="noConversion"/>
  </si>
  <si>
    <t>能源名称
Fuel Type</t>
    <phoneticPr fontId="6" type="noConversion"/>
  </si>
  <si>
    <t>实物量单位
Physical Unit</t>
    <phoneticPr fontId="6" type="noConversion"/>
  </si>
  <si>
    <t>平均低位发热量 Average Lower Heat Value</t>
    <phoneticPr fontId="6" type="noConversion"/>
  </si>
  <si>
    <t xml:space="preserve"> TJ/单位</t>
    <phoneticPr fontId="6" type="noConversion"/>
  </si>
  <si>
    <t>万tce/单位</t>
  </si>
  <si>
    <t>BTU/单位</t>
  </si>
  <si>
    <t>煤合计</t>
  </si>
  <si>
    <t>原煤</t>
  </si>
  <si>
    <t>万吨</t>
  </si>
  <si>
    <t>洗精煤</t>
  </si>
  <si>
    <t>其他洗煤</t>
  </si>
  <si>
    <t>型煤</t>
  </si>
  <si>
    <t>煤矸石</t>
  </si>
  <si>
    <t>焦炭</t>
  </si>
  <si>
    <t>焦炉煤气</t>
  </si>
  <si>
    <t>亿立方米</t>
  </si>
  <si>
    <t>高炉煤气</t>
  </si>
  <si>
    <t>转炉煤气</t>
  </si>
  <si>
    <t>其他煤气</t>
  </si>
  <si>
    <t>其他焦化产品</t>
  </si>
  <si>
    <t>油品合计</t>
  </si>
  <si>
    <t>原油</t>
  </si>
  <si>
    <t>汽油</t>
  </si>
  <si>
    <t>煤油</t>
  </si>
  <si>
    <t>柴油</t>
  </si>
  <si>
    <t>燃料油</t>
  </si>
  <si>
    <t>石脑油</t>
  </si>
  <si>
    <t>润滑油</t>
  </si>
  <si>
    <t>石蜡</t>
  </si>
  <si>
    <t>溶剂油</t>
  </si>
  <si>
    <t>石油沥青</t>
  </si>
  <si>
    <t>石油焦</t>
  </si>
  <si>
    <t>液化石油气</t>
  </si>
  <si>
    <t>炼厂干气</t>
  </si>
  <si>
    <t>其他石油制品</t>
  </si>
  <si>
    <t>天然气</t>
  </si>
  <si>
    <t>液化天然气</t>
  </si>
  <si>
    <t>热力</t>
  </si>
  <si>
    <t>万百万千焦</t>
  </si>
  <si>
    <t>电力</t>
  </si>
  <si>
    <t>亿千瓦时</t>
  </si>
  <si>
    <t>其他能源</t>
  </si>
  <si>
    <t>万吨标准煤</t>
  </si>
  <si>
    <t>能源品种含单位
Fuel Type Unites</t>
    <phoneticPr fontId="6" type="noConversion"/>
  </si>
  <si>
    <t>BTU消费量</t>
    <phoneticPr fontId="6" type="noConversion"/>
  </si>
  <si>
    <t>列标签</t>
  </si>
  <si>
    <t>(空白)</t>
  </si>
  <si>
    <t>总计</t>
  </si>
  <si>
    <t>行标签</t>
  </si>
  <si>
    <t>求和项:BTU消费量</t>
  </si>
  <si>
    <t>Aircraft</t>
    <phoneticPr fontId="6" type="noConversion"/>
  </si>
  <si>
    <t>Ship - Diesel</t>
    <phoneticPr fontId="6" type="noConversion"/>
  </si>
  <si>
    <t>Ship - Heavy Fuel Oil</t>
    <phoneticPr fontId="6" type="noConversion"/>
  </si>
  <si>
    <t>Ship - Diesel Percentage</t>
    <phoneticPr fontId="6" type="noConversion"/>
  </si>
  <si>
    <t>Ship - Heavy Fuel Oil Percentage</t>
    <phoneticPr fontId="6" type="noConversion"/>
  </si>
  <si>
    <t>Average</t>
    <phoneticPr fontId="6" type="noConversion"/>
  </si>
  <si>
    <t>Diesel %</t>
    <phoneticPr fontId="6" type="noConversion"/>
  </si>
  <si>
    <t>Heavy Fuel Oil %</t>
    <phoneticPr fontId="6" type="noConversion"/>
  </si>
  <si>
    <t>Max</t>
    <phoneticPr fontId="6" type="noConversion"/>
  </si>
  <si>
    <t>Diesel Ships Fuel Composition</t>
    <phoneticPr fontId="6" type="noConversion"/>
  </si>
  <si>
    <t>National Bureau of Statistics</t>
    <phoneticPr fontId="6" type="noConversion"/>
  </si>
  <si>
    <t>国家能源局</t>
    <phoneticPr fontId="6" type="noConversion"/>
  </si>
  <si>
    <t>Energy Statistical Yearbook</t>
    <phoneticPr fontId="6" type="noConversion"/>
  </si>
  <si>
    <t>Table 5-1 National Energy Balance</t>
    <phoneticPr fontId="6" type="noConversion"/>
  </si>
  <si>
    <t>能源统计年鉴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</si>
</sst>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00_ "/>
    <numFmt numFmtId="178" formatCode="0.000E+00"/>
  </numFmts>
  <fonts count="8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7" fillId="0" borderId="0"/>
  </cellStyleXfs>
  <cellXfs count="2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2" fontId="0" fillId="0" borderId="0" xfId="0" applyNumberFormat="1"/>
    <xf numFmtId="0" fontId="7" fillId="0" borderId="0" xfId="9"/>
    <xf numFmtId="0" fontId="7" fillId="3" borderId="10" xfId="9" applyFill="1" applyBorder="1" applyAlignment="1">
      <alignment horizontal="center" vertical="center" wrapText="1"/>
    </xf>
    <xf numFmtId="0" fontId="7" fillId="0" borderId="10" xfId="9" applyBorder="1"/>
    <xf numFmtId="0" fontId="7" fillId="0" borderId="10" xfId="9" applyBorder="1" applyAlignment="1">
      <alignment vertical="center"/>
    </xf>
    <xf numFmtId="176" fontId="7" fillId="0" borderId="10" xfId="9" applyNumberFormat="1" applyBorder="1" applyAlignment="1">
      <alignment vertical="center"/>
    </xf>
    <xf numFmtId="177" fontId="7" fillId="0" borderId="10" xfId="9" applyNumberFormat="1" applyBorder="1" applyAlignment="1">
      <alignment vertical="center"/>
    </xf>
    <xf numFmtId="178" fontId="7" fillId="0" borderId="10" xfId="9" applyNumberFormat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 indent="1"/>
    </xf>
    <xf numFmtId="11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77" fontId="0" fillId="0" borderId="0" xfId="0" applyNumberFormat="1"/>
    <xf numFmtId="0" fontId="7" fillId="3" borderId="5" xfId="9" applyFill="1" applyBorder="1" applyAlignment="1">
      <alignment horizontal="center" vertical="center" wrapText="1"/>
    </xf>
    <xf numFmtId="0" fontId="7" fillId="3" borderId="9" xfId="9" applyFill="1" applyBorder="1" applyAlignment="1">
      <alignment horizontal="center" vertical="center" wrapText="1"/>
    </xf>
    <xf numFmtId="0" fontId="7" fillId="3" borderId="6" xfId="9" applyFill="1" applyBorder="1" applyAlignment="1">
      <alignment horizontal="center" vertical="center" wrapText="1"/>
    </xf>
    <xf numFmtId="0" fontId="7" fillId="3" borderId="7" xfId="9" applyFill="1" applyBorder="1" applyAlignment="1">
      <alignment horizontal="center" vertical="center" wrapText="1"/>
    </xf>
    <xf numFmtId="0" fontId="7" fillId="3" borderId="8" xfId="9" applyFill="1" applyBorder="1" applyAlignment="1">
      <alignment horizontal="center" vertical="center" wrapText="1"/>
    </xf>
  </cellXfs>
  <cellStyles count="10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  <cellStyle name="常规" xfId="0" builtinId="0"/>
    <cellStyle name="常规 3" xfId="9" xr:uid="{2B412AFC-A3A6-4388-A3C9-CD80C8098E05}"/>
    <cellStyle name="超链接" xfId="8" builtinId="8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2.xml"/><Relationship Id="rId95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externalLink" Target="externalLinks/externalLink3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heetMetadata" Target="metadata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pivotCacheDefinition" Target="pivotCache/pivotCacheDefinition1.xml"/><Relationship Id="rId98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[na-Max Perc of Each Fuel Usable by Veh Tech.xlsx]Diesel Ship Fuel Composition!数据透视表1</c:name>
    <c:fmtId val="1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'Diesel Ship Fuel Composition'!$L$1:$L$2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'Diesel Ship Fuel Composition'!$K$3:$K$14</c:f>
              <c:multiLvlStrCache>
                <c:ptCount val="7"/>
                <c:lvl>
                  <c:pt idx="0">
                    <c:v>1.4. 境内轮船和飞机在境外的加油量</c:v>
                  </c:pt>
                  <c:pt idx="1">
                    <c:v>1.7. 境外轮船和飞机在境内的加油量(-)</c:v>
                  </c:pt>
                  <c:pt idx="2">
                    <c:v>1.4. 境内轮船和飞机在境外的加油量</c:v>
                  </c:pt>
                  <c:pt idx="3">
                    <c:v>1.7. 境外轮船和飞机在境内的加油量(-)</c:v>
                  </c:pt>
                  <c:pt idx="4">
                    <c:v>1.4. 境内轮船和飞机在境外的加油量</c:v>
                  </c:pt>
                  <c:pt idx="5">
                    <c:v>1.7. 境外轮船和飞机在境内的加油量(-)</c:v>
                  </c:pt>
                  <c:pt idx="6">
                    <c:v>(空白)</c:v>
                  </c:pt>
                </c:lvl>
                <c:lvl>
                  <c:pt idx="0">
                    <c:v>柴油(万吨)</c:v>
                  </c:pt>
                  <c:pt idx="2">
                    <c:v>煤油(万吨)</c:v>
                  </c:pt>
                  <c:pt idx="4">
                    <c:v>燃料油(万吨)</c:v>
                  </c:pt>
                  <c:pt idx="6">
                    <c:v>(空白)</c:v>
                  </c:pt>
                </c:lvl>
              </c:multiLvlStrCache>
            </c:multiLvlStrRef>
          </c:cat>
          <c:val>
            <c:numRef>
              <c:f>'Diesel Ship Fuel Composition'!$L$3:$L$14</c:f>
              <c:numCache>
                <c:formatCode>0.00E+00</c:formatCode>
                <c:ptCount val="7"/>
                <c:pt idx="0">
                  <c:v>3141123192672.6909</c:v>
                </c:pt>
                <c:pt idx="1">
                  <c:v>9419326948426.4746</c:v>
                </c:pt>
                <c:pt idx="2">
                  <c:v>60335630573490.508</c:v>
                </c:pt>
                <c:pt idx="3">
                  <c:v>73031422933676.938</c:v>
                </c:pt>
                <c:pt idx="4">
                  <c:v>109100293790134.42</c:v>
                </c:pt>
                <c:pt idx="5">
                  <c:v>78316627503653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C-498F-8374-10FDBF50CCA1}"/>
            </c:ext>
          </c:extLst>
        </c:ser>
        <c:ser>
          <c:idx val="1"/>
          <c:order val="1"/>
          <c:tx>
            <c:strRef>
              <c:f>'Diesel Ship Fuel Composition'!$M$1:$M$2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'Diesel Ship Fuel Composition'!$K$3:$K$14</c:f>
              <c:multiLvlStrCache>
                <c:ptCount val="7"/>
                <c:lvl>
                  <c:pt idx="0">
                    <c:v>1.4. 境内轮船和飞机在境外的加油量</c:v>
                  </c:pt>
                  <c:pt idx="1">
                    <c:v>1.7. 境外轮船和飞机在境内的加油量(-)</c:v>
                  </c:pt>
                  <c:pt idx="2">
                    <c:v>1.4. 境内轮船和飞机在境外的加油量</c:v>
                  </c:pt>
                  <c:pt idx="3">
                    <c:v>1.7. 境外轮船和飞机在境内的加油量(-)</c:v>
                  </c:pt>
                  <c:pt idx="4">
                    <c:v>1.4. 境内轮船和飞机在境外的加油量</c:v>
                  </c:pt>
                  <c:pt idx="5">
                    <c:v>1.7. 境外轮船和飞机在境内的加油量(-)</c:v>
                  </c:pt>
                  <c:pt idx="6">
                    <c:v>(空白)</c:v>
                  </c:pt>
                </c:lvl>
                <c:lvl>
                  <c:pt idx="0">
                    <c:v>柴油(万吨)</c:v>
                  </c:pt>
                  <c:pt idx="2">
                    <c:v>煤油(万吨)</c:v>
                  </c:pt>
                  <c:pt idx="4">
                    <c:v>燃料油(万吨)</c:v>
                  </c:pt>
                  <c:pt idx="6">
                    <c:v>(空白)</c:v>
                  </c:pt>
                </c:lvl>
              </c:multiLvlStrCache>
            </c:multiLvlStrRef>
          </c:cat>
          <c:val>
            <c:numRef>
              <c:f>'Diesel Ship Fuel Composition'!$M$3:$M$14</c:f>
              <c:numCache>
                <c:formatCode>0.00E+00</c:formatCode>
                <c:ptCount val="7"/>
                <c:pt idx="0">
                  <c:v>4103269035473.3354</c:v>
                </c:pt>
                <c:pt idx="1">
                  <c:v>10106573978998.363</c:v>
                </c:pt>
                <c:pt idx="2">
                  <c:v>69724801772342.203</c:v>
                </c:pt>
                <c:pt idx="3">
                  <c:v>87074357248481.219</c:v>
                </c:pt>
                <c:pt idx="4">
                  <c:v>134271796891131.39</c:v>
                </c:pt>
                <c:pt idx="5">
                  <c:v>82755626633414.719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AC-498F-8374-10FDBF50CCA1}"/>
            </c:ext>
          </c:extLst>
        </c:ser>
        <c:ser>
          <c:idx val="2"/>
          <c:order val="2"/>
          <c:tx>
            <c:strRef>
              <c:f>'Diesel Ship Fuel Composition'!$N$1:$N$2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'Diesel Ship Fuel Composition'!$K$3:$K$14</c:f>
              <c:multiLvlStrCache>
                <c:ptCount val="7"/>
                <c:lvl>
                  <c:pt idx="0">
                    <c:v>1.4. 境内轮船和飞机在境外的加油量</c:v>
                  </c:pt>
                  <c:pt idx="1">
                    <c:v>1.7. 境外轮船和飞机在境内的加油量(-)</c:v>
                  </c:pt>
                  <c:pt idx="2">
                    <c:v>1.4. 境内轮船和飞机在境外的加油量</c:v>
                  </c:pt>
                  <c:pt idx="3">
                    <c:v>1.7. 境外轮船和飞机在境内的加油量(-)</c:v>
                  </c:pt>
                  <c:pt idx="4">
                    <c:v>1.4. 境内轮船和飞机在境外的加油量</c:v>
                  </c:pt>
                  <c:pt idx="5">
                    <c:v>1.7. 境外轮船和飞机在境内的加油量(-)</c:v>
                  </c:pt>
                  <c:pt idx="6">
                    <c:v>(空白)</c:v>
                  </c:pt>
                </c:lvl>
                <c:lvl>
                  <c:pt idx="0">
                    <c:v>柴油(万吨)</c:v>
                  </c:pt>
                  <c:pt idx="2">
                    <c:v>煤油(万吨)</c:v>
                  </c:pt>
                  <c:pt idx="4">
                    <c:v>燃料油(万吨)</c:v>
                  </c:pt>
                  <c:pt idx="6">
                    <c:v>(空白)</c:v>
                  </c:pt>
                </c:lvl>
              </c:multiLvlStrCache>
            </c:multiLvlStrRef>
          </c:cat>
          <c:val>
            <c:numRef>
              <c:f>'Diesel Ship Fuel Composition'!$N$3:$N$14</c:f>
              <c:numCache>
                <c:formatCode>0.00E+00</c:formatCode>
                <c:ptCount val="7"/>
                <c:pt idx="0">
                  <c:v>4657109289522.4453</c:v>
                </c:pt>
                <c:pt idx="1">
                  <c:v>10995952489150.219</c:v>
                </c:pt>
                <c:pt idx="2">
                  <c:v>81930724330849.406</c:v>
                </c:pt>
                <c:pt idx="3">
                  <c:v>77154493764477.031</c:v>
                </c:pt>
                <c:pt idx="4">
                  <c:v>154786314297958.75</c:v>
                </c:pt>
                <c:pt idx="5">
                  <c:v>99734798304753.25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AC-498F-8374-10FDBF50CCA1}"/>
            </c:ext>
          </c:extLst>
        </c:ser>
        <c:ser>
          <c:idx val="3"/>
          <c:order val="3"/>
          <c:tx>
            <c:strRef>
              <c:f>'Diesel Ship Fuel Composition'!$O$1:$O$2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'Diesel Ship Fuel Composition'!$K$3:$K$14</c:f>
              <c:multiLvlStrCache>
                <c:ptCount val="7"/>
                <c:lvl>
                  <c:pt idx="0">
                    <c:v>1.4. 境内轮船和飞机在境外的加油量</c:v>
                  </c:pt>
                  <c:pt idx="1">
                    <c:v>1.7. 境外轮船和飞机在境内的加油量(-)</c:v>
                  </c:pt>
                  <c:pt idx="2">
                    <c:v>1.4. 境内轮船和飞机在境外的加油量</c:v>
                  </c:pt>
                  <c:pt idx="3">
                    <c:v>1.7. 境外轮船和飞机在境内的加油量(-)</c:v>
                  </c:pt>
                  <c:pt idx="4">
                    <c:v>1.4. 境内轮船和飞机在境外的加油量</c:v>
                  </c:pt>
                  <c:pt idx="5">
                    <c:v>1.7. 境外轮船和飞机在境内的加油量(-)</c:v>
                  </c:pt>
                  <c:pt idx="6">
                    <c:v>(空白)</c:v>
                  </c:pt>
                </c:lvl>
                <c:lvl>
                  <c:pt idx="0">
                    <c:v>柴油(万吨)</c:v>
                  </c:pt>
                  <c:pt idx="2">
                    <c:v>煤油(万吨)</c:v>
                  </c:pt>
                  <c:pt idx="4">
                    <c:v>燃料油(万吨)</c:v>
                  </c:pt>
                  <c:pt idx="6">
                    <c:v>(空白)</c:v>
                  </c:pt>
                </c:lvl>
              </c:multiLvlStrCache>
            </c:multiLvlStrRef>
          </c:cat>
          <c:val>
            <c:numRef>
              <c:f>'Diesel Ship Fuel Composition'!$O$3:$O$14</c:f>
              <c:numCache>
                <c:formatCode>0.00E+00</c:formatCode>
                <c:ptCount val="7"/>
                <c:pt idx="0">
                  <c:v>3480704078367.0361</c:v>
                </c:pt>
                <c:pt idx="1">
                  <c:v>10531050086116.295</c:v>
                </c:pt>
                <c:pt idx="2">
                  <c:v>77154493764477.031</c:v>
                </c:pt>
                <c:pt idx="3">
                  <c:v>69439044388029.32</c:v>
                </c:pt>
                <c:pt idx="4">
                  <c:v>137569339101811.55</c:v>
                </c:pt>
                <c:pt idx="5">
                  <c:v>120788337034480.2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AC-498F-8374-10FDBF50CCA1}"/>
            </c:ext>
          </c:extLst>
        </c:ser>
        <c:ser>
          <c:idx val="4"/>
          <c:order val="4"/>
          <c:tx>
            <c:strRef>
              <c:f>'Diesel Ship Fuel Composition'!$P$1:$P$2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'Diesel Ship Fuel Composition'!$K$3:$K$14</c:f>
              <c:multiLvlStrCache>
                <c:ptCount val="7"/>
                <c:lvl>
                  <c:pt idx="0">
                    <c:v>1.4. 境内轮船和飞机在境外的加油量</c:v>
                  </c:pt>
                  <c:pt idx="1">
                    <c:v>1.7. 境外轮船和飞机在境内的加油量(-)</c:v>
                  </c:pt>
                  <c:pt idx="2">
                    <c:v>1.4. 境内轮船和飞机在境外的加油量</c:v>
                  </c:pt>
                  <c:pt idx="3">
                    <c:v>1.7. 境外轮船和飞机在境内的加油量(-)</c:v>
                  </c:pt>
                  <c:pt idx="4">
                    <c:v>1.4. 境内轮船和飞机在境外的加油量</c:v>
                  </c:pt>
                  <c:pt idx="5">
                    <c:v>1.7. 境外轮船和飞机在境内的加油量(-)</c:v>
                  </c:pt>
                  <c:pt idx="6">
                    <c:v>(空白)</c:v>
                  </c:pt>
                </c:lvl>
                <c:lvl>
                  <c:pt idx="0">
                    <c:v>柴油(万吨)</c:v>
                  </c:pt>
                  <c:pt idx="2">
                    <c:v>煤油(万吨)</c:v>
                  </c:pt>
                  <c:pt idx="4">
                    <c:v>燃料油(万吨)</c:v>
                  </c:pt>
                  <c:pt idx="6">
                    <c:v>(空白)</c:v>
                  </c:pt>
                </c:lvl>
              </c:multiLvlStrCache>
            </c:multiLvlStrRef>
          </c:cat>
          <c:val>
            <c:numRef>
              <c:f>'Diesel Ship Fuel Composition'!$P$3:$P$14</c:f>
              <c:numCache>
                <c:formatCode>0.00E+00</c:formatCode>
                <c:ptCount val="7"/>
                <c:pt idx="0">
                  <c:v>3565599299790.6226</c:v>
                </c:pt>
                <c:pt idx="1">
                  <c:v>11319362856478.166</c:v>
                </c:pt>
                <c:pt idx="2">
                  <c:v>74790871971374.797</c:v>
                </c:pt>
                <c:pt idx="3">
                  <c:v>94663256926161.781</c:v>
                </c:pt>
                <c:pt idx="4">
                  <c:v>125520627178172.61</c:v>
                </c:pt>
                <c:pt idx="5">
                  <c:v>142682114885197.78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AC-498F-8374-10FDBF50CCA1}"/>
            </c:ext>
          </c:extLst>
        </c:ser>
        <c:ser>
          <c:idx val="5"/>
          <c:order val="5"/>
          <c:tx>
            <c:strRef>
              <c:f>'Diesel Ship Fuel Composition'!$Q$1:$Q$2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'Diesel Ship Fuel Composition'!$K$3:$K$14</c:f>
              <c:multiLvlStrCache>
                <c:ptCount val="7"/>
                <c:lvl>
                  <c:pt idx="0">
                    <c:v>1.4. 境内轮船和飞机在境外的加油量</c:v>
                  </c:pt>
                  <c:pt idx="1">
                    <c:v>1.7. 境外轮船和飞机在境内的加油量(-)</c:v>
                  </c:pt>
                  <c:pt idx="2">
                    <c:v>1.4. 境内轮船和飞机在境外的加油量</c:v>
                  </c:pt>
                  <c:pt idx="3">
                    <c:v>1.7. 境外轮船和飞机在境内的加油量(-)</c:v>
                  </c:pt>
                  <c:pt idx="4">
                    <c:v>1.4. 境内轮船和飞机在境外的加油量</c:v>
                  </c:pt>
                  <c:pt idx="5">
                    <c:v>1.7. 境外轮船和飞机在境内的加油量(-)</c:v>
                  </c:pt>
                  <c:pt idx="6">
                    <c:v>(空白)</c:v>
                  </c:pt>
                </c:lvl>
                <c:lvl>
                  <c:pt idx="0">
                    <c:v>柴油(万吨)</c:v>
                  </c:pt>
                  <c:pt idx="2">
                    <c:v>煤油(万吨)</c:v>
                  </c:pt>
                  <c:pt idx="4">
                    <c:v>燃料油(万吨)</c:v>
                  </c:pt>
                  <c:pt idx="6">
                    <c:v>(空白)</c:v>
                  </c:pt>
                </c:lvl>
              </c:multiLvlStrCache>
            </c:multiLvlStrRef>
          </c:cat>
          <c:val>
            <c:numRef>
              <c:f>'Diesel Ship Fuel Composition'!$Q$3:$Q$14</c:f>
              <c:numCache>
                <c:formatCode>0.00E+00</c:formatCode>
                <c:ptCount val="7"/>
                <c:pt idx="0">
                  <c:v>4119439553839.7324</c:v>
                </c:pt>
                <c:pt idx="1">
                  <c:v>10607860048356.682</c:v>
                </c:pt>
                <c:pt idx="2">
                  <c:v>97590228991195.125</c:v>
                </c:pt>
                <c:pt idx="3">
                  <c:v>108383693621527.25</c:v>
                </c:pt>
                <c:pt idx="4">
                  <c:v>157029594215320.44</c:v>
                </c:pt>
                <c:pt idx="5">
                  <c:v>170314884467964.44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AC-498F-8374-10FDBF50CCA1}"/>
            </c:ext>
          </c:extLst>
        </c:ser>
        <c:ser>
          <c:idx val="6"/>
          <c:order val="6"/>
          <c:tx>
            <c:strRef>
              <c:f>'Diesel Ship Fuel Composition'!$R$1:$R$2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'Diesel Ship Fuel Composition'!$K$3:$K$14</c:f>
              <c:multiLvlStrCache>
                <c:ptCount val="7"/>
                <c:lvl>
                  <c:pt idx="0">
                    <c:v>1.4. 境内轮船和飞机在境外的加油量</c:v>
                  </c:pt>
                  <c:pt idx="1">
                    <c:v>1.7. 境外轮船和飞机在境内的加油量(-)</c:v>
                  </c:pt>
                  <c:pt idx="2">
                    <c:v>1.4. 境内轮船和飞机在境外的加油量</c:v>
                  </c:pt>
                  <c:pt idx="3">
                    <c:v>1.7. 境外轮船和飞机在境内的加油量(-)</c:v>
                  </c:pt>
                  <c:pt idx="4">
                    <c:v>1.4. 境内轮船和飞机在境外的加油量</c:v>
                  </c:pt>
                  <c:pt idx="5">
                    <c:v>1.7. 境外轮船和飞机在境内的加油量(-)</c:v>
                  </c:pt>
                  <c:pt idx="6">
                    <c:v>(空白)</c:v>
                  </c:pt>
                </c:lvl>
                <c:lvl>
                  <c:pt idx="0">
                    <c:v>柴油(万吨)</c:v>
                  </c:pt>
                  <c:pt idx="2">
                    <c:v>煤油(万吨)</c:v>
                  </c:pt>
                  <c:pt idx="4">
                    <c:v>燃料油(万吨)</c:v>
                  </c:pt>
                  <c:pt idx="6">
                    <c:v>(空白)</c:v>
                  </c:pt>
                </c:lvl>
              </c:multiLvlStrCache>
            </c:multiLvlStrRef>
          </c:cat>
          <c:val>
            <c:numRef>
              <c:f>'Diesel Ship Fuel Composition'!$R$3:$R$14</c:f>
              <c:numCache>
                <c:formatCode>0.00E+00</c:formatCode>
                <c:ptCount val="7"/>
                <c:pt idx="0">
                  <c:v>4301357885461.7036</c:v>
                </c:pt>
                <c:pt idx="1">
                  <c:v>11169785561588.99</c:v>
                </c:pt>
                <c:pt idx="2">
                  <c:v>104832137559352.92</c:v>
                </c:pt>
                <c:pt idx="3">
                  <c:v>126737482191108.66</c:v>
                </c:pt>
                <c:pt idx="4">
                  <c:v>164024981236775.28</c:v>
                </c:pt>
                <c:pt idx="5">
                  <c:v>181717563482539.81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5AC-498F-8374-10FDBF50CCA1}"/>
            </c:ext>
          </c:extLst>
        </c:ser>
        <c:ser>
          <c:idx val="7"/>
          <c:order val="7"/>
          <c:tx>
            <c:strRef>
              <c:f>'Diesel Ship Fuel Composition'!$S$1:$S$2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'Diesel Ship Fuel Composition'!$K$3:$K$14</c:f>
              <c:multiLvlStrCache>
                <c:ptCount val="7"/>
                <c:lvl>
                  <c:pt idx="0">
                    <c:v>1.4. 境内轮船和飞机在境外的加油量</c:v>
                  </c:pt>
                  <c:pt idx="1">
                    <c:v>1.7. 境外轮船和飞机在境内的加油量(-)</c:v>
                  </c:pt>
                  <c:pt idx="2">
                    <c:v>1.4. 境内轮船和飞机在境外的加油量</c:v>
                  </c:pt>
                  <c:pt idx="3">
                    <c:v>1.7. 境外轮船和飞机在境内的加油量(-)</c:v>
                  </c:pt>
                  <c:pt idx="4">
                    <c:v>1.4. 境内轮船和飞机在境外的加油量</c:v>
                  </c:pt>
                  <c:pt idx="5">
                    <c:v>1.7. 境外轮船和飞机在境内的加油量(-)</c:v>
                  </c:pt>
                  <c:pt idx="6">
                    <c:v>(空白)</c:v>
                  </c:pt>
                </c:lvl>
                <c:lvl>
                  <c:pt idx="0">
                    <c:v>柴油(万吨)</c:v>
                  </c:pt>
                  <c:pt idx="2">
                    <c:v>煤油(万吨)</c:v>
                  </c:pt>
                  <c:pt idx="4">
                    <c:v>燃料油(万吨)</c:v>
                  </c:pt>
                  <c:pt idx="6">
                    <c:v>(空白)</c:v>
                  </c:pt>
                </c:lvl>
              </c:multiLvlStrCache>
            </c:multiLvlStrRef>
          </c:cat>
          <c:val>
            <c:numRef>
              <c:f>'Diesel Ship Fuel Composition'!$S$3:$S$14</c:f>
              <c:numCache>
                <c:formatCode>0.00E+00</c:formatCode>
                <c:ptCount val="7"/>
                <c:pt idx="0">
                  <c:v>3614110854889.8145</c:v>
                </c:pt>
                <c:pt idx="1">
                  <c:v>8194410182171.8721</c:v>
                </c:pt>
                <c:pt idx="2">
                  <c:v>104705587860585.78</c:v>
                </c:pt>
                <c:pt idx="3">
                  <c:v>139131188173592.91</c:v>
                </c:pt>
                <c:pt idx="4">
                  <c:v>166137469215492.25</c:v>
                </c:pt>
                <c:pt idx="5">
                  <c:v>174317910468910.25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5AC-498F-8374-10FDBF50CCA1}"/>
            </c:ext>
          </c:extLst>
        </c:ser>
        <c:ser>
          <c:idx val="8"/>
          <c:order val="8"/>
          <c:tx>
            <c:strRef>
              <c:f>'Diesel Ship Fuel Composition'!$T$1:$T$2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'Diesel Ship Fuel Composition'!$K$3:$K$14</c:f>
              <c:multiLvlStrCache>
                <c:ptCount val="7"/>
                <c:lvl>
                  <c:pt idx="0">
                    <c:v>1.4. 境内轮船和飞机在境外的加油量</c:v>
                  </c:pt>
                  <c:pt idx="1">
                    <c:v>1.7. 境外轮船和飞机在境内的加油量(-)</c:v>
                  </c:pt>
                  <c:pt idx="2">
                    <c:v>1.4. 境内轮船和飞机在境外的加油量</c:v>
                  </c:pt>
                  <c:pt idx="3">
                    <c:v>1.7. 境外轮船和飞机在境内的加油量(-)</c:v>
                  </c:pt>
                  <c:pt idx="4">
                    <c:v>1.4. 境内轮船和飞机在境外的加油量</c:v>
                  </c:pt>
                  <c:pt idx="5">
                    <c:v>1.7. 境外轮船和飞机在境内的加油量(-)</c:v>
                  </c:pt>
                  <c:pt idx="6">
                    <c:v>(空白)</c:v>
                  </c:pt>
                </c:lvl>
                <c:lvl>
                  <c:pt idx="0">
                    <c:v>柴油(万吨)</c:v>
                  </c:pt>
                  <c:pt idx="2">
                    <c:v>煤油(万吨)</c:v>
                  </c:pt>
                  <c:pt idx="4">
                    <c:v>燃料油(万吨)</c:v>
                  </c:pt>
                  <c:pt idx="6">
                    <c:v>(空白)</c:v>
                  </c:pt>
                </c:lvl>
              </c:multiLvlStrCache>
            </c:multiLvlStrRef>
          </c:cat>
          <c:val>
            <c:numRef>
              <c:f>'Diesel Ship Fuel Composition'!$T$3:$T$14</c:f>
              <c:numCache>
                <c:formatCode>0.00E+00</c:formatCode>
                <c:ptCount val="7"/>
                <c:pt idx="0">
                  <c:v>3391766227351.8506</c:v>
                </c:pt>
                <c:pt idx="1">
                  <c:v>6581400975123.7344</c:v>
                </c:pt>
                <c:pt idx="2">
                  <c:v>112763946098208.94</c:v>
                </c:pt>
                <c:pt idx="3">
                  <c:v>148218272994742.41</c:v>
                </c:pt>
                <c:pt idx="4">
                  <c:v>153502175263991.97</c:v>
                </c:pt>
                <c:pt idx="5">
                  <c:v>142238214972221.63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5AC-498F-8374-10FDBF50CCA1}"/>
            </c:ext>
          </c:extLst>
        </c:ser>
        <c:ser>
          <c:idx val="9"/>
          <c:order val="9"/>
          <c:tx>
            <c:strRef>
              <c:f>'Diesel Ship Fuel Composition'!$U$1:$U$2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'Diesel Ship Fuel Composition'!$K$3:$K$14</c:f>
              <c:multiLvlStrCache>
                <c:ptCount val="7"/>
                <c:lvl>
                  <c:pt idx="0">
                    <c:v>1.4. 境内轮船和飞机在境外的加油量</c:v>
                  </c:pt>
                  <c:pt idx="1">
                    <c:v>1.7. 境外轮船和飞机在境内的加油量(-)</c:v>
                  </c:pt>
                  <c:pt idx="2">
                    <c:v>1.4. 境内轮船和飞机在境外的加油量</c:v>
                  </c:pt>
                  <c:pt idx="3">
                    <c:v>1.7. 境外轮船和飞机在境内的加油量(-)</c:v>
                  </c:pt>
                  <c:pt idx="4">
                    <c:v>1.4. 境内轮船和飞机在境外的加油量</c:v>
                  </c:pt>
                  <c:pt idx="5">
                    <c:v>1.7. 境外轮船和飞机在境内的加油量(-)</c:v>
                  </c:pt>
                  <c:pt idx="6">
                    <c:v>(空白)</c:v>
                  </c:pt>
                </c:lvl>
                <c:lvl>
                  <c:pt idx="0">
                    <c:v>柴油(万吨)</c:v>
                  </c:pt>
                  <c:pt idx="2">
                    <c:v>煤油(万吨)</c:v>
                  </c:pt>
                  <c:pt idx="4">
                    <c:v>燃料油(万吨)</c:v>
                  </c:pt>
                  <c:pt idx="6">
                    <c:v>(空白)</c:v>
                  </c:pt>
                </c:lvl>
              </c:multiLvlStrCache>
            </c:multiLvlStrRef>
          </c:cat>
          <c:val>
            <c:numRef>
              <c:f>'Diesel Ship Fuel Composition'!$U$3:$U$14</c:f>
              <c:numCache>
                <c:formatCode>0.00E+00</c:formatCode>
                <c:ptCount val="7"/>
                <c:pt idx="0">
                  <c:v>3100696896756.6978</c:v>
                </c:pt>
                <c:pt idx="1">
                  <c:v>5409038393559.9238</c:v>
                </c:pt>
                <c:pt idx="2">
                  <c:v>125263790537723.69</c:v>
                </c:pt>
                <c:pt idx="3">
                  <c:v>158938257154822.66</c:v>
                </c:pt>
                <c:pt idx="4">
                  <c:v>143375708499223.06</c:v>
                </c:pt>
                <c:pt idx="5">
                  <c:v>131648031334075.83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5AC-498F-8374-10FDBF50CCA1}"/>
            </c:ext>
          </c:extLst>
        </c:ser>
        <c:ser>
          <c:idx val="10"/>
          <c:order val="10"/>
          <c:tx>
            <c:strRef>
              <c:f>'Diesel Ship Fuel Composition'!$V$1:$V$2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'Diesel Ship Fuel Composition'!$K$3:$K$14</c:f>
              <c:multiLvlStrCache>
                <c:ptCount val="7"/>
                <c:lvl>
                  <c:pt idx="0">
                    <c:v>1.4. 境内轮船和飞机在境外的加油量</c:v>
                  </c:pt>
                  <c:pt idx="1">
                    <c:v>1.7. 境外轮船和飞机在境内的加油量(-)</c:v>
                  </c:pt>
                  <c:pt idx="2">
                    <c:v>1.4. 境内轮船和飞机在境外的加油量</c:v>
                  </c:pt>
                  <c:pt idx="3">
                    <c:v>1.7. 境外轮船和飞机在境内的加油量(-)</c:v>
                  </c:pt>
                  <c:pt idx="4">
                    <c:v>1.4. 境内轮船和飞机在境外的加油量</c:v>
                  </c:pt>
                  <c:pt idx="5">
                    <c:v>1.7. 境外轮船和飞机在境内的加油量(-)</c:v>
                  </c:pt>
                  <c:pt idx="6">
                    <c:v>(空白)</c:v>
                  </c:pt>
                </c:lvl>
                <c:lvl>
                  <c:pt idx="0">
                    <c:v>柴油(万吨)</c:v>
                  </c:pt>
                  <c:pt idx="2">
                    <c:v>煤油(万吨)</c:v>
                  </c:pt>
                  <c:pt idx="4">
                    <c:v>燃料油(万吨)</c:v>
                  </c:pt>
                  <c:pt idx="6">
                    <c:v>(空白)</c:v>
                  </c:pt>
                </c:lvl>
              </c:multiLvlStrCache>
            </c:multiLvlStrRef>
          </c:cat>
          <c:val>
            <c:numRef>
              <c:f>'Diesel Ship Fuel Composition'!$V$3:$V$14</c:f>
              <c:numCache>
                <c:formatCode>0.00E+00</c:formatCode>
                <c:ptCount val="7"/>
                <c:pt idx="0">
                  <c:v>11582133779932.123</c:v>
                </c:pt>
                <c:pt idx="1">
                  <c:v>6063944387399.0176</c:v>
                </c:pt>
                <c:pt idx="2">
                  <c:v>150198163443195.94</c:v>
                </c:pt>
                <c:pt idx="3">
                  <c:v>158917845913086.06</c:v>
                </c:pt>
                <c:pt idx="4">
                  <c:v>209168017029619.81</c:v>
                </c:pt>
                <c:pt idx="5">
                  <c:v>138877258488259.17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5AC-498F-8374-10FDBF50CCA1}"/>
            </c:ext>
          </c:extLst>
        </c:ser>
        <c:ser>
          <c:idx val="11"/>
          <c:order val="11"/>
          <c:tx>
            <c:strRef>
              <c:f>'Diesel Ship Fuel Composition'!$W$1:$W$2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'Diesel Ship Fuel Composition'!$K$3:$K$14</c:f>
              <c:multiLvlStrCache>
                <c:ptCount val="7"/>
                <c:lvl>
                  <c:pt idx="0">
                    <c:v>1.4. 境内轮船和飞机在境外的加油量</c:v>
                  </c:pt>
                  <c:pt idx="1">
                    <c:v>1.7. 境外轮船和飞机在境内的加油量(-)</c:v>
                  </c:pt>
                  <c:pt idx="2">
                    <c:v>1.4. 境内轮船和飞机在境外的加油量</c:v>
                  </c:pt>
                  <c:pt idx="3">
                    <c:v>1.7. 境外轮船和飞机在境内的加油量(-)</c:v>
                  </c:pt>
                  <c:pt idx="4">
                    <c:v>1.4. 境内轮船和飞机在境外的加油量</c:v>
                  </c:pt>
                  <c:pt idx="5">
                    <c:v>1.7. 境外轮船和飞机在境内的加油量(-)</c:v>
                  </c:pt>
                  <c:pt idx="6">
                    <c:v>(空白)</c:v>
                  </c:pt>
                </c:lvl>
                <c:lvl>
                  <c:pt idx="0">
                    <c:v>柴油(万吨)</c:v>
                  </c:pt>
                  <c:pt idx="2">
                    <c:v>煤油(万吨)</c:v>
                  </c:pt>
                  <c:pt idx="4">
                    <c:v>燃料油(万吨)</c:v>
                  </c:pt>
                  <c:pt idx="6">
                    <c:v>(空白)</c:v>
                  </c:pt>
                </c:lvl>
              </c:multiLvlStrCache>
            </c:multiLvlStrRef>
          </c:cat>
          <c:val>
            <c:numRef>
              <c:f>'Diesel Ship Fuel Composition'!$W$3:$W$14</c:f>
              <c:numCache>
                <c:formatCode>0.00E+00</c:formatCode>
                <c:ptCount val="7"/>
                <c:pt idx="0">
                  <c:v>9924655647376.3926</c:v>
                </c:pt>
                <c:pt idx="1">
                  <c:v>6726935640421.3105</c:v>
                </c:pt>
                <c:pt idx="2">
                  <c:v>173320018082455.09</c:v>
                </c:pt>
                <c:pt idx="3">
                  <c:v>168078411204487.44</c:v>
                </c:pt>
                <c:pt idx="4">
                  <c:v>225429814734452.19</c:v>
                </c:pt>
                <c:pt idx="5">
                  <c:v>141231513383864.94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5AC-498F-8374-10FDBF50CCA1}"/>
            </c:ext>
          </c:extLst>
        </c:ser>
        <c:ser>
          <c:idx val="12"/>
          <c:order val="12"/>
          <c:tx>
            <c:strRef>
              <c:f>'Diesel Ship Fuel Composition'!$X$1:$X$2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'Diesel Ship Fuel Composition'!$K$3:$K$14</c:f>
              <c:multiLvlStrCache>
                <c:ptCount val="7"/>
                <c:lvl>
                  <c:pt idx="0">
                    <c:v>1.4. 境内轮船和飞机在境外的加油量</c:v>
                  </c:pt>
                  <c:pt idx="1">
                    <c:v>1.7. 境外轮船和飞机在境内的加油量(-)</c:v>
                  </c:pt>
                  <c:pt idx="2">
                    <c:v>1.4. 境内轮船和飞机在境外的加油量</c:v>
                  </c:pt>
                  <c:pt idx="3">
                    <c:v>1.7. 境外轮船和飞机在境内的加油量(-)</c:v>
                  </c:pt>
                  <c:pt idx="4">
                    <c:v>1.4. 境内轮船和飞机在境外的加油量</c:v>
                  </c:pt>
                  <c:pt idx="5">
                    <c:v>1.7. 境外轮船和飞机在境内的加油量(-)</c:v>
                  </c:pt>
                  <c:pt idx="6">
                    <c:v>(空白)</c:v>
                  </c:pt>
                </c:lvl>
                <c:lvl>
                  <c:pt idx="0">
                    <c:v>柴油(万吨)</c:v>
                  </c:pt>
                  <c:pt idx="2">
                    <c:v>煤油(万吨)</c:v>
                  </c:pt>
                  <c:pt idx="4">
                    <c:v>燃料油(万吨)</c:v>
                  </c:pt>
                  <c:pt idx="6">
                    <c:v>(空白)</c:v>
                  </c:pt>
                </c:lvl>
              </c:multiLvlStrCache>
            </c:multiLvlStrRef>
          </c:cat>
          <c:val>
            <c:numRef>
              <c:f>'Diesel Ship Fuel Composition'!$X$3:$X$14</c:f>
              <c:numCache>
                <c:formatCode>0.00E+00</c:formatCode>
                <c:ptCount val="7"/>
                <c:pt idx="0">
                  <c:v>13284080837995.447</c:v>
                </c:pt>
                <c:pt idx="1">
                  <c:v>7074601785298.8535</c:v>
                </c:pt>
                <c:pt idx="2">
                  <c:v>194539544991859.94</c:v>
                </c:pt>
                <c:pt idx="3">
                  <c:v>184501296305783.25</c:v>
                </c:pt>
                <c:pt idx="4">
                  <c:v>221343557499823.38</c:v>
                </c:pt>
                <c:pt idx="5">
                  <c:v>161642982596608.5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5AC-498F-8374-10FDBF50CCA1}"/>
            </c:ext>
          </c:extLst>
        </c:ser>
        <c:ser>
          <c:idx val="13"/>
          <c:order val="13"/>
          <c:tx>
            <c:strRef>
              <c:f>'Diesel Ship Fuel Composition'!$Y$1:$Y$2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'Diesel Ship Fuel Composition'!$K$3:$K$14</c:f>
              <c:multiLvlStrCache>
                <c:ptCount val="7"/>
                <c:lvl>
                  <c:pt idx="0">
                    <c:v>1.4. 境内轮船和飞机在境外的加油量</c:v>
                  </c:pt>
                  <c:pt idx="1">
                    <c:v>1.7. 境外轮船和飞机在境内的加油量(-)</c:v>
                  </c:pt>
                  <c:pt idx="2">
                    <c:v>1.4. 境内轮船和飞机在境外的加油量</c:v>
                  </c:pt>
                  <c:pt idx="3">
                    <c:v>1.7. 境外轮船和飞机在境内的加油量(-)</c:v>
                  </c:pt>
                  <c:pt idx="4">
                    <c:v>1.4. 境内轮船和飞机在境外的加油量</c:v>
                  </c:pt>
                  <c:pt idx="5">
                    <c:v>1.7. 境外轮船和飞机在境内的加油量(-)</c:v>
                  </c:pt>
                  <c:pt idx="6">
                    <c:v>(空白)</c:v>
                  </c:pt>
                </c:lvl>
                <c:lvl>
                  <c:pt idx="0">
                    <c:v>柴油(万吨)</c:v>
                  </c:pt>
                  <c:pt idx="2">
                    <c:v>煤油(万吨)</c:v>
                  </c:pt>
                  <c:pt idx="4">
                    <c:v>燃料油(万吨)</c:v>
                  </c:pt>
                  <c:pt idx="6">
                    <c:v>(空白)</c:v>
                  </c:pt>
                </c:lvl>
              </c:multiLvlStrCache>
            </c:multiLvlStrRef>
          </c:cat>
          <c:val>
            <c:numRef>
              <c:f>'Diesel Ship Fuel Composition'!$Y$3:$Y$14</c:f>
              <c:numCache>
                <c:formatCode>0.00E+00</c:formatCode>
                <c:ptCount val="7"/>
                <c:pt idx="0">
                  <c:v>7228221709779.6289</c:v>
                </c:pt>
                <c:pt idx="1">
                  <c:v>7919511369943.1172</c:v>
                </c:pt>
                <c:pt idx="2">
                  <c:v>216220365964512.69</c:v>
                </c:pt>
                <c:pt idx="3">
                  <c:v>195956085168382.34</c:v>
                </c:pt>
                <c:pt idx="4">
                  <c:v>240042841333944.53</c:v>
                </c:pt>
                <c:pt idx="5">
                  <c:v>175669427168239.5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5AC-498F-8374-10FDBF50CCA1}"/>
            </c:ext>
          </c:extLst>
        </c:ser>
        <c:ser>
          <c:idx val="14"/>
          <c:order val="14"/>
          <c:tx>
            <c:strRef>
              <c:f>'Diesel Ship Fuel Composition'!$Z$1:$Z$2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'Diesel Ship Fuel Composition'!$K$3:$K$14</c:f>
              <c:multiLvlStrCache>
                <c:ptCount val="7"/>
                <c:lvl>
                  <c:pt idx="0">
                    <c:v>1.4. 境内轮船和飞机在境外的加油量</c:v>
                  </c:pt>
                  <c:pt idx="1">
                    <c:v>1.7. 境外轮船和飞机在境内的加油量(-)</c:v>
                  </c:pt>
                  <c:pt idx="2">
                    <c:v>1.4. 境内轮船和飞机在境外的加油量</c:v>
                  </c:pt>
                  <c:pt idx="3">
                    <c:v>1.7. 境外轮船和飞机在境内的加油量(-)</c:v>
                  </c:pt>
                  <c:pt idx="4">
                    <c:v>1.4. 境内轮船和飞机在境外的加油量</c:v>
                  </c:pt>
                  <c:pt idx="5">
                    <c:v>1.7. 境外轮船和飞机在境内的加油量(-)</c:v>
                  </c:pt>
                  <c:pt idx="6">
                    <c:v>(空白)</c:v>
                  </c:pt>
                </c:lvl>
                <c:lvl>
                  <c:pt idx="0">
                    <c:v>柴油(万吨)</c:v>
                  </c:pt>
                  <c:pt idx="2">
                    <c:v>煤油(万吨)</c:v>
                  </c:pt>
                  <c:pt idx="4">
                    <c:v>燃料油(万吨)</c:v>
                  </c:pt>
                  <c:pt idx="6">
                    <c:v>(空白)</c:v>
                  </c:pt>
                </c:lvl>
              </c:multiLvlStrCache>
            </c:multiLvlStrRef>
          </c:cat>
          <c:val>
            <c:numRef>
              <c:f>'Diesel Ship Fuel Composition'!$Z$3:$Z$14</c:f>
              <c:numCache>
                <c:formatCode>0.00E+00</c:formatCode>
                <c:ptCount val="7"/>
                <c:pt idx="0">
                  <c:v>10284449681028.734</c:v>
                </c:pt>
                <c:pt idx="1">
                  <c:v>20540600954916.273</c:v>
                </c:pt>
                <c:pt idx="2">
                  <c:v>229944884908225.5</c:v>
                </c:pt>
                <c:pt idx="3">
                  <c:v>195266185197684.09</c:v>
                </c:pt>
                <c:pt idx="4">
                  <c:v>215200299775599.56</c:v>
                </c:pt>
                <c:pt idx="5">
                  <c:v>170746894204700.16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5AC-498F-8374-10FDBF50CCA1}"/>
            </c:ext>
          </c:extLst>
        </c:ser>
        <c:ser>
          <c:idx val="15"/>
          <c:order val="15"/>
          <c:tx>
            <c:strRef>
              <c:f>'Diesel Ship Fuel Composition'!$AA$1:$AA$2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'Diesel Ship Fuel Composition'!$K$3:$K$14</c:f>
              <c:multiLvlStrCache>
                <c:ptCount val="7"/>
                <c:lvl>
                  <c:pt idx="0">
                    <c:v>1.4. 境内轮船和飞机在境外的加油量</c:v>
                  </c:pt>
                  <c:pt idx="1">
                    <c:v>1.7. 境外轮船和飞机在境内的加油量(-)</c:v>
                  </c:pt>
                  <c:pt idx="2">
                    <c:v>1.4. 境内轮船和飞机在境外的加油量</c:v>
                  </c:pt>
                  <c:pt idx="3">
                    <c:v>1.7. 境外轮船和飞机在境内的加油量(-)</c:v>
                  </c:pt>
                  <c:pt idx="4">
                    <c:v>1.4. 境内轮船和飞机在境外的加油量</c:v>
                  </c:pt>
                  <c:pt idx="5">
                    <c:v>1.7. 境外轮船和飞机在境内的加油量(-)</c:v>
                  </c:pt>
                  <c:pt idx="6">
                    <c:v>(空白)</c:v>
                  </c:pt>
                </c:lvl>
                <c:lvl>
                  <c:pt idx="0">
                    <c:v>柴油(万吨)</c:v>
                  </c:pt>
                  <c:pt idx="2">
                    <c:v>煤油(万吨)</c:v>
                  </c:pt>
                  <c:pt idx="4">
                    <c:v>燃料油(万吨)</c:v>
                  </c:pt>
                  <c:pt idx="6">
                    <c:v>(空白)</c:v>
                  </c:pt>
                </c:lvl>
              </c:multiLvlStrCache>
            </c:multiLvlStrRef>
          </c:cat>
          <c:val>
            <c:numRef>
              <c:f>'Diesel Ship Fuel Composition'!$AA$3:$AA$14</c:f>
              <c:numCache>
                <c:formatCode>0.00E+00</c:formatCode>
                <c:ptCount val="7"/>
                <c:pt idx="0">
                  <c:v>7426310559767.9971</c:v>
                </c:pt>
                <c:pt idx="1">
                  <c:v>14234098792021.295</c:v>
                </c:pt>
                <c:pt idx="2">
                  <c:v>101370390960819.77</c:v>
                </c:pt>
                <c:pt idx="3">
                  <c:v>93393677690143.141</c:v>
                </c:pt>
                <c:pt idx="4">
                  <c:v>201122331106926.72</c:v>
                </c:pt>
                <c:pt idx="5">
                  <c:v>217554554671205.31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5AC-498F-8374-10FDBF50CCA1}"/>
            </c:ext>
          </c:extLst>
        </c:ser>
        <c:ser>
          <c:idx val="16"/>
          <c:order val="16"/>
          <c:tx>
            <c:strRef>
              <c:f>'Diesel Ship Fuel Composition'!$AB$1:$AB$2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'Diesel Ship Fuel Composition'!$K$3:$K$14</c:f>
              <c:multiLvlStrCache>
                <c:ptCount val="7"/>
                <c:lvl>
                  <c:pt idx="0">
                    <c:v>1.4. 境内轮船和飞机在境外的加油量</c:v>
                  </c:pt>
                  <c:pt idx="1">
                    <c:v>1.7. 境外轮船和飞机在境内的加油量(-)</c:v>
                  </c:pt>
                  <c:pt idx="2">
                    <c:v>1.4. 境内轮船和飞机在境外的加油量</c:v>
                  </c:pt>
                  <c:pt idx="3">
                    <c:v>1.7. 境外轮船和飞机在境内的加油量(-)</c:v>
                  </c:pt>
                  <c:pt idx="4">
                    <c:v>1.4. 境内轮船和飞机在境外的加油量</c:v>
                  </c:pt>
                  <c:pt idx="5">
                    <c:v>1.7. 境外轮船和飞机在境内的加油量(-)</c:v>
                  </c:pt>
                  <c:pt idx="6">
                    <c:v>(空白)</c:v>
                  </c:pt>
                </c:lvl>
                <c:lvl>
                  <c:pt idx="0">
                    <c:v>柴油(万吨)</c:v>
                  </c:pt>
                  <c:pt idx="2">
                    <c:v>煤油(万吨)</c:v>
                  </c:pt>
                  <c:pt idx="4">
                    <c:v>燃料油(万吨)</c:v>
                  </c:pt>
                  <c:pt idx="6">
                    <c:v>(空白)</c:v>
                  </c:pt>
                </c:lvl>
              </c:multiLvlStrCache>
            </c:multiLvlStrRef>
          </c:cat>
          <c:val>
            <c:numRef>
              <c:f>'Diesel Ship Fuel Composition'!$AB$3:$AB$14</c:f>
              <c:numCache>
                <c:formatCode>0.00E+00</c:formatCode>
                <c:ptCount val="7"/>
                <c:pt idx="0">
                  <c:v>7895255592393.5215</c:v>
                </c:pt>
                <c:pt idx="1">
                  <c:v>17670333944880.738</c:v>
                </c:pt>
                <c:pt idx="2">
                  <c:v>89446143538278.109</c:v>
                </c:pt>
                <c:pt idx="3">
                  <c:v>89315511591163.641</c:v>
                </c:pt>
                <c:pt idx="4">
                  <c:v>210896055976562.78</c:v>
                </c:pt>
                <c:pt idx="5">
                  <c:v>253843372557007.31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5AC-498F-8374-10FDBF50CCA1}"/>
            </c:ext>
          </c:extLst>
        </c:ser>
        <c:ser>
          <c:idx val="17"/>
          <c:order val="17"/>
          <c:tx>
            <c:strRef>
              <c:f>'Diesel Ship Fuel Composition'!$AC$1:$AC$2</c:f>
              <c:strCache>
                <c:ptCount val="1"/>
                <c:pt idx="0">
                  <c:v>(空白)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'Diesel Ship Fuel Composition'!$K$3:$K$14</c:f>
              <c:multiLvlStrCache>
                <c:ptCount val="7"/>
                <c:lvl>
                  <c:pt idx="0">
                    <c:v>1.4. 境内轮船和飞机在境外的加油量</c:v>
                  </c:pt>
                  <c:pt idx="1">
                    <c:v>1.7. 境外轮船和飞机在境内的加油量(-)</c:v>
                  </c:pt>
                  <c:pt idx="2">
                    <c:v>1.4. 境内轮船和飞机在境外的加油量</c:v>
                  </c:pt>
                  <c:pt idx="3">
                    <c:v>1.7. 境外轮船和飞机在境内的加油量(-)</c:v>
                  </c:pt>
                  <c:pt idx="4">
                    <c:v>1.4. 境内轮船和飞机在境外的加油量</c:v>
                  </c:pt>
                  <c:pt idx="5">
                    <c:v>1.7. 境外轮船和飞机在境内的加油量(-)</c:v>
                  </c:pt>
                  <c:pt idx="6">
                    <c:v>(空白)</c:v>
                  </c:pt>
                </c:lvl>
                <c:lvl>
                  <c:pt idx="0">
                    <c:v>柴油(万吨)</c:v>
                  </c:pt>
                  <c:pt idx="2">
                    <c:v>煤油(万吨)</c:v>
                  </c:pt>
                  <c:pt idx="4">
                    <c:v>燃料油(万吨)</c:v>
                  </c:pt>
                  <c:pt idx="6">
                    <c:v>(空白)</c:v>
                  </c:pt>
                </c:lvl>
              </c:multiLvlStrCache>
            </c:multiLvlStrRef>
          </c:cat>
          <c:val>
            <c:numRef>
              <c:f>'Diesel Ship Fuel Composition'!$AC$3:$AC$14</c:f>
              <c:numCache>
                <c:formatCode>0.00E+00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11-65AC-498F-8374-10FDBF50C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8672575"/>
        <c:axId val="1208660575"/>
      </c:barChart>
      <c:catAx>
        <c:axId val="1208672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8660575"/>
        <c:crosses val="autoZero"/>
        <c:auto val="1"/>
        <c:lblAlgn val="ctr"/>
        <c:lblOffset val="100"/>
        <c:noMultiLvlLbl val="0"/>
      </c:catAx>
      <c:valAx>
        <c:axId val="120866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867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Diesel Ship</a:t>
            </a:r>
            <a:r>
              <a:rPr lang="en-US" altLang="zh-CN" baseline="0"/>
              <a:t> Fuel Composition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 alt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'Diesel Ship Fuel Composition'!$K$18</c:f>
              <c:strCache>
                <c:ptCount val="1"/>
                <c:pt idx="0">
                  <c:v>Ship - Diesel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'Diesel Ship Fuel Composition'!$L$17:$AB$17</c:f>
              <c:numCache>
                <c:formatCode>General</c:formatCode>
                <c:ptCount val="1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</c:numCache>
            </c:numRef>
          </c:cat>
          <c:val>
            <c:numRef>
              <c:f>'Diesel Ship Fuel Composition'!$L$18:$AB$18</c:f>
              <c:numCache>
                <c:formatCode>0.00E+00</c:formatCode>
                <c:ptCount val="17"/>
                <c:pt idx="0">
                  <c:v>12560450141099.166</c:v>
                </c:pt>
                <c:pt idx="1">
                  <c:v>14209843014471.699</c:v>
                </c:pt>
                <c:pt idx="2">
                  <c:v>15653061778672.664</c:v>
                </c:pt>
                <c:pt idx="3">
                  <c:v>14011754164483.332</c:v>
                </c:pt>
                <c:pt idx="4">
                  <c:v>14884962156268.789</c:v>
                </c:pt>
                <c:pt idx="5">
                  <c:v>14727299602196.414</c:v>
                </c:pt>
                <c:pt idx="6">
                  <c:v>15471143447050.693</c:v>
                </c:pt>
                <c:pt idx="7">
                  <c:v>11808521037061.688</c:v>
                </c:pt>
                <c:pt idx="8">
                  <c:v>9973167202475.5859</c:v>
                </c:pt>
                <c:pt idx="9">
                  <c:v>8509735290316.6211</c:v>
                </c:pt>
                <c:pt idx="10">
                  <c:v>17646078167331.141</c:v>
                </c:pt>
                <c:pt idx="11">
                  <c:v>16651591287797.703</c:v>
                </c:pt>
                <c:pt idx="12">
                  <c:v>20358682623294.301</c:v>
                </c:pt>
                <c:pt idx="13">
                  <c:v>15147733079722.746</c:v>
                </c:pt>
                <c:pt idx="14">
                  <c:v>30825050635945.008</c:v>
                </c:pt>
                <c:pt idx="15">
                  <c:v>21660409351789.293</c:v>
                </c:pt>
                <c:pt idx="16">
                  <c:v>25565589537274.258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A5-460B-A1C5-0F27177AA885}"/>
            </c:ext>
          </c:extLst>
        </c:ser>
        <c:ser>
          <c:idx val="1"/>
          <c:order val="1"/>
          <c:tx>
            <c:strRef>
              <c:f>'Diesel Ship Fuel Composition'!$K$19</c:f>
              <c:strCache>
                <c:ptCount val="1"/>
                <c:pt idx="0">
                  <c:v>Ship - Heavy Fuel Oil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'Diesel Ship Fuel Composition'!$L$17:$AB$17</c:f>
              <c:numCache>
                <c:formatCode>General</c:formatCode>
                <c:ptCount val="1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</c:numCache>
            </c:numRef>
          </c:cat>
          <c:val>
            <c:numRef>
              <c:f>'Diesel Ship Fuel Composition'!$L$19:$AB$19</c:f>
              <c:numCache>
                <c:formatCode>0.00E+00</c:formatCode>
                <c:ptCount val="17"/>
                <c:pt idx="0">
                  <c:v>187416921293787.44</c:v>
                </c:pt>
                <c:pt idx="1">
                  <c:v>217027423524546.13</c:v>
                </c:pt>
                <c:pt idx="2">
                  <c:v>254521112602712</c:v>
                </c:pt>
                <c:pt idx="3">
                  <c:v>258357676136291.75</c:v>
                </c:pt>
                <c:pt idx="4">
                  <c:v>268202742063370.38</c:v>
                </c:pt>
                <c:pt idx="5">
                  <c:v>327344478683284.88</c:v>
                </c:pt>
                <c:pt idx="6">
                  <c:v>345742544719315.13</c:v>
                </c:pt>
                <c:pt idx="7">
                  <c:v>340455379684402.5</c:v>
                </c:pt>
                <c:pt idx="8">
                  <c:v>295740390236213.63</c:v>
                </c:pt>
                <c:pt idx="9">
                  <c:v>275023739833298.88</c:v>
                </c:pt>
                <c:pt idx="10">
                  <c:v>348045275517879</c:v>
                </c:pt>
                <c:pt idx="11">
                  <c:v>366661328118317.13</c:v>
                </c:pt>
                <c:pt idx="12">
                  <c:v>382986540096431.88</c:v>
                </c:pt>
                <c:pt idx="13">
                  <c:v>415712268502184</c:v>
                </c:pt>
                <c:pt idx="14">
                  <c:v>385947193980299.75</c:v>
                </c:pt>
                <c:pt idx="15">
                  <c:v>418676885778132</c:v>
                </c:pt>
                <c:pt idx="16">
                  <c:v>464739428533570.13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A5-460B-A1C5-0F27177AA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6804623"/>
        <c:axId val="346824303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'Diesel Ship Fuel Composition'!$K$20</c15:sqref>
                        </c15:formulaRef>
                      </c:ext>
                    </c:extLst>
                    <c:strCache>
                      <c:ptCount val="1"/>
                      <c:pt idx="0">
                        <c:v>Aircraft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'Diesel Ship Fuel Composition'!$L$17:$AB$17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2005</c:v>
                      </c:pt>
                      <c:pt idx="1">
                        <c:v>2006</c:v>
                      </c:pt>
                      <c:pt idx="2">
                        <c:v>2007</c:v>
                      </c:pt>
                      <c:pt idx="3">
                        <c:v>2008</c:v>
                      </c:pt>
                      <c:pt idx="4">
                        <c:v>2009</c:v>
                      </c:pt>
                      <c:pt idx="5">
                        <c:v>2010</c:v>
                      </c:pt>
                      <c:pt idx="6">
                        <c:v>2011</c:v>
                      </c:pt>
                      <c:pt idx="7">
                        <c:v>2012</c:v>
                      </c:pt>
                      <c:pt idx="8">
                        <c:v>2013</c:v>
                      </c:pt>
                      <c:pt idx="9">
                        <c:v>2014</c:v>
                      </c:pt>
                      <c:pt idx="10">
                        <c:v>2015</c:v>
                      </c:pt>
                      <c:pt idx="11">
                        <c:v>2016</c:v>
                      </c:pt>
                      <c:pt idx="12">
                        <c:v>2017</c:v>
                      </c:pt>
                      <c:pt idx="13">
                        <c:v>2018</c:v>
                      </c:pt>
                      <c:pt idx="14">
                        <c:v>2019</c:v>
                      </c:pt>
                      <c:pt idx="15">
                        <c:v>2020</c:v>
                      </c:pt>
                      <c:pt idx="16">
                        <c:v>2021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'Diesel Ship Fuel Composition'!$L$20:$AB$20</c15:sqref>
                        </c15:formulaRef>
                      </c:ext>
                    </c:extLst>
                    <c:numCache>
                      <c:formatCode>0.00E+00</c:formatCode>
                      <c:ptCount val="17"/>
                      <c:pt idx="0">
                        <c:v>133367053507167.44</c:v>
                      </c:pt>
                      <c:pt idx="1">
                        <c:v>156799159020823.44</c:v>
                      </c:pt>
                      <c:pt idx="2">
                        <c:v>159085218095326.44</c:v>
                      </c:pt>
                      <c:pt idx="3">
                        <c:v>146593538152506.34</c:v>
                      </c:pt>
                      <c:pt idx="4">
                        <c:v>169454128897536.56</c:v>
                      </c:pt>
                      <c:pt idx="5">
                        <c:v>205973922612722.38</c:v>
                      </c:pt>
                      <c:pt idx="6">
                        <c:v>231569619750461.56</c:v>
                      </c:pt>
                      <c:pt idx="7">
                        <c:v>243836776034178.69</c:v>
                      </c:pt>
                      <c:pt idx="8">
                        <c:v>260982219092951.34</c:v>
                      </c:pt>
                      <c:pt idx="9">
                        <c:v>284202047692546.38</c:v>
                      </c:pt>
                      <c:pt idx="10">
                        <c:v>309116009356282</c:v>
                      </c:pt>
                      <c:pt idx="11">
                        <c:v>341398429286942.5</c:v>
                      </c:pt>
                      <c:pt idx="12">
                        <c:v>379040841297643.19</c:v>
                      </c:pt>
                      <c:pt idx="13">
                        <c:v>412176451132895</c:v>
                      </c:pt>
                      <c:pt idx="14">
                        <c:v>425211070105909.63</c:v>
                      </c:pt>
                      <c:pt idx="15">
                        <c:v>194764068650962.91</c:v>
                      </c:pt>
                      <c:pt idx="16">
                        <c:v>178761655129441.75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C5A5-460B-A1C5-0F27177AA885}"/>
                  </c:ext>
                </c:extLst>
              </c15:ser>
            </c15:filteredBarSeries>
          </c:ext>
        </c:extLst>
      </c:barChart>
      <c:catAx>
        <c:axId val="34680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6824303"/>
        <c:crosses val="autoZero"/>
        <c:auto val="1"/>
        <c:lblAlgn val="ctr"/>
        <c:lblOffset val="100"/>
        <c:noMultiLvlLbl val="0"/>
      </c:catAx>
      <c:valAx>
        <c:axId val="34682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6804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Heavy</a:t>
            </a:r>
            <a:r>
              <a:rPr lang="en-US" altLang="zh-CN" baseline="0"/>
              <a:t> Fuel Oil as Share of Diesel Ships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'Diesel Ship Fuel Composition'!$L$17:$AB$17</c:f>
              <c:numCache>
                <c:formatCode>General</c:formatCode>
                <c:ptCount val="1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</c:numCache>
            </c:numRef>
          </c:cat>
          <c:val>
            <c:numRef>
              <c:f>'Diesel Ship Fuel Composition'!$L$22:$AB$22</c:f>
              <c:numCache>
                <c:formatCode>0.00%</c:formatCode>
                <c:ptCount val="17"/>
                <c:pt idx="0">
                  <c:v>0.93719064286636611</c:v>
                </c:pt>
                <c:pt idx="1">
                  <c:v>0.93854864647401459</c:v>
                </c:pt>
                <c:pt idx="2">
                  <c:v>0.94206307166658942</c:v>
                </c:pt>
                <c:pt idx="3">
                  <c:v>0.94855606905293932</c:v>
                </c:pt>
                <c:pt idx="4">
                  <c:v>0.94741925581932018</c:v>
                </c:pt>
                <c:pt idx="5">
                  <c:v>0.95694675639126958</c:v>
                </c:pt>
                <c:pt idx="6">
                  <c:v>0.95716900008527617</c:v>
                </c:pt>
                <c:pt idx="7">
                  <c:v>0.96647819713323757</c:v>
                </c:pt>
                <c:pt idx="8">
                  <c:v>0.96737741274534195</c:v>
                </c:pt>
                <c:pt idx="9">
                  <c:v>0.96998684093084064</c:v>
                </c:pt>
                <c:pt idx="10">
                  <c:v>0.95174597925407611</c:v>
                </c:pt>
                <c:pt idx="11">
                  <c:v>0.95655875279759206</c:v>
                </c:pt>
                <c:pt idx="12">
                  <c:v>0.94952541526085954</c:v>
                </c:pt>
                <c:pt idx="13">
                  <c:v>0.96484302784174047</c:v>
                </c:pt>
                <c:pt idx="14">
                  <c:v>0.92603861933193732</c:v>
                </c:pt>
                <c:pt idx="15">
                  <c:v>0.95080950536929099</c:v>
                </c:pt>
                <c:pt idx="16">
                  <c:v>0.94785778526627218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32-4DC3-91B3-ECA4CF0A8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4236879"/>
        <c:axId val="334249839"/>
      </c:lineChart>
      <c:catAx>
        <c:axId val="33423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4249839"/>
        <c:crosses val="autoZero"/>
        <c:auto val="1"/>
        <c:lblAlgn val="ctr"/>
        <c:lblOffset val="100"/>
        <c:noMultiLvlLbl val="0"/>
      </c:catAx>
      <c:valAx>
        <c:axId val="33424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4236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23</xdr:row>
      <xdr:rowOff>0</xdr:rowOff>
    </xdr:from>
    <xdr:to>
      <xdr:col>12</xdr:col>
      <xdr:colOff>371475</xdr:colOff>
      <xdr:row>39</xdr:row>
      <xdr:rowOff>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85541FC0-03BF-4827-A264-00FD4D04B6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18</xdr:col>
      <xdr:colOff>714375</xdr:colOff>
      <xdr:row>39</xdr:row>
      <xdr:rowOff>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A43561F9-A4EF-414F-BBC3-CF4D1CBA73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23</xdr:row>
      <xdr:rowOff>0</xdr:rowOff>
    </xdr:from>
    <xdr:to>
      <xdr:col>25</xdr:col>
      <xdr:colOff>714375</xdr:colOff>
      <xdr:row>39</xdr:row>
      <xdr:rowOff>0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1D9F5357-7334-4C1A-94D8-DCEF59AEAA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Project/EPS/&#25490;&#25918;&#28165;&#21333;/&#20840;&#22269;&#36947;&#36335;&#20132;&#36890;&#30899;&#25490;&#25918;&#39044;&#27979;_202302_after%20-%20after%20-%20VECC%20-%20&#21103;&#2641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ivia/Documents/EPS_Models%20by%20Region/United%20States/Calibration/Calibr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jeff-nonadmin/Dropbox%20(Energy%20Innovation)/EI-PlcyMdl/eps-1.5.0-us-wipE/InputData/web-app/BCF/BTU%20Conversion%20Facto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Project/EPS/&#25490;&#25918;&#28165;&#21333;/PEI_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各车型2017销售总表"/>
      <sheetName val="客车电动趋势潜力"/>
      <sheetName val="总量"/>
      <sheetName val="人口"/>
      <sheetName val="油耗情景设置"/>
      <sheetName val="电动化率情景设置"/>
      <sheetName val="里程情景设置"/>
      <sheetName val="里程计算 "/>
      <sheetName val="模型说明"/>
      <sheetName val="VECC油耗"/>
      <sheetName val="重型专用货车"/>
      <sheetName val="Sheet5"/>
      <sheetName val="京津冀"/>
      <sheetName val="长三角城市群"/>
      <sheetName val="珠三角"/>
      <sheetName val="成渝"/>
      <sheetName val="汾渭"/>
      <sheetName val="分国标油耗数据"/>
      <sheetName val="参数输入VECC"/>
      <sheetName val="参数输入"/>
      <sheetName val="参数数据库"/>
      <sheetName val="碳排放计算"/>
      <sheetName val="污染物排放计算"/>
      <sheetName val="乘用车"/>
      <sheetName val="出租车"/>
      <sheetName val="公交车"/>
      <sheetName val="中型公交车"/>
      <sheetName val="大型公交车"/>
      <sheetName val="道路客车"/>
      <sheetName val="轻型货车"/>
      <sheetName val="中重型货车"/>
      <sheetName val="FE+EV+VKT-H"/>
      <sheetName val="碳排放"/>
      <sheetName val="碳排放 (2)"/>
      <sheetName val="中型货车"/>
      <sheetName val="重型货车"/>
      <sheetName val="各年销量 "/>
      <sheetName val="总保有量"/>
      <sheetName val="公交车天然气占比"/>
      <sheetName val="国家统计局数据"/>
      <sheetName val="2017年大中型公交车保有量及对应生产年"/>
      <sheetName val="碳排放对比"/>
      <sheetName val="油耗因子更新"/>
      <sheetName val="修改前后的保有量比较"/>
      <sheetName val="乘用车残存率可视化"/>
      <sheetName val="Sheet4"/>
      <sheetName val="行驶里程区间"/>
      <sheetName val="Sheet3"/>
      <sheetName val="Sheet6"/>
      <sheetName val="各年碳排放"/>
      <sheetName val="油耗 -BAU"/>
      <sheetName val="油耗 -情景一"/>
      <sheetName val="油耗 -情景二"/>
      <sheetName val="油耗 -情景三"/>
      <sheetName val="参考情景"/>
      <sheetName val="轿车保有量+销量"/>
      <sheetName val="(弃用)FE(L)"/>
      <sheetName val="(弃用)FE(M)"/>
      <sheetName val="(弃用)FE(H)"/>
      <sheetName val="(弃用)FE+EV(L)"/>
      <sheetName val="(弃用)FE+EV(M)"/>
      <sheetName val="(弃用)FE+EV(H)"/>
      <sheetName val="(弃用)fe+ev+pvkt(L)"/>
      <sheetName val="(弃用)fe+ev+pvkt(M)"/>
      <sheetName val="(弃用)fe+ev+pvkt(H)"/>
      <sheetName val="(弃用)fe+ev+vkt(L)"/>
      <sheetName val="(弃用)fe+ev+vkt(M)"/>
      <sheetName val="(弃用)fe+ev+vkt(H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"/>
      <sheetName val="1. Transportation"/>
      <sheetName val="2. Electricity"/>
      <sheetName val="3. Industry Energy"/>
      <sheetName val="4. Buildings"/>
      <sheetName val="5. Industry Process"/>
      <sheetName val="6. Total"/>
      <sheetName val="7. Particulates"/>
      <sheetName val="7.1 NOX"/>
      <sheetName val="7.2 SOX"/>
      <sheetName val="7.3 PM25"/>
      <sheetName val="EPS"/>
      <sheetName val="NoSettings"/>
      <sheetName val="Vensim Variables"/>
      <sheetName val="EPA_GHG"/>
      <sheetName val="Table 3-1"/>
      <sheetName val="Table 3-7"/>
      <sheetName val="Table 3-9"/>
      <sheetName val="Table 3-10"/>
      <sheetName val="Table 3-11"/>
      <sheetName val="Table 3-12"/>
      <sheetName val="Table 3-13"/>
      <sheetName val="Table 3-14"/>
      <sheetName val="Table 3-15"/>
      <sheetName val="Table 4-1"/>
      <sheetName val="Table 5-1"/>
      <sheetName val="Table 6-1"/>
      <sheetName val="Table 7-1"/>
      <sheetName val="EIA"/>
      <sheetName val="Table 18"/>
      <sheetName val="Table 54"/>
      <sheetName val="Table 11.1"/>
      <sheetName val="Table 11.2"/>
      <sheetName val="Table 11.3"/>
      <sheetName val="Table 11.4"/>
      <sheetName val="Table 11.5"/>
      <sheetName val="Table 11.6"/>
      <sheetName val="Table 11.7"/>
      <sheetName val="National Emissions Inv"/>
      <sheetName val="EPA Data"/>
      <sheetName val="EPS_part"/>
      <sheetName val="Crosswalk Particulates"/>
      <sheetName val="EPA Data_by prim poll"/>
    </sheetNames>
    <sheetDataSet>
      <sheetData sheetId="0">
        <row r="19">
          <cell r="B19">
            <v>1.1023099999999999</v>
          </cell>
        </row>
        <row r="22">
          <cell r="B22">
            <v>1000000</v>
          </cell>
        </row>
        <row r="25">
          <cell r="B25">
            <v>1.1200000000000001</v>
          </cell>
        </row>
        <row r="26">
          <cell r="B26">
            <v>0.88926174496644295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Key to Data Locs"/>
      <sheetName val="GREET1 Results"/>
      <sheetName val="GREET1 EF"/>
      <sheetName val="GREET1 Electric"/>
      <sheetName val="GREET1 JetFuel_WTWa"/>
      <sheetName val="GREET1 Fuel_Specs"/>
      <sheetName val="EF Hub"/>
      <sheetName val="Fuel Heat Contents"/>
      <sheetName val="eGrid Plant"/>
      <sheetName val="Hard Coal and Lignite"/>
      <sheetName val="EPA_data"/>
      <sheetName val="Crosswalk sectors"/>
      <sheetName val="Crosswalk parts"/>
      <sheetName val="aeo 58"/>
      <sheetName val="aeo 11"/>
      <sheetName val="aeo 17"/>
      <sheetName val="aeo 35"/>
      <sheetName val="aeo 34"/>
      <sheetName val="aeo 33"/>
      <sheetName val="aeo 32"/>
      <sheetName val="aeo 31"/>
      <sheetName val="aeo 30"/>
      <sheetName val="aeo 29"/>
      <sheetName val="AEO 28"/>
      <sheetName val="aeo 27"/>
      <sheetName val="AEO 26"/>
      <sheetName val="aeo 25"/>
      <sheetName val="AEO 72"/>
      <sheetName val="AEO 37"/>
      <sheetName val="AEO 4"/>
      <sheetName val="AEO 5"/>
      <sheetName val="AEO 2"/>
      <sheetName val="EPA Data_by prim poll"/>
      <sheetName val="AEO 6"/>
      <sheetName val="Mining Breakdown"/>
      <sheetName val="2017 AEO BIFUBC"/>
      <sheetName val="CHECK"/>
      <sheetName val="particulates"/>
      <sheetName val="energy"/>
      <sheetName val="calcs"/>
      <sheetName val="EPS output_emissions"/>
      <sheetName val="EPS output_transp"/>
      <sheetName val="EPS output_build"/>
      <sheetName val="EPS output_ind"/>
      <sheetName val="Passenger-Micro&amp;light gasoline"/>
      <sheetName val="Passenger-Micro&amp;light diesel"/>
      <sheetName val="Passenger-TAXI gasoline"/>
      <sheetName val="Passenger-TAXI diesel"/>
      <sheetName val="Passenger-中型客车（gasoline）"/>
      <sheetName val="Passenger-中型客车（diesel）"/>
      <sheetName val="Passenger-大型客车（gasoline）"/>
      <sheetName val="Passenger-大型客车（diesel）"/>
      <sheetName val="Passenger-bus（gasoline）"/>
      <sheetName val="Passenger-bus（diesel)"/>
      <sheetName val="Freight-Mini&amp;light（gasoline）"/>
      <sheetName val="Freight-Mini&amp;light（diesel)"/>
      <sheetName val="Freight-MID(gasoline)"/>
      <sheetName val="Freight-MID(diesel)"/>
      <sheetName val="Freight-heavy(gasoline）"/>
      <sheetName val="Freight-heavy(diesel)"/>
      <sheetName val="passenger-LDV"/>
      <sheetName val="passenger-HDV"/>
      <sheetName val="freight-LDV"/>
      <sheetName val="freight-HDV"/>
      <sheetName val="交通部分"/>
      <sheetName val="建筑-民用源"/>
      <sheetName val="建筑-生物质燃料"/>
      <sheetName val="热值"/>
      <sheetName val="EPS分类对照表"/>
      <sheetName val="电力-CO2"/>
      <sheetName val="电力-VOC&amp;CO"/>
      <sheetName val="电力-NOx"/>
      <sheetName val="电力-SO2"/>
      <sheetName val="电力-PM"/>
      <sheetName val="电力-BCOC"/>
      <sheetName val="PEI-TFPEI-LDVs"/>
      <sheetName val="PEI-TFPEI-HDVs"/>
      <sheetName val="PEI-TFPEI-aircraft"/>
      <sheetName val="PEI-TFPEI-rail"/>
      <sheetName val="PEI-TFPEI-ships"/>
      <sheetName val="PEI-TFPEI-motorbikes"/>
      <sheetName val="PEI-EFPEI"/>
      <sheetName val="PEI-BFPEI"/>
      <sheetName val="PEI-IFPEI"/>
    </sheetNames>
    <sheetDataSet>
      <sheetData sheetId="0">
        <row r="89">
          <cell r="A89" t="b">
            <v>1</v>
          </cell>
        </row>
        <row r="203">
          <cell r="A203" t="b">
            <v>1</v>
          </cell>
        </row>
        <row r="214">
          <cell r="A214">
            <v>907185</v>
          </cell>
        </row>
        <row r="215">
          <cell r="A215">
            <v>1000000000000000</v>
          </cell>
        </row>
        <row r="216">
          <cell r="A216">
            <v>1000000000000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0">
          <cell r="E20">
            <v>97.72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8">
          <cell r="F18">
            <v>3.5930729262505267E-6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384.666825810185" createdVersion="8" refreshedVersion="8" minRefreshableVersion="3" recordCount="103" xr:uid="{FE04E746-7BD4-485C-9BA8-F8A67EBC14BE}">
  <cacheSource type="worksheet">
    <worksheetSource ref="A1:G1048576" sheet="Diesel Ship Fuel Composition"/>
  </cacheSource>
  <cacheFields count="7">
    <cacheField name="索引" numFmtId="0">
      <sharedItems containsString="0" containsBlank="1" containsNumber="1" containsInteger="1" minValue="16350" maxValue="45473"/>
    </cacheField>
    <cacheField name="地区" numFmtId="0">
      <sharedItems containsBlank="1"/>
    </cacheField>
    <cacheField name="年份" numFmtId="0">
      <sharedItems containsString="0" containsBlank="1" containsNumber="1" containsInteger="1" minValue="2005" maxValue="2021" count="18"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m/>
      </sharedItems>
    </cacheField>
    <cacheField name="项目" numFmtId="0">
      <sharedItems containsBlank="1" count="3">
        <s v="1.4. 境内轮船和飞机在境外的加油量"/>
        <s v="1.7. 境外轮船和飞机在境内的加油量(-)"/>
        <m/>
      </sharedItems>
    </cacheField>
    <cacheField name="能源品种" numFmtId="0">
      <sharedItems containsBlank="1" count="4">
        <s v="柴油(万吨)"/>
        <s v="煤油(万吨)"/>
        <s v="燃料油(万吨)"/>
        <m/>
      </sharedItems>
    </cacheField>
    <cacheField name="实物消费量" numFmtId="0">
      <sharedItems containsString="0" containsBlank="1" containsNumber="1" minValue="-640.47" maxValue="605.65"/>
    </cacheField>
    <cacheField name="BTU消费量" numFmtId="0">
      <sharedItems containsString="0" containsBlank="1" containsNumber="1" minValue="3100696896756.6978" maxValue="253843372557007.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n v="37000"/>
    <s v="全国"/>
    <x v="0"/>
    <x v="0"/>
    <x v="0"/>
    <n v="7.77"/>
    <n v="3141123192672.6909"/>
  </r>
  <r>
    <n v="37035"/>
    <s v="全国"/>
    <x v="1"/>
    <x v="0"/>
    <x v="0"/>
    <n v="10.15"/>
    <n v="4103269035473.3354"/>
  </r>
  <r>
    <n v="37070"/>
    <s v="全国"/>
    <x v="2"/>
    <x v="0"/>
    <x v="0"/>
    <n v="11.52"/>
    <n v="4657109289522.4453"/>
  </r>
  <r>
    <n v="37105"/>
    <s v="全国"/>
    <x v="3"/>
    <x v="0"/>
    <x v="0"/>
    <n v="8.61"/>
    <n v="3480704078367.0361"/>
  </r>
  <r>
    <n v="37140"/>
    <s v="全国"/>
    <x v="4"/>
    <x v="0"/>
    <x v="0"/>
    <n v="8.82"/>
    <n v="3565599299790.6226"/>
  </r>
  <r>
    <n v="44735"/>
    <s v="全国"/>
    <x v="5"/>
    <x v="0"/>
    <x v="0"/>
    <n v="10.19"/>
    <n v="4119439553839.7324"/>
  </r>
  <r>
    <n v="44770"/>
    <s v="全国"/>
    <x v="6"/>
    <x v="0"/>
    <x v="0"/>
    <n v="10.64"/>
    <n v="4301357885461.7036"/>
  </r>
  <r>
    <n v="44805"/>
    <s v="全国"/>
    <x v="7"/>
    <x v="0"/>
    <x v="0"/>
    <n v="8.94"/>
    <n v="3614110854889.8145"/>
  </r>
  <r>
    <n v="44840"/>
    <s v="全国"/>
    <x v="8"/>
    <x v="0"/>
    <x v="0"/>
    <n v="8.39"/>
    <n v="3391766227351.8506"/>
  </r>
  <r>
    <n v="44875"/>
    <s v="全国"/>
    <x v="9"/>
    <x v="0"/>
    <x v="0"/>
    <n v="7.67"/>
    <n v="3100696896756.6978"/>
  </r>
  <r>
    <n v="44910"/>
    <s v="全国"/>
    <x v="10"/>
    <x v="0"/>
    <x v="0"/>
    <n v="28.65"/>
    <n v="11582133779932.123"/>
  </r>
  <r>
    <n v="44945"/>
    <s v="全国"/>
    <x v="11"/>
    <x v="0"/>
    <x v="0"/>
    <n v="24.55"/>
    <n v="9924655647376.3926"/>
  </r>
  <r>
    <n v="44980"/>
    <s v="全国"/>
    <x v="12"/>
    <x v="0"/>
    <x v="0"/>
    <n v="32.86"/>
    <n v="13284080837995.447"/>
  </r>
  <r>
    <n v="45015"/>
    <s v="全国"/>
    <x v="13"/>
    <x v="0"/>
    <x v="0"/>
    <n v="17.88"/>
    <n v="7228221709779.6289"/>
  </r>
  <r>
    <n v="45050"/>
    <s v="全国"/>
    <x v="14"/>
    <x v="0"/>
    <x v="0"/>
    <n v="25.44"/>
    <n v="10284449681028.734"/>
  </r>
  <r>
    <n v="45085"/>
    <s v="全国"/>
    <x v="15"/>
    <x v="0"/>
    <x v="0"/>
    <n v="18.37"/>
    <n v="7426310559767.9971"/>
  </r>
  <r>
    <n v="17435"/>
    <s v="全国"/>
    <x v="16"/>
    <x v="0"/>
    <x v="0"/>
    <n v="19.53"/>
    <n v="7895255592393.5215"/>
  </r>
  <r>
    <n v="37003"/>
    <s v="全国"/>
    <x v="0"/>
    <x v="1"/>
    <x v="0"/>
    <n v="-23.3"/>
    <n v="9419326948426.4746"/>
  </r>
  <r>
    <n v="37038"/>
    <s v="全国"/>
    <x v="1"/>
    <x v="1"/>
    <x v="0"/>
    <n v="-25"/>
    <n v="10106573978998.363"/>
  </r>
  <r>
    <n v="37073"/>
    <s v="全国"/>
    <x v="2"/>
    <x v="1"/>
    <x v="0"/>
    <n v="-27.2"/>
    <n v="10995952489150.219"/>
  </r>
  <r>
    <n v="37108"/>
    <s v="全国"/>
    <x v="3"/>
    <x v="1"/>
    <x v="0"/>
    <n v="-26.05"/>
    <n v="10531050086116.295"/>
  </r>
  <r>
    <n v="37143"/>
    <s v="全国"/>
    <x v="4"/>
    <x v="1"/>
    <x v="0"/>
    <n v="-28"/>
    <n v="11319362856478.166"/>
  </r>
  <r>
    <n v="44738"/>
    <s v="全国"/>
    <x v="5"/>
    <x v="1"/>
    <x v="0"/>
    <n v="-26.24"/>
    <n v="10607860048356.682"/>
  </r>
  <r>
    <n v="44773"/>
    <s v="全国"/>
    <x v="6"/>
    <x v="1"/>
    <x v="0"/>
    <n v="-27.63"/>
    <n v="11169785561588.99"/>
  </r>
  <r>
    <n v="44808"/>
    <s v="全国"/>
    <x v="7"/>
    <x v="1"/>
    <x v="0"/>
    <n v="-20.27"/>
    <n v="8194410182171.8721"/>
  </r>
  <r>
    <n v="44843"/>
    <s v="全国"/>
    <x v="8"/>
    <x v="1"/>
    <x v="0"/>
    <n v="-16.28"/>
    <n v="6581400975123.7344"/>
  </r>
  <r>
    <n v="44878"/>
    <s v="全国"/>
    <x v="9"/>
    <x v="1"/>
    <x v="0"/>
    <n v="-13.38"/>
    <n v="5409038393559.9238"/>
  </r>
  <r>
    <n v="44913"/>
    <s v="全国"/>
    <x v="10"/>
    <x v="1"/>
    <x v="0"/>
    <n v="-15"/>
    <n v="6063944387399.0176"/>
  </r>
  <r>
    <n v="44948"/>
    <s v="全国"/>
    <x v="11"/>
    <x v="1"/>
    <x v="0"/>
    <n v="-16.64"/>
    <n v="6726935640421.3105"/>
  </r>
  <r>
    <n v="44983"/>
    <s v="全国"/>
    <x v="12"/>
    <x v="1"/>
    <x v="0"/>
    <n v="-17.5"/>
    <n v="7074601785298.8535"/>
  </r>
  <r>
    <n v="45018"/>
    <s v="全国"/>
    <x v="13"/>
    <x v="1"/>
    <x v="0"/>
    <n v="-19.59"/>
    <n v="7919511369943.1172"/>
  </r>
  <r>
    <n v="45053"/>
    <s v="全国"/>
    <x v="14"/>
    <x v="1"/>
    <x v="0"/>
    <n v="-50.81"/>
    <n v="20540600954916.273"/>
  </r>
  <r>
    <n v="45088"/>
    <s v="全国"/>
    <x v="15"/>
    <x v="1"/>
    <x v="0"/>
    <n v="-35.21"/>
    <n v="14234098792021.295"/>
  </r>
  <r>
    <n v="17438"/>
    <s v="全国"/>
    <x v="16"/>
    <x v="1"/>
    <x v="0"/>
    <n v="-43.71"/>
    <n v="17670333944880.738"/>
  </r>
  <r>
    <n v="36825"/>
    <s v="全国"/>
    <x v="0"/>
    <x v="0"/>
    <x v="1"/>
    <n v="147.80000000000001"/>
    <n v="60335630573490.508"/>
  </r>
  <r>
    <n v="36860"/>
    <s v="全国"/>
    <x v="1"/>
    <x v="0"/>
    <x v="1"/>
    <n v="170.8"/>
    <n v="69724801772342.203"/>
  </r>
  <r>
    <n v="36895"/>
    <s v="全国"/>
    <x v="2"/>
    <x v="0"/>
    <x v="1"/>
    <n v="200.7"/>
    <n v="81930724330849.406"/>
  </r>
  <r>
    <n v="36930"/>
    <s v="全国"/>
    <x v="3"/>
    <x v="0"/>
    <x v="1"/>
    <n v="189"/>
    <n v="77154493764477.031"/>
  </r>
  <r>
    <n v="36965"/>
    <s v="全国"/>
    <x v="4"/>
    <x v="0"/>
    <x v="1"/>
    <n v="183.21"/>
    <n v="74790871971374.797"/>
  </r>
  <r>
    <n v="44350"/>
    <s v="全国"/>
    <x v="5"/>
    <x v="0"/>
    <x v="1"/>
    <n v="239.06"/>
    <n v="97590228991195.125"/>
  </r>
  <r>
    <n v="44385"/>
    <s v="全国"/>
    <x v="6"/>
    <x v="0"/>
    <x v="1"/>
    <n v="256.8"/>
    <n v="104832137559352.92"/>
  </r>
  <r>
    <n v="44420"/>
    <s v="全国"/>
    <x v="7"/>
    <x v="0"/>
    <x v="1"/>
    <n v="256.49"/>
    <n v="104705587860585.78"/>
  </r>
  <r>
    <n v="44455"/>
    <s v="全国"/>
    <x v="8"/>
    <x v="0"/>
    <x v="1"/>
    <n v="276.23"/>
    <n v="112763946098208.94"/>
  </r>
  <r>
    <n v="44490"/>
    <s v="全国"/>
    <x v="9"/>
    <x v="0"/>
    <x v="1"/>
    <n v="306.85000000000002"/>
    <n v="125263790537723.69"/>
  </r>
  <r>
    <n v="44525"/>
    <s v="全国"/>
    <x v="10"/>
    <x v="0"/>
    <x v="1"/>
    <n v="367.93"/>
    <n v="150198163443195.94"/>
  </r>
  <r>
    <n v="44560"/>
    <s v="全国"/>
    <x v="11"/>
    <x v="0"/>
    <x v="1"/>
    <n v="424.57"/>
    <n v="173320018082455.09"/>
  </r>
  <r>
    <n v="44595"/>
    <s v="全国"/>
    <x v="12"/>
    <x v="0"/>
    <x v="1"/>
    <n v="476.55"/>
    <n v="194539544991859.94"/>
  </r>
  <r>
    <n v="44630"/>
    <s v="全国"/>
    <x v="13"/>
    <x v="0"/>
    <x v="1"/>
    <n v="529.66"/>
    <n v="216220365964512.69"/>
  </r>
  <r>
    <n v="44665"/>
    <s v="全国"/>
    <x v="14"/>
    <x v="0"/>
    <x v="1"/>
    <n v="563.28"/>
    <n v="229944884908225.5"/>
  </r>
  <r>
    <n v="44700"/>
    <s v="全国"/>
    <x v="15"/>
    <x v="0"/>
    <x v="1"/>
    <n v="248.32"/>
    <n v="101370390960819.77"/>
  </r>
  <r>
    <n v="16350"/>
    <s v="全国"/>
    <x v="16"/>
    <x v="0"/>
    <x v="1"/>
    <n v="219.11"/>
    <n v="89446143538278.109"/>
  </r>
  <r>
    <n v="36828"/>
    <s v="全国"/>
    <x v="0"/>
    <x v="1"/>
    <x v="1"/>
    <n v="-178.9"/>
    <n v="73031422933676.938"/>
  </r>
  <r>
    <n v="36863"/>
    <s v="全国"/>
    <x v="1"/>
    <x v="1"/>
    <x v="1"/>
    <n v="-213.3"/>
    <n v="87074357248481.219"/>
  </r>
  <r>
    <n v="36898"/>
    <s v="全国"/>
    <x v="2"/>
    <x v="1"/>
    <x v="1"/>
    <n v="-189"/>
    <n v="77154493764477.031"/>
  </r>
  <r>
    <n v="36933"/>
    <s v="全国"/>
    <x v="3"/>
    <x v="1"/>
    <x v="1"/>
    <n v="-170.1"/>
    <n v="69439044388029.32"/>
  </r>
  <r>
    <n v="36968"/>
    <s v="全国"/>
    <x v="4"/>
    <x v="1"/>
    <x v="1"/>
    <n v="-231.89"/>
    <n v="94663256926161.781"/>
  </r>
  <r>
    <n v="44353"/>
    <s v="全国"/>
    <x v="5"/>
    <x v="1"/>
    <x v="1"/>
    <n v="-265.5"/>
    <n v="108383693621527.25"/>
  </r>
  <r>
    <n v="44388"/>
    <s v="全国"/>
    <x v="6"/>
    <x v="1"/>
    <x v="1"/>
    <n v="-310.45999999999998"/>
    <n v="126737482191108.66"/>
  </r>
  <r>
    <n v="44423"/>
    <s v="全国"/>
    <x v="7"/>
    <x v="1"/>
    <x v="1"/>
    <n v="-340.82"/>
    <n v="139131188173592.91"/>
  </r>
  <r>
    <n v="44458"/>
    <s v="全国"/>
    <x v="8"/>
    <x v="1"/>
    <x v="1"/>
    <n v="-363.08"/>
    <n v="148218272994742.41"/>
  </r>
  <r>
    <n v="44493"/>
    <s v="全国"/>
    <x v="9"/>
    <x v="1"/>
    <x v="1"/>
    <n v="-389.34"/>
    <n v="158938257154822.66"/>
  </r>
  <r>
    <n v="44528"/>
    <s v="全国"/>
    <x v="10"/>
    <x v="1"/>
    <x v="1"/>
    <n v="-389.29"/>
    <n v="158917845913086.06"/>
  </r>
  <r>
    <n v="44563"/>
    <s v="全国"/>
    <x v="11"/>
    <x v="1"/>
    <x v="1"/>
    <n v="-411.73"/>
    <n v="168078411204487.44"/>
  </r>
  <r>
    <n v="44598"/>
    <s v="全国"/>
    <x v="12"/>
    <x v="1"/>
    <x v="1"/>
    <n v="-451.96"/>
    <n v="184501296305783.25"/>
  </r>
  <r>
    <n v="44633"/>
    <s v="全国"/>
    <x v="13"/>
    <x v="1"/>
    <x v="1"/>
    <n v="-480.02"/>
    <n v="195956085168382.34"/>
  </r>
  <r>
    <n v="44668"/>
    <s v="全国"/>
    <x v="14"/>
    <x v="1"/>
    <x v="1"/>
    <n v="-478.33"/>
    <n v="195266185197684.09"/>
  </r>
  <r>
    <n v="44703"/>
    <s v="全国"/>
    <x v="15"/>
    <x v="1"/>
    <x v="1"/>
    <n v="-228.78"/>
    <n v="93393677690143.141"/>
  </r>
  <r>
    <n v="16353"/>
    <s v="全国"/>
    <x v="16"/>
    <x v="1"/>
    <x v="1"/>
    <n v="-218.79"/>
    <n v="89315511591163.641"/>
  </r>
  <r>
    <n v="37175"/>
    <s v="全国"/>
    <x v="0"/>
    <x v="0"/>
    <x v="2"/>
    <n v="275.27"/>
    <n v="109100293790134.42"/>
  </r>
  <r>
    <n v="37210"/>
    <s v="全国"/>
    <x v="1"/>
    <x v="0"/>
    <x v="2"/>
    <n v="338.78"/>
    <n v="134271796891131.39"/>
  </r>
  <r>
    <n v="37245"/>
    <s v="全国"/>
    <x v="2"/>
    <x v="0"/>
    <x v="2"/>
    <n v="390.54"/>
    <n v="154786314297958.75"/>
  </r>
  <r>
    <n v="37280"/>
    <s v="全国"/>
    <x v="3"/>
    <x v="0"/>
    <x v="2"/>
    <n v="347.1"/>
    <n v="137569339101811.55"/>
  </r>
  <r>
    <n v="37315"/>
    <s v="全国"/>
    <x v="4"/>
    <x v="0"/>
    <x v="2"/>
    <n v="316.7"/>
    <n v="125520627178172.61"/>
  </r>
  <r>
    <n v="45120"/>
    <s v="全国"/>
    <x v="5"/>
    <x v="0"/>
    <x v="2"/>
    <n v="396.2"/>
    <n v="157029594215320.44"/>
  </r>
  <r>
    <n v="45155"/>
    <s v="全国"/>
    <x v="6"/>
    <x v="0"/>
    <x v="2"/>
    <n v="413.85"/>
    <n v="164024981236775.28"/>
  </r>
  <r>
    <n v="45190"/>
    <s v="全国"/>
    <x v="7"/>
    <x v="0"/>
    <x v="2"/>
    <n v="419.18"/>
    <n v="166137469215492.25"/>
  </r>
  <r>
    <n v="45225"/>
    <s v="全国"/>
    <x v="8"/>
    <x v="0"/>
    <x v="2"/>
    <n v="387.3"/>
    <n v="153502175263991.97"/>
  </r>
  <r>
    <n v="45260"/>
    <s v="全国"/>
    <x v="9"/>
    <x v="0"/>
    <x v="2"/>
    <n v="361.75"/>
    <n v="143375708499223.06"/>
  </r>
  <r>
    <n v="45295"/>
    <s v="全国"/>
    <x v="10"/>
    <x v="0"/>
    <x v="2"/>
    <n v="527.75"/>
    <n v="209168017029619.81"/>
  </r>
  <r>
    <n v="45330"/>
    <s v="全国"/>
    <x v="11"/>
    <x v="0"/>
    <x v="2"/>
    <n v="568.78"/>
    <n v="225429814734452.19"/>
  </r>
  <r>
    <n v="45365"/>
    <s v="全国"/>
    <x v="12"/>
    <x v="0"/>
    <x v="2"/>
    <n v="558.47"/>
    <n v="221343557499823.38"/>
  </r>
  <r>
    <n v="45400"/>
    <s v="全国"/>
    <x v="13"/>
    <x v="0"/>
    <x v="2"/>
    <n v="605.65"/>
    <n v="240042841333944.53"/>
  </r>
  <r>
    <n v="45435"/>
    <s v="全国"/>
    <x v="14"/>
    <x v="0"/>
    <x v="2"/>
    <n v="542.97"/>
    <n v="215200299775599.56"/>
  </r>
  <r>
    <n v="45470"/>
    <s v="全国"/>
    <x v="15"/>
    <x v="0"/>
    <x v="2"/>
    <n v="507.45"/>
    <n v="201122331106926.72"/>
  </r>
  <r>
    <n v="18520"/>
    <s v="全国"/>
    <x v="16"/>
    <x v="0"/>
    <x v="2"/>
    <n v="532.11"/>
    <n v="210896055976562.78"/>
  </r>
  <r>
    <n v="37178"/>
    <s v="全国"/>
    <x v="0"/>
    <x v="1"/>
    <x v="2"/>
    <n v="-197.6"/>
    <n v="78316627503653"/>
  </r>
  <r>
    <n v="37213"/>
    <s v="全国"/>
    <x v="1"/>
    <x v="1"/>
    <x v="2"/>
    <n v="-208.8"/>
    <n v="82755626633414.719"/>
  </r>
  <r>
    <n v="37248"/>
    <s v="全国"/>
    <x v="2"/>
    <x v="1"/>
    <x v="2"/>
    <n v="-251.64"/>
    <n v="99734798304753.25"/>
  </r>
  <r>
    <n v="37283"/>
    <s v="全国"/>
    <x v="3"/>
    <x v="1"/>
    <x v="2"/>
    <n v="-304.76"/>
    <n v="120788337034480.2"/>
  </r>
  <r>
    <n v="37318"/>
    <s v="全国"/>
    <x v="4"/>
    <x v="1"/>
    <x v="2"/>
    <n v="-360"/>
    <n v="142682114885197.78"/>
  </r>
  <r>
    <n v="45123"/>
    <s v="全国"/>
    <x v="5"/>
    <x v="1"/>
    <x v="2"/>
    <n v="-429.72"/>
    <n v="170314884467964.44"/>
  </r>
  <r>
    <n v="45158"/>
    <s v="全国"/>
    <x v="6"/>
    <x v="1"/>
    <x v="2"/>
    <n v="-458.49"/>
    <n v="181717563482539.81"/>
  </r>
  <r>
    <n v="45193"/>
    <s v="全国"/>
    <x v="7"/>
    <x v="1"/>
    <x v="2"/>
    <n v="-439.82"/>
    <n v="174317910468910.25"/>
  </r>
  <r>
    <n v="45228"/>
    <s v="全国"/>
    <x v="8"/>
    <x v="1"/>
    <x v="2"/>
    <n v="-358.88"/>
    <n v="142238214972221.63"/>
  </r>
  <r>
    <n v="45263"/>
    <s v="全国"/>
    <x v="9"/>
    <x v="1"/>
    <x v="2"/>
    <n v="-332.16"/>
    <n v="131648031334075.83"/>
  </r>
  <r>
    <n v="45298"/>
    <s v="全国"/>
    <x v="10"/>
    <x v="1"/>
    <x v="2"/>
    <n v="-350.4"/>
    <n v="138877258488259.17"/>
  </r>
  <r>
    <n v="45333"/>
    <s v="全国"/>
    <x v="11"/>
    <x v="1"/>
    <x v="2"/>
    <n v="-356.34"/>
    <n v="141231513383864.94"/>
  </r>
  <r>
    <n v="45368"/>
    <s v="全国"/>
    <x v="12"/>
    <x v="1"/>
    <x v="2"/>
    <n v="-407.84"/>
    <n v="161642982596608.5"/>
  </r>
  <r>
    <n v="45403"/>
    <s v="全国"/>
    <x v="13"/>
    <x v="1"/>
    <x v="2"/>
    <n v="-443.23"/>
    <n v="175669427168239.5"/>
  </r>
  <r>
    <n v="45438"/>
    <s v="全国"/>
    <x v="14"/>
    <x v="1"/>
    <x v="2"/>
    <n v="-430.81"/>
    <n v="170746894204700.16"/>
  </r>
  <r>
    <n v="45473"/>
    <s v="全国"/>
    <x v="15"/>
    <x v="1"/>
    <x v="2"/>
    <n v="-548.91"/>
    <n v="217554554671205.31"/>
  </r>
  <r>
    <n v="18523"/>
    <s v="全国"/>
    <x v="16"/>
    <x v="1"/>
    <x v="2"/>
    <n v="-640.47"/>
    <n v="253843372557007.31"/>
  </r>
  <r>
    <m/>
    <m/>
    <x v="17"/>
    <x v="2"/>
    <x v="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9BAA5D-998E-416A-9CF5-BA0939C7128E}" name="数据透视表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13">
  <location ref="K1:AD14" firstHeaderRow="1" firstDataRow="2" firstDataCol="1"/>
  <pivotFields count="7">
    <pivotField showAll="0"/>
    <pivotField showAll="0"/>
    <pivotField axis="axisCol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</pivotFields>
  <rowFields count="2">
    <field x="4"/>
    <field x="3"/>
  </rowFields>
  <rowItems count="12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 v="2"/>
    </i>
    <i t="grand">
      <x/>
    </i>
  </rowItems>
  <colFields count="1">
    <field x="2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colItems>
  <dataFields count="1">
    <dataField name="求和项:BTU消费量" fld="6" baseField="0" baseItem="0" numFmtId="11"/>
  </dataFields>
  <formats count="1">
    <format dxfId="0">
      <pivotArea outline="0" collapsedLevelsAreSubtotals="1" fieldPosition="0"/>
    </format>
  </formats>
  <chartFormats count="72">
    <chartFormat chart="3" format="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3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3" format="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3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3" format="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3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3" format="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3" format="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3" format="4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3" format="5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3" format="5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3" format="5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3" format="5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6" format="7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7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7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7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7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7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6" format="7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6" format="7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6" format="8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6" format="8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6" format="8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6" format="8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6" format="8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6" format="8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6" format="8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6" format="8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6" format="8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6" format="8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9" format="10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10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1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9" format="1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9" format="1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9" format="1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9" format="1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9" format="1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9" format="1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9" format="1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9" format="1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9" format="1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9" format="1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9" format="1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9" format="1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9" format="1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9" format="1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9" format="1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12" format="1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2" format="1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2" format="1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2" format="1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2" format="1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2" format="14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2" format="15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2" format="15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2" format="15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2" format="15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2" format="15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2" format="15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2" format="15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12" format="15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12" format="15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12" format="15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12" format="16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2" format="16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Relationship Id="rId1" Type="http://schemas.openxmlformats.org/officeDocument/2006/relationships/hyperlink" Target="https://www.iea.org/newsroom/news/2019/march/are-aviation-biofuels-ready-for-take-off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opLeftCell="A25" workbookViewId="0">
      <selection activeCell="A29" sqref="A29:XFD35"/>
    </sheetView>
  </sheetViews>
  <sheetFormatPr defaultRowHeight="12.9" x14ac:dyDescent="0.15"/>
  <cols>
    <col min="2" max="2" width="69.25" customWidth="1"/>
  </cols>
  <sheetData>
    <row r="1" spans="1:2" x14ac:dyDescent="0.15">
      <c r="A1" s="1" t="s">
        <v>12</v>
      </c>
    </row>
    <row r="3" spans="1:2" x14ac:dyDescent="0.15">
      <c r="A3" s="1" t="s">
        <v>0</v>
      </c>
      <c r="B3" s="2" t="s">
        <v>13</v>
      </c>
    </row>
    <row r="4" spans="1:2" x14ac:dyDescent="0.15">
      <c r="B4" t="s">
        <v>18</v>
      </c>
    </row>
    <row r="5" spans="1:2" x14ac:dyDescent="0.15">
      <c r="B5" s="3">
        <v>2017</v>
      </c>
    </row>
    <row r="6" spans="1:2" x14ac:dyDescent="0.15">
      <c r="B6" t="s">
        <v>19</v>
      </c>
    </row>
    <row r="7" spans="1:2" x14ac:dyDescent="0.15">
      <c r="B7" t="s">
        <v>20</v>
      </c>
    </row>
    <row r="8" spans="1:2" x14ac:dyDescent="0.15">
      <c r="B8" t="s">
        <v>21</v>
      </c>
    </row>
    <row r="10" spans="1:2" x14ac:dyDescent="0.15">
      <c r="B10" s="2" t="s">
        <v>57</v>
      </c>
    </row>
    <row r="11" spans="1:2" x14ac:dyDescent="0.15">
      <c r="B11" t="s">
        <v>9</v>
      </c>
    </row>
    <row r="12" spans="1:2" x14ac:dyDescent="0.15">
      <c r="B12" s="3" t="s">
        <v>33</v>
      </c>
    </row>
    <row r="13" spans="1:2" x14ac:dyDescent="0.15">
      <c r="B13" t="s">
        <v>34</v>
      </c>
    </row>
    <row r="14" spans="1:2" x14ac:dyDescent="0.15">
      <c r="B14" t="s">
        <v>35</v>
      </c>
    </row>
    <row r="16" spans="1:2" x14ac:dyDescent="0.15">
      <c r="B16" s="2" t="s">
        <v>58</v>
      </c>
    </row>
    <row r="17" spans="2:2" x14ac:dyDescent="0.15">
      <c r="B17" t="s">
        <v>50</v>
      </c>
    </row>
    <row r="18" spans="2:2" x14ac:dyDescent="0.15">
      <c r="B18" s="3">
        <v>2019</v>
      </c>
    </row>
    <row r="19" spans="2:2" x14ac:dyDescent="0.15">
      <c r="B19" t="s">
        <v>51</v>
      </c>
    </row>
    <row r="20" spans="2:2" x14ac:dyDescent="0.15">
      <c r="B20" s="4" t="s">
        <v>52</v>
      </c>
    </row>
    <row r="21" spans="2:2" x14ac:dyDescent="0.15">
      <c r="B21" t="s">
        <v>53</v>
      </c>
    </row>
    <row r="23" spans="2:2" x14ac:dyDescent="0.15">
      <c r="B23" s="2" t="s">
        <v>59</v>
      </c>
    </row>
    <row r="24" spans="2:2" x14ac:dyDescent="0.15">
      <c r="B24" t="s">
        <v>55</v>
      </c>
    </row>
    <row r="25" spans="2:2" x14ac:dyDescent="0.15">
      <c r="B25" s="3">
        <v>2016</v>
      </c>
    </row>
    <row r="26" spans="2:2" x14ac:dyDescent="0.15">
      <c r="B26" s="4" t="s">
        <v>54</v>
      </c>
    </row>
    <row r="27" spans="2:2" x14ac:dyDescent="0.15">
      <c r="B27" t="s">
        <v>56</v>
      </c>
    </row>
    <row r="29" spans="2:2" x14ac:dyDescent="0.15">
      <c r="B29" s="2" t="s">
        <v>148</v>
      </c>
    </row>
    <row r="30" spans="2:2" x14ac:dyDescent="0.15">
      <c r="B30" t="s">
        <v>149</v>
      </c>
    </row>
    <row r="31" spans="2:2" x14ac:dyDescent="0.15">
      <c r="B31" t="s">
        <v>150</v>
      </c>
    </row>
    <row r="32" spans="2:2" x14ac:dyDescent="0.15">
      <c r="B32" t="s">
        <v>151</v>
      </c>
    </row>
    <row r="33" spans="1:2" x14ac:dyDescent="0.15">
      <c r="B33" t="s">
        <v>153</v>
      </c>
    </row>
    <row r="34" spans="1:2" x14ac:dyDescent="0.15">
      <c r="B34" s="3">
        <v>2016</v>
      </c>
    </row>
    <row r="35" spans="1:2" x14ac:dyDescent="0.15">
      <c r="B35" t="s">
        <v>152</v>
      </c>
    </row>
    <row r="37" spans="1:2" x14ac:dyDescent="0.15">
      <c r="B37" s="2" t="s">
        <v>60</v>
      </c>
    </row>
    <row r="38" spans="1:2" x14ac:dyDescent="0.15">
      <c r="B38" t="s">
        <v>39</v>
      </c>
    </row>
    <row r="40" spans="1:2" x14ac:dyDescent="0.15">
      <c r="A40" s="1" t="s">
        <v>1</v>
      </c>
    </row>
    <row r="41" spans="1:2" x14ac:dyDescent="0.15">
      <c r="A41" t="s">
        <v>73</v>
      </c>
    </row>
    <row r="42" spans="1:2" x14ac:dyDescent="0.15">
      <c r="A42" s="1"/>
    </row>
    <row r="43" spans="1:2" x14ac:dyDescent="0.15">
      <c r="A43" t="s">
        <v>36</v>
      </c>
    </row>
    <row r="44" spans="1:2" x14ac:dyDescent="0.15">
      <c r="A44" t="s">
        <v>10</v>
      </c>
    </row>
    <row r="45" spans="1:2" x14ac:dyDescent="0.15">
      <c r="A45" t="s">
        <v>37</v>
      </c>
    </row>
    <row r="46" spans="1:2" x14ac:dyDescent="0.15">
      <c r="A46" t="s">
        <v>11</v>
      </c>
    </row>
    <row r="47" spans="1:2" x14ac:dyDescent="0.15">
      <c r="A47" t="s">
        <v>40</v>
      </c>
    </row>
    <row r="49" spans="1:1" x14ac:dyDescent="0.15">
      <c r="A49" s="1" t="s">
        <v>26</v>
      </c>
    </row>
    <row r="50" spans="1:1" x14ac:dyDescent="0.15">
      <c r="A50" t="s">
        <v>14</v>
      </c>
    </row>
    <row r="51" spans="1:1" x14ac:dyDescent="0.15">
      <c r="A51" t="s">
        <v>15</v>
      </c>
    </row>
    <row r="52" spans="1:1" x14ac:dyDescent="0.15">
      <c r="A52" t="s">
        <v>16</v>
      </c>
    </row>
    <row r="53" spans="1:1" x14ac:dyDescent="0.15">
      <c r="A53" t="s">
        <v>17</v>
      </c>
    </row>
    <row r="55" spans="1:1" x14ac:dyDescent="0.15">
      <c r="A55" t="s">
        <v>25</v>
      </c>
    </row>
    <row r="56" spans="1:1" x14ac:dyDescent="0.15">
      <c r="A56" t="s">
        <v>22</v>
      </c>
    </row>
    <row r="57" spans="1:1" x14ac:dyDescent="0.15">
      <c r="A57" t="s">
        <v>23</v>
      </c>
    </row>
    <row r="58" spans="1:1" x14ac:dyDescent="0.15">
      <c r="A58" t="s">
        <v>24</v>
      </c>
    </row>
    <row r="60" spans="1:1" x14ac:dyDescent="0.15">
      <c r="A60" s="1" t="s">
        <v>27</v>
      </c>
    </row>
    <row r="61" spans="1:1" x14ac:dyDescent="0.15">
      <c r="A61" t="s">
        <v>28</v>
      </c>
    </row>
    <row r="62" spans="1:1" x14ac:dyDescent="0.15">
      <c r="A62" t="s">
        <v>29</v>
      </c>
    </row>
    <row r="63" spans="1:1" x14ac:dyDescent="0.15">
      <c r="A63" t="s">
        <v>30</v>
      </c>
    </row>
    <row r="64" spans="1:1" x14ac:dyDescent="0.15">
      <c r="A64" t="s">
        <v>31</v>
      </c>
    </row>
    <row r="65" spans="1:1" x14ac:dyDescent="0.15">
      <c r="A65" t="s">
        <v>32</v>
      </c>
    </row>
    <row r="67" spans="1:1" x14ac:dyDescent="0.15">
      <c r="A67" s="1" t="s">
        <v>42</v>
      </c>
    </row>
    <row r="68" spans="1:1" x14ac:dyDescent="0.15">
      <c r="A68" t="s">
        <v>43</v>
      </c>
    </row>
    <row r="69" spans="1:1" x14ac:dyDescent="0.15">
      <c r="A69" t="s">
        <v>45</v>
      </c>
    </row>
    <row r="70" spans="1:1" x14ac:dyDescent="0.15">
      <c r="A70" t="s">
        <v>44</v>
      </c>
    </row>
    <row r="71" spans="1:1" x14ac:dyDescent="0.15">
      <c r="A71" t="s">
        <v>46</v>
      </c>
    </row>
    <row r="72" spans="1:1" x14ac:dyDescent="0.15">
      <c r="A72" t="s">
        <v>47</v>
      </c>
    </row>
    <row r="74" spans="1:1" x14ac:dyDescent="0.15">
      <c r="A74" s="1" t="s">
        <v>38</v>
      </c>
    </row>
    <row r="75" spans="1:1" x14ac:dyDescent="0.15">
      <c r="A75" t="s">
        <v>41</v>
      </c>
    </row>
    <row r="76" spans="1:1" x14ac:dyDescent="0.15">
      <c r="A76" t="s">
        <v>64</v>
      </c>
    </row>
    <row r="77" spans="1:1" x14ac:dyDescent="0.15">
      <c r="A77" t="s">
        <v>65</v>
      </c>
    </row>
    <row r="78" spans="1:1" x14ac:dyDescent="0.15">
      <c r="A78" t="s">
        <v>66</v>
      </c>
    </row>
    <row r="80" spans="1:1" x14ac:dyDescent="0.15">
      <c r="A80" s="1" t="s">
        <v>70</v>
      </c>
    </row>
    <row r="81" spans="1:1" x14ac:dyDescent="0.15">
      <c r="A81" t="s">
        <v>71</v>
      </c>
    </row>
    <row r="82" spans="1:1" x14ac:dyDescent="0.15">
      <c r="A82" t="s">
        <v>72</v>
      </c>
    </row>
  </sheetData>
  <phoneticPr fontId="6" type="noConversion"/>
  <hyperlinks>
    <hyperlink ref="B20" r:id="rId1" xr:uid="{00000000-0004-0000-0000-000000000000}"/>
    <hyperlink ref="B26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5D02-1944-4C8B-A426-6E5DF13EFA95}">
  <dimension ref="A1:BO103"/>
  <sheetViews>
    <sheetView topLeftCell="F1" workbookViewId="0">
      <selection activeCell="G10" sqref="G10"/>
    </sheetView>
  </sheetViews>
  <sheetFormatPr defaultRowHeight="12.9" x14ac:dyDescent="0.15"/>
  <cols>
    <col min="1" max="1" width="6.5" bestFit="1" customWidth="1"/>
    <col min="2" max="2" width="5.25" bestFit="1" customWidth="1"/>
    <col min="3" max="3" width="5.5" bestFit="1" customWidth="1"/>
    <col min="4" max="4" width="38.5" bestFit="1" customWidth="1"/>
    <col min="5" max="5" width="13.125" bestFit="1" customWidth="1"/>
    <col min="6" max="6" width="11" bestFit="1" customWidth="1"/>
    <col min="7" max="7" width="12.75" bestFit="1" customWidth="1"/>
    <col min="9" max="9" width="15" bestFit="1" customWidth="1"/>
    <col min="11" max="11" width="44.25" bestFit="1" customWidth="1"/>
    <col min="12" max="30" width="10.125" customWidth="1"/>
  </cols>
  <sheetData>
    <row r="1" spans="1:30" x14ac:dyDescent="0.1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133</v>
      </c>
      <c r="K1" s="15" t="s">
        <v>138</v>
      </c>
      <c r="L1" s="15" t="s">
        <v>134</v>
      </c>
    </row>
    <row r="2" spans="1:30" x14ac:dyDescent="0.15">
      <c r="A2">
        <v>37000</v>
      </c>
      <c r="B2" t="s">
        <v>82</v>
      </c>
      <c r="C2">
        <v>2005</v>
      </c>
      <c r="D2" t="s">
        <v>83</v>
      </c>
      <c r="E2" t="s">
        <v>84</v>
      </c>
      <c r="F2" s="7">
        <v>7.77</v>
      </c>
      <c r="G2">
        <f>ABS(VLOOKUP($E2,'Heat Value'!$D$3:$G$34,4,FALSE)*$F2)</f>
        <v>3141123192672.6909</v>
      </c>
      <c r="K2" s="15" t="s">
        <v>137</v>
      </c>
      <c r="L2">
        <v>2005</v>
      </c>
      <c r="M2">
        <v>2006</v>
      </c>
      <c r="N2">
        <v>2007</v>
      </c>
      <c r="O2">
        <v>2008</v>
      </c>
      <c r="P2">
        <v>2009</v>
      </c>
      <c r="Q2">
        <v>2010</v>
      </c>
      <c r="R2">
        <v>2011</v>
      </c>
      <c r="S2">
        <v>2012</v>
      </c>
      <c r="T2">
        <v>2013</v>
      </c>
      <c r="U2">
        <v>2014</v>
      </c>
      <c r="V2">
        <v>2015</v>
      </c>
      <c r="W2">
        <v>2016</v>
      </c>
      <c r="X2">
        <v>2017</v>
      </c>
      <c r="Y2">
        <v>2018</v>
      </c>
      <c r="Z2">
        <v>2019</v>
      </c>
      <c r="AA2">
        <v>2020</v>
      </c>
      <c r="AB2">
        <v>2021</v>
      </c>
      <c r="AC2" t="s">
        <v>135</v>
      </c>
      <c r="AD2" t="s">
        <v>136</v>
      </c>
    </row>
    <row r="3" spans="1:30" x14ac:dyDescent="0.15">
      <c r="A3">
        <v>37035</v>
      </c>
      <c r="B3" t="s">
        <v>82</v>
      </c>
      <c r="C3">
        <v>2006</v>
      </c>
      <c r="D3" t="s">
        <v>83</v>
      </c>
      <c r="E3" t="s">
        <v>84</v>
      </c>
      <c r="F3" s="7">
        <v>10.15</v>
      </c>
      <c r="G3">
        <f>ABS(VLOOKUP($E3,'Heat Value'!$D$3:$G$34,4,FALSE)*$F3)</f>
        <v>4103269035473.3354</v>
      </c>
      <c r="I3" t="s">
        <v>140</v>
      </c>
      <c r="K3" s="3" t="s">
        <v>84</v>
      </c>
      <c r="L3" s="17">
        <v>12560450141099.166</v>
      </c>
      <c r="M3" s="17">
        <v>14209843014471.699</v>
      </c>
      <c r="N3" s="17">
        <v>15653061778672.664</v>
      </c>
      <c r="O3" s="17">
        <v>14011754164483.332</v>
      </c>
      <c r="P3" s="17">
        <v>14884962156268.789</v>
      </c>
      <c r="Q3" s="17">
        <v>14727299602196.414</v>
      </c>
      <c r="R3" s="17">
        <v>15471143447050.693</v>
      </c>
      <c r="S3" s="17">
        <v>11808521037061.688</v>
      </c>
      <c r="T3" s="17">
        <v>9973167202475.5859</v>
      </c>
      <c r="U3" s="17">
        <v>8509735290316.6211</v>
      </c>
      <c r="V3" s="17">
        <v>17646078167331.141</v>
      </c>
      <c r="W3" s="17">
        <v>16651591287797.703</v>
      </c>
      <c r="X3" s="17">
        <v>20358682623294.301</v>
      </c>
      <c r="Y3" s="17">
        <v>15147733079722.746</v>
      </c>
      <c r="Z3" s="17">
        <v>30825050635945.008</v>
      </c>
      <c r="AA3" s="17">
        <v>21660409351789.293</v>
      </c>
      <c r="AB3" s="17">
        <v>25565589537274.258</v>
      </c>
      <c r="AC3" s="17"/>
      <c r="AD3" s="17">
        <v>279665072517251.13</v>
      </c>
    </row>
    <row r="4" spans="1:30" x14ac:dyDescent="0.15">
      <c r="A4">
        <v>37070</v>
      </c>
      <c r="B4" t="s">
        <v>82</v>
      </c>
      <c r="C4">
        <v>2007</v>
      </c>
      <c r="D4" t="s">
        <v>83</v>
      </c>
      <c r="E4" t="s">
        <v>84</v>
      </c>
      <c r="F4" s="7">
        <v>11.52</v>
      </c>
      <c r="G4">
        <f>ABS(VLOOKUP($E4,'Heat Value'!$D$3:$G$34,4,FALSE)*$F4)</f>
        <v>4657109289522.4453</v>
      </c>
      <c r="K4" s="16" t="s">
        <v>83</v>
      </c>
      <c r="L4" s="17">
        <v>3141123192672.6909</v>
      </c>
      <c r="M4" s="17">
        <v>4103269035473.3354</v>
      </c>
      <c r="N4" s="17">
        <v>4657109289522.4453</v>
      </c>
      <c r="O4" s="17">
        <v>3480704078367.0361</v>
      </c>
      <c r="P4" s="17">
        <v>3565599299790.6226</v>
      </c>
      <c r="Q4" s="17">
        <v>4119439553839.7324</v>
      </c>
      <c r="R4" s="17">
        <v>4301357885461.7036</v>
      </c>
      <c r="S4" s="17">
        <v>3614110854889.8145</v>
      </c>
      <c r="T4" s="17">
        <v>3391766227351.8506</v>
      </c>
      <c r="U4" s="17">
        <v>3100696896756.6978</v>
      </c>
      <c r="V4" s="17">
        <v>11582133779932.123</v>
      </c>
      <c r="W4" s="17">
        <v>9924655647376.3926</v>
      </c>
      <c r="X4" s="17">
        <v>13284080837995.447</v>
      </c>
      <c r="Y4" s="17">
        <v>7228221709779.6289</v>
      </c>
      <c r="Z4" s="17">
        <v>10284449681028.734</v>
      </c>
      <c r="AA4" s="17">
        <v>7426310559767.9971</v>
      </c>
      <c r="AB4" s="17">
        <v>7895255592393.5215</v>
      </c>
      <c r="AC4" s="17"/>
      <c r="AD4" s="17">
        <v>105100284122399.77</v>
      </c>
    </row>
    <row r="5" spans="1:30" x14ac:dyDescent="0.15">
      <c r="A5">
        <v>37105</v>
      </c>
      <c r="B5" t="s">
        <v>82</v>
      </c>
      <c r="C5">
        <v>2008</v>
      </c>
      <c r="D5" t="s">
        <v>83</v>
      </c>
      <c r="E5" t="s">
        <v>84</v>
      </c>
      <c r="F5" s="7">
        <v>8.61</v>
      </c>
      <c r="G5">
        <f>ABS(VLOOKUP($E5,'Heat Value'!$D$3:$G$34,4,FALSE)*$F5)</f>
        <v>3480704078367.0361</v>
      </c>
      <c r="K5" s="16" t="s">
        <v>85</v>
      </c>
      <c r="L5" s="17">
        <v>9419326948426.4746</v>
      </c>
      <c r="M5" s="17">
        <v>10106573978998.363</v>
      </c>
      <c r="N5" s="17">
        <v>10995952489150.219</v>
      </c>
      <c r="O5" s="17">
        <v>10531050086116.295</v>
      </c>
      <c r="P5" s="17">
        <v>11319362856478.166</v>
      </c>
      <c r="Q5" s="17">
        <v>10607860048356.682</v>
      </c>
      <c r="R5" s="17">
        <v>11169785561588.99</v>
      </c>
      <c r="S5" s="17">
        <v>8194410182171.8721</v>
      </c>
      <c r="T5" s="17">
        <v>6581400975123.7344</v>
      </c>
      <c r="U5" s="17">
        <v>5409038393559.9238</v>
      </c>
      <c r="V5" s="17">
        <v>6063944387399.0176</v>
      </c>
      <c r="W5" s="17">
        <v>6726935640421.3105</v>
      </c>
      <c r="X5" s="17">
        <v>7074601785298.8535</v>
      </c>
      <c r="Y5" s="17">
        <v>7919511369943.1172</v>
      </c>
      <c r="Z5" s="17">
        <v>20540600954916.273</v>
      </c>
      <c r="AA5" s="17">
        <v>14234098792021.295</v>
      </c>
      <c r="AB5" s="17">
        <v>17670333944880.738</v>
      </c>
      <c r="AC5" s="17"/>
      <c r="AD5" s="17">
        <v>174564788394851.34</v>
      </c>
    </row>
    <row r="6" spans="1:30" x14ac:dyDescent="0.15">
      <c r="A6">
        <v>37140</v>
      </c>
      <c r="B6" t="s">
        <v>82</v>
      </c>
      <c r="C6">
        <v>2009</v>
      </c>
      <c r="D6" t="s">
        <v>83</v>
      </c>
      <c r="E6" t="s">
        <v>84</v>
      </c>
      <c r="F6" s="7">
        <v>8.82</v>
      </c>
      <c r="G6">
        <f>ABS(VLOOKUP($E6,'Heat Value'!$D$3:$G$34,4,FALSE)*$F6)</f>
        <v>3565599299790.6226</v>
      </c>
      <c r="I6" t="s">
        <v>139</v>
      </c>
      <c r="K6" s="3" t="s">
        <v>86</v>
      </c>
      <c r="L6" s="17">
        <v>133367053507167.44</v>
      </c>
      <c r="M6" s="17">
        <v>156799159020823.44</v>
      </c>
      <c r="N6" s="17">
        <v>159085218095326.44</v>
      </c>
      <c r="O6" s="17">
        <v>146593538152506.34</v>
      </c>
      <c r="P6" s="17">
        <v>169454128897536.56</v>
      </c>
      <c r="Q6" s="17">
        <v>205973922612722.38</v>
      </c>
      <c r="R6" s="17">
        <v>231569619750461.56</v>
      </c>
      <c r="S6" s="17">
        <v>243836776034178.69</v>
      </c>
      <c r="T6" s="17">
        <v>260982219092951.34</v>
      </c>
      <c r="U6" s="17">
        <v>284202047692546.38</v>
      </c>
      <c r="V6" s="17">
        <v>309116009356282</v>
      </c>
      <c r="W6" s="17">
        <v>341398429286942.5</v>
      </c>
      <c r="X6" s="17">
        <v>379040841297643.19</v>
      </c>
      <c r="Y6" s="17">
        <v>412176451132895</v>
      </c>
      <c r="Z6" s="17">
        <v>425211070105909.63</v>
      </c>
      <c r="AA6" s="17">
        <v>194764068650962.91</v>
      </c>
      <c r="AB6" s="17">
        <v>178761655129441.75</v>
      </c>
      <c r="AC6" s="17"/>
      <c r="AD6" s="17">
        <v>4232332207816297.5</v>
      </c>
    </row>
    <row r="7" spans="1:30" x14ac:dyDescent="0.15">
      <c r="A7">
        <v>44735</v>
      </c>
      <c r="B7" t="s">
        <v>82</v>
      </c>
      <c r="C7">
        <v>2010</v>
      </c>
      <c r="D7" t="s">
        <v>83</v>
      </c>
      <c r="E7" t="s">
        <v>84</v>
      </c>
      <c r="F7" s="7">
        <v>10.19</v>
      </c>
      <c r="G7">
        <f>ABS(VLOOKUP($E7,'Heat Value'!$D$3:$G$34,4,FALSE)*$F7)</f>
        <v>4119439553839.7324</v>
      </c>
      <c r="K7" s="16" t="s">
        <v>83</v>
      </c>
      <c r="L7" s="17">
        <v>60335630573490.508</v>
      </c>
      <c r="M7" s="17">
        <v>69724801772342.203</v>
      </c>
      <c r="N7" s="17">
        <v>81930724330849.406</v>
      </c>
      <c r="O7" s="17">
        <v>77154493764477.031</v>
      </c>
      <c r="P7" s="17">
        <v>74790871971374.797</v>
      </c>
      <c r="Q7" s="17">
        <v>97590228991195.125</v>
      </c>
      <c r="R7" s="17">
        <v>104832137559352.92</v>
      </c>
      <c r="S7" s="17">
        <v>104705587860585.78</v>
      </c>
      <c r="T7" s="17">
        <v>112763946098208.94</v>
      </c>
      <c r="U7" s="17">
        <v>125263790537723.69</v>
      </c>
      <c r="V7" s="17">
        <v>150198163443195.94</v>
      </c>
      <c r="W7" s="17">
        <v>173320018082455.09</v>
      </c>
      <c r="X7" s="17">
        <v>194539544991859.94</v>
      </c>
      <c r="Y7" s="17">
        <v>216220365964512.69</v>
      </c>
      <c r="Z7" s="17">
        <v>229944884908225.5</v>
      </c>
      <c r="AA7" s="17">
        <v>101370390960819.77</v>
      </c>
      <c r="AB7" s="17">
        <v>89446143538278.109</v>
      </c>
      <c r="AC7" s="17"/>
      <c r="AD7" s="17">
        <v>2064131725348947.5</v>
      </c>
    </row>
    <row r="8" spans="1:30" x14ac:dyDescent="0.15">
      <c r="A8">
        <v>44770</v>
      </c>
      <c r="B8" t="s">
        <v>82</v>
      </c>
      <c r="C8">
        <v>2011</v>
      </c>
      <c r="D8" t="s">
        <v>83</v>
      </c>
      <c r="E8" t="s">
        <v>84</v>
      </c>
      <c r="F8" s="7">
        <v>10.64</v>
      </c>
      <c r="G8">
        <f>ABS(VLOOKUP($E8,'Heat Value'!$D$3:$G$34,4,FALSE)*$F8)</f>
        <v>4301357885461.7036</v>
      </c>
      <c r="K8" s="16" t="s">
        <v>85</v>
      </c>
      <c r="L8" s="17">
        <v>73031422933676.938</v>
      </c>
      <c r="M8" s="17">
        <v>87074357248481.219</v>
      </c>
      <c r="N8" s="17">
        <v>77154493764477.031</v>
      </c>
      <c r="O8" s="17">
        <v>69439044388029.32</v>
      </c>
      <c r="P8" s="17">
        <v>94663256926161.781</v>
      </c>
      <c r="Q8" s="17">
        <v>108383693621527.25</v>
      </c>
      <c r="R8" s="17">
        <v>126737482191108.66</v>
      </c>
      <c r="S8" s="17">
        <v>139131188173592.91</v>
      </c>
      <c r="T8" s="17">
        <v>148218272994742.41</v>
      </c>
      <c r="U8" s="17">
        <v>158938257154822.66</v>
      </c>
      <c r="V8" s="17">
        <v>158917845913086.06</v>
      </c>
      <c r="W8" s="17">
        <v>168078411204487.44</v>
      </c>
      <c r="X8" s="17">
        <v>184501296305783.25</v>
      </c>
      <c r="Y8" s="17">
        <v>195956085168382.34</v>
      </c>
      <c r="Z8" s="17">
        <v>195266185197684.09</v>
      </c>
      <c r="AA8" s="17">
        <v>93393677690143.141</v>
      </c>
      <c r="AB8" s="17">
        <v>89315511591163.641</v>
      </c>
      <c r="AC8" s="17"/>
      <c r="AD8" s="17">
        <v>2168200482467350</v>
      </c>
    </row>
    <row r="9" spans="1:30" x14ac:dyDescent="0.15">
      <c r="A9">
        <v>44805</v>
      </c>
      <c r="B9" t="s">
        <v>82</v>
      </c>
      <c r="C9">
        <v>2012</v>
      </c>
      <c r="D9" t="s">
        <v>83</v>
      </c>
      <c r="E9" t="s">
        <v>84</v>
      </c>
      <c r="F9" s="7">
        <v>8.94</v>
      </c>
      <c r="G9">
        <f>ABS(VLOOKUP($E9,'Heat Value'!$D$3:$G$34,4,FALSE)*$F9)</f>
        <v>3614110854889.8145</v>
      </c>
      <c r="I9" t="s">
        <v>141</v>
      </c>
      <c r="K9" s="3" t="s">
        <v>87</v>
      </c>
      <c r="L9" s="17">
        <v>187416921293787.44</v>
      </c>
      <c r="M9" s="17">
        <v>217027423524546.13</v>
      </c>
      <c r="N9" s="17">
        <v>254521112602712</v>
      </c>
      <c r="O9" s="17">
        <v>258357676136291.75</v>
      </c>
      <c r="P9" s="17">
        <v>268202742063370.38</v>
      </c>
      <c r="Q9" s="17">
        <v>327344478683284.88</v>
      </c>
      <c r="R9" s="17">
        <v>345742544719315.13</v>
      </c>
      <c r="S9" s="17">
        <v>340455379684402.5</v>
      </c>
      <c r="T9" s="17">
        <v>295740390236213.63</v>
      </c>
      <c r="U9" s="17">
        <v>275023739833298.88</v>
      </c>
      <c r="V9" s="17">
        <v>348045275517879</v>
      </c>
      <c r="W9" s="17">
        <v>366661328118317.13</v>
      </c>
      <c r="X9" s="17">
        <v>382986540096431.88</v>
      </c>
      <c r="Y9" s="17">
        <v>415712268502184</v>
      </c>
      <c r="Z9" s="17">
        <v>385947193980299.75</v>
      </c>
      <c r="AA9" s="17">
        <v>418676885778132</v>
      </c>
      <c r="AB9" s="17">
        <v>464739428533570.13</v>
      </c>
      <c r="AC9" s="17"/>
      <c r="AD9" s="17">
        <v>5552601329304036</v>
      </c>
    </row>
    <row r="10" spans="1:30" x14ac:dyDescent="0.15">
      <c r="A10">
        <v>44840</v>
      </c>
      <c r="B10" t="s">
        <v>82</v>
      </c>
      <c r="C10">
        <v>2013</v>
      </c>
      <c r="D10" t="s">
        <v>83</v>
      </c>
      <c r="E10" t="s">
        <v>84</v>
      </c>
      <c r="F10" s="7">
        <v>8.39</v>
      </c>
      <c r="G10">
        <f>ABS(VLOOKUP($E10,'Heat Value'!$D$3:$G$34,4,FALSE)*$F10)</f>
        <v>3391766227351.8506</v>
      </c>
      <c r="K10" s="16" t="s">
        <v>83</v>
      </c>
      <c r="L10" s="17">
        <v>109100293790134.42</v>
      </c>
      <c r="M10" s="17">
        <v>134271796891131.39</v>
      </c>
      <c r="N10" s="17">
        <v>154786314297958.75</v>
      </c>
      <c r="O10" s="17">
        <v>137569339101811.55</v>
      </c>
      <c r="P10" s="17">
        <v>125520627178172.61</v>
      </c>
      <c r="Q10" s="17">
        <v>157029594215320.44</v>
      </c>
      <c r="R10" s="17">
        <v>164024981236775.28</v>
      </c>
      <c r="S10" s="17">
        <v>166137469215492.25</v>
      </c>
      <c r="T10" s="17">
        <v>153502175263991.97</v>
      </c>
      <c r="U10" s="17">
        <v>143375708499223.06</v>
      </c>
      <c r="V10" s="17">
        <v>209168017029619.81</v>
      </c>
      <c r="W10" s="17">
        <v>225429814734452.19</v>
      </c>
      <c r="X10" s="17">
        <v>221343557499823.38</v>
      </c>
      <c r="Y10" s="17">
        <v>240042841333944.53</v>
      </c>
      <c r="Z10" s="17">
        <v>215200299775599.56</v>
      </c>
      <c r="AA10" s="17">
        <v>201122331106926.72</v>
      </c>
      <c r="AB10" s="17">
        <v>210896055976562.78</v>
      </c>
      <c r="AC10" s="17"/>
      <c r="AD10" s="17">
        <v>2968521217146940.5</v>
      </c>
    </row>
    <row r="11" spans="1:30" x14ac:dyDescent="0.15">
      <c r="A11">
        <v>44875</v>
      </c>
      <c r="B11" t="s">
        <v>82</v>
      </c>
      <c r="C11">
        <v>2014</v>
      </c>
      <c r="D11" t="s">
        <v>83</v>
      </c>
      <c r="E11" t="s">
        <v>84</v>
      </c>
      <c r="F11" s="7">
        <v>7.67</v>
      </c>
      <c r="G11">
        <f>ABS(VLOOKUP($E11,'Heat Value'!$D$3:$G$34,4,FALSE)*$F11)</f>
        <v>3100696896756.6978</v>
      </c>
      <c r="K11" s="16" t="s">
        <v>85</v>
      </c>
      <c r="L11" s="17">
        <v>78316627503653</v>
      </c>
      <c r="M11" s="17">
        <v>82755626633414.719</v>
      </c>
      <c r="N11" s="17">
        <v>99734798304753.25</v>
      </c>
      <c r="O11" s="17">
        <v>120788337034480.2</v>
      </c>
      <c r="P11" s="17">
        <v>142682114885197.78</v>
      </c>
      <c r="Q11" s="17">
        <v>170314884467964.44</v>
      </c>
      <c r="R11" s="17">
        <v>181717563482539.81</v>
      </c>
      <c r="S11" s="17">
        <v>174317910468910.25</v>
      </c>
      <c r="T11" s="17">
        <v>142238214972221.63</v>
      </c>
      <c r="U11" s="17">
        <v>131648031334075.83</v>
      </c>
      <c r="V11" s="17">
        <v>138877258488259.17</v>
      </c>
      <c r="W11" s="17">
        <v>141231513383864.94</v>
      </c>
      <c r="X11" s="17">
        <v>161642982596608.5</v>
      </c>
      <c r="Y11" s="17">
        <v>175669427168239.5</v>
      </c>
      <c r="Z11" s="17">
        <v>170746894204700.16</v>
      </c>
      <c r="AA11" s="17">
        <v>217554554671205.31</v>
      </c>
      <c r="AB11" s="17">
        <v>253843372557007.31</v>
      </c>
      <c r="AC11" s="17"/>
      <c r="AD11" s="17">
        <v>2584080112157096</v>
      </c>
    </row>
    <row r="12" spans="1:30" x14ac:dyDescent="0.15">
      <c r="A12">
        <v>44910</v>
      </c>
      <c r="B12" t="s">
        <v>82</v>
      </c>
      <c r="C12">
        <v>2015</v>
      </c>
      <c r="D12" t="s">
        <v>83</v>
      </c>
      <c r="E12" t="s">
        <v>84</v>
      </c>
      <c r="F12" s="7">
        <v>28.65</v>
      </c>
      <c r="G12">
        <f>ABS(VLOOKUP($E12,'Heat Value'!$D$3:$G$34,4,FALSE)*$F12)</f>
        <v>11582133779932.123</v>
      </c>
      <c r="K12" s="3" t="s">
        <v>135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spans="1:30" x14ac:dyDescent="0.15">
      <c r="A13">
        <v>44945</v>
      </c>
      <c r="B13" t="s">
        <v>82</v>
      </c>
      <c r="C13">
        <v>2016</v>
      </c>
      <c r="D13" t="s">
        <v>83</v>
      </c>
      <c r="E13" t="s">
        <v>84</v>
      </c>
      <c r="F13" s="7">
        <v>24.55</v>
      </c>
      <c r="G13">
        <f>ABS(VLOOKUP($E13,'Heat Value'!$D$3:$G$34,4,FALSE)*$F13)</f>
        <v>9924655647376.3926</v>
      </c>
      <c r="K13" s="16" t="s">
        <v>135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30" x14ac:dyDescent="0.15">
      <c r="A14">
        <v>44980</v>
      </c>
      <c r="B14" t="s">
        <v>82</v>
      </c>
      <c r="C14">
        <v>2017</v>
      </c>
      <c r="D14" t="s">
        <v>83</v>
      </c>
      <c r="E14" t="s">
        <v>84</v>
      </c>
      <c r="F14" s="7">
        <v>32.86</v>
      </c>
      <c r="G14">
        <f>ABS(VLOOKUP($E14,'Heat Value'!$D$3:$G$34,4,FALSE)*$F14)</f>
        <v>13284080837995.447</v>
      </c>
      <c r="K14" s="3" t="s">
        <v>136</v>
      </c>
      <c r="L14" s="17">
        <v>333344424942054.06</v>
      </c>
      <c r="M14" s="17">
        <v>388036425559841.25</v>
      </c>
      <c r="N14" s="17">
        <v>429259392476711.13</v>
      </c>
      <c r="O14" s="17">
        <v>418962968453281.44</v>
      </c>
      <c r="P14" s="17">
        <v>452541833117175.75</v>
      </c>
      <c r="Q14" s="17">
        <v>548045700898203.69</v>
      </c>
      <c r="R14" s="17">
        <v>592783307916827.25</v>
      </c>
      <c r="S14" s="17">
        <v>596100676755642.88</v>
      </c>
      <c r="T14" s="17">
        <v>566695776531640.5</v>
      </c>
      <c r="U14" s="17">
        <v>567735522816161.88</v>
      </c>
      <c r="V14" s="17">
        <v>674807363041492.13</v>
      </c>
      <c r="W14" s="17">
        <v>724711348693057.5</v>
      </c>
      <c r="X14" s="17">
        <v>782386064017369.38</v>
      </c>
      <c r="Y14" s="17">
        <v>843036452714801.75</v>
      </c>
      <c r="Z14" s="17">
        <v>841983314722154.38</v>
      </c>
      <c r="AA14" s="17">
        <v>635101363780884.25</v>
      </c>
      <c r="AB14" s="17">
        <v>669066673200286</v>
      </c>
      <c r="AC14" s="17"/>
      <c r="AD14" s="17">
        <v>1.0064598609637584E+16</v>
      </c>
    </row>
    <row r="15" spans="1:30" x14ac:dyDescent="0.15">
      <c r="A15">
        <v>45015</v>
      </c>
      <c r="B15" t="s">
        <v>82</v>
      </c>
      <c r="C15">
        <v>2018</v>
      </c>
      <c r="D15" t="s">
        <v>83</v>
      </c>
      <c r="E15" t="s">
        <v>84</v>
      </c>
      <c r="F15" s="7">
        <v>17.88</v>
      </c>
      <c r="G15">
        <f>ABS(VLOOKUP($E15,'Heat Value'!$D$3:$G$34,4,FALSE)*$F15)</f>
        <v>7228221709779.6289</v>
      </c>
    </row>
    <row r="16" spans="1:30" x14ac:dyDescent="0.15">
      <c r="A16">
        <v>45050</v>
      </c>
      <c r="B16" t="s">
        <v>82</v>
      </c>
      <c r="C16">
        <v>2019</v>
      </c>
      <c r="D16" t="s">
        <v>83</v>
      </c>
      <c r="E16" t="s">
        <v>84</v>
      </c>
      <c r="F16" s="7">
        <v>25.44</v>
      </c>
      <c r="G16">
        <f>ABS(VLOOKUP($E16,'Heat Value'!$D$3:$G$34,4,FALSE)*$F16)</f>
        <v>10284449681028.734</v>
      </c>
    </row>
    <row r="17" spans="1:67" x14ac:dyDescent="0.15">
      <c r="A17">
        <v>45085</v>
      </c>
      <c r="B17" t="s">
        <v>82</v>
      </c>
      <c r="C17">
        <v>2020</v>
      </c>
      <c r="D17" t="s">
        <v>83</v>
      </c>
      <c r="E17" t="s">
        <v>84</v>
      </c>
      <c r="F17" s="7">
        <v>18.37</v>
      </c>
      <c r="G17">
        <f>ABS(VLOOKUP($E17,'Heat Value'!$D$3:$G$34,4,FALSE)*$F17)</f>
        <v>7426310559767.9971</v>
      </c>
      <c r="L17">
        <f>L2</f>
        <v>2005</v>
      </c>
      <c r="M17">
        <f t="shared" ref="M17:AB17" si="0">M2</f>
        <v>2006</v>
      </c>
      <c r="N17">
        <f t="shared" si="0"/>
        <v>2007</v>
      </c>
      <c r="O17">
        <f t="shared" si="0"/>
        <v>2008</v>
      </c>
      <c r="P17">
        <f t="shared" si="0"/>
        <v>2009</v>
      </c>
      <c r="Q17">
        <f t="shared" si="0"/>
        <v>2010</v>
      </c>
      <c r="R17">
        <f t="shared" si="0"/>
        <v>2011</v>
      </c>
      <c r="S17">
        <f t="shared" si="0"/>
        <v>2012</v>
      </c>
      <c r="T17">
        <f t="shared" si="0"/>
        <v>2013</v>
      </c>
      <c r="U17">
        <f t="shared" si="0"/>
        <v>2014</v>
      </c>
      <c r="V17">
        <f t="shared" si="0"/>
        <v>2015</v>
      </c>
      <c r="W17">
        <f t="shared" si="0"/>
        <v>2016</v>
      </c>
      <c r="X17">
        <f t="shared" si="0"/>
        <v>2017</v>
      </c>
      <c r="Y17">
        <f t="shared" si="0"/>
        <v>2018</v>
      </c>
      <c r="Z17">
        <f t="shared" si="0"/>
        <v>2019</v>
      </c>
      <c r="AA17">
        <f t="shared" si="0"/>
        <v>2020</v>
      </c>
      <c r="AB17">
        <f t="shared" si="0"/>
        <v>2021</v>
      </c>
      <c r="AC17">
        <v>2022</v>
      </c>
      <c r="AD17">
        <v>2023</v>
      </c>
      <c r="AE17">
        <v>2024</v>
      </c>
      <c r="AF17">
        <v>2025</v>
      </c>
      <c r="AG17">
        <v>2026</v>
      </c>
      <c r="AH17">
        <v>2027</v>
      </c>
      <c r="AI17">
        <v>2028</v>
      </c>
      <c r="AJ17">
        <v>2029</v>
      </c>
      <c r="AK17">
        <v>2030</v>
      </c>
      <c r="AL17">
        <v>2031</v>
      </c>
      <c r="AM17">
        <v>2032</v>
      </c>
      <c r="AN17">
        <v>2033</v>
      </c>
      <c r="AO17">
        <v>2034</v>
      </c>
      <c r="AP17">
        <v>2035</v>
      </c>
      <c r="AQ17">
        <v>2036</v>
      </c>
      <c r="AR17">
        <v>2037</v>
      </c>
      <c r="AS17">
        <v>2038</v>
      </c>
      <c r="AT17">
        <v>2039</v>
      </c>
      <c r="AU17">
        <v>2040</v>
      </c>
      <c r="AV17">
        <v>2041</v>
      </c>
      <c r="AW17">
        <v>2042</v>
      </c>
      <c r="AX17">
        <v>2043</v>
      </c>
      <c r="AY17">
        <v>2044</v>
      </c>
      <c r="AZ17">
        <v>2045</v>
      </c>
      <c r="BA17">
        <v>2046</v>
      </c>
      <c r="BB17">
        <v>2047</v>
      </c>
      <c r="BC17">
        <v>2048</v>
      </c>
      <c r="BD17">
        <v>2049</v>
      </c>
      <c r="BE17">
        <v>2050</v>
      </c>
      <c r="BF17">
        <v>2051</v>
      </c>
      <c r="BG17">
        <v>2052</v>
      </c>
      <c r="BH17">
        <v>2053</v>
      </c>
      <c r="BI17">
        <v>2054</v>
      </c>
      <c r="BJ17">
        <v>2055</v>
      </c>
      <c r="BK17">
        <v>2056</v>
      </c>
      <c r="BL17">
        <v>2057</v>
      </c>
      <c r="BM17">
        <v>2058</v>
      </c>
      <c r="BN17">
        <v>2059</v>
      </c>
      <c r="BO17">
        <v>2060</v>
      </c>
    </row>
    <row r="18" spans="1:67" x14ac:dyDescent="0.15">
      <c r="A18">
        <v>17435</v>
      </c>
      <c r="B18" t="s">
        <v>82</v>
      </c>
      <c r="C18">
        <v>2021</v>
      </c>
      <c r="D18" t="s">
        <v>83</v>
      </c>
      <c r="E18" t="s">
        <v>84</v>
      </c>
      <c r="F18" s="7">
        <v>19.53</v>
      </c>
      <c r="G18">
        <f>ABS(VLOOKUP($E18,'Heat Value'!$D$3:$G$34,4,FALSE)*$F18)</f>
        <v>7895255592393.5215</v>
      </c>
      <c r="K18" t="s">
        <v>140</v>
      </c>
      <c r="L18" s="17">
        <f>L3</f>
        <v>12560450141099.166</v>
      </c>
      <c r="M18" s="17">
        <f t="shared" ref="M18:AB18" si="1">M3</f>
        <v>14209843014471.699</v>
      </c>
      <c r="N18" s="17">
        <f t="shared" si="1"/>
        <v>15653061778672.664</v>
      </c>
      <c r="O18" s="17">
        <f t="shared" si="1"/>
        <v>14011754164483.332</v>
      </c>
      <c r="P18" s="17">
        <f t="shared" si="1"/>
        <v>14884962156268.789</v>
      </c>
      <c r="Q18" s="17">
        <f t="shared" si="1"/>
        <v>14727299602196.414</v>
      </c>
      <c r="R18" s="17">
        <f t="shared" si="1"/>
        <v>15471143447050.693</v>
      </c>
      <c r="S18" s="17">
        <f t="shared" si="1"/>
        <v>11808521037061.688</v>
      </c>
      <c r="T18" s="17">
        <f t="shared" si="1"/>
        <v>9973167202475.5859</v>
      </c>
      <c r="U18" s="17">
        <f t="shared" si="1"/>
        <v>8509735290316.6211</v>
      </c>
      <c r="V18" s="17">
        <f t="shared" si="1"/>
        <v>17646078167331.141</v>
      </c>
      <c r="W18" s="17">
        <f t="shared" si="1"/>
        <v>16651591287797.703</v>
      </c>
      <c r="X18" s="17">
        <f t="shared" si="1"/>
        <v>20358682623294.301</v>
      </c>
      <c r="Y18" s="17">
        <f t="shared" si="1"/>
        <v>15147733079722.746</v>
      </c>
      <c r="Z18" s="17">
        <f t="shared" si="1"/>
        <v>30825050635945.008</v>
      </c>
      <c r="AA18" s="17">
        <f t="shared" si="1"/>
        <v>21660409351789.293</v>
      </c>
      <c r="AB18" s="17">
        <f t="shared" si="1"/>
        <v>25565589537274.258</v>
      </c>
    </row>
    <row r="19" spans="1:67" x14ac:dyDescent="0.15">
      <c r="A19">
        <v>37003</v>
      </c>
      <c r="B19" t="s">
        <v>82</v>
      </c>
      <c r="C19">
        <v>2005</v>
      </c>
      <c r="D19" t="s">
        <v>85</v>
      </c>
      <c r="E19" t="s">
        <v>84</v>
      </c>
      <c r="F19" s="7">
        <v>-23.3</v>
      </c>
      <c r="G19">
        <f>ABS(VLOOKUP($E19,'Heat Value'!$D$3:$G$34,4,FALSE)*$F19)</f>
        <v>9419326948426.4746</v>
      </c>
      <c r="K19" t="s">
        <v>141</v>
      </c>
      <c r="L19" s="17">
        <f>L9</f>
        <v>187416921293787.44</v>
      </c>
      <c r="M19" s="17">
        <f t="shared" ref="M19:AB19" si="2">M9</f>
        <v>217027423524546.13</v>
      </c>
      <c r="N19" s="17">
        <f t="shared" si="2"/>
        <v>254521112602712</v>
      </c>
      <c r="O19" s="17">
        <f t="shared" si="2"/>
        <v>258357676136291.75</v>
      </c>
      <c r="P19" s="17">
        <f t="shared" si="2"/>
        <v>268202742063370.38</v>
      </c>
      <c r="Q19" s="17">
        <f t="shared" si="2"/>
        <v>327344478683284.88</v>
      </c>
      <c r="R19" s="17">
        <f t="shared" si="2"/>
        <v>345742544719315.13</v>
      </c>
      <c r="S19" s="17">
        <f t="shared" si="2"/>
        <v>340455379684402.5</v>
      </c>
      <c r="T19" s="17">
        <f t="shared" si="2"/>
        <v>295740390236213.63</v>
      </c>
      <c r="U19" s="17">
        <f t="shared" si="2"/>
        <v>275023739833298.88</v>
      </c>
      <c r="V19" s="17">
        <f t="shared" si="2"/>
        <v>348045275517879</v>
      </c>
      <c r="W19" s="17">
        <f t="shared" si="2"/>
        <v>366661328118317.13</v>
      </c>
      <c r="X19" s="17">
        <f t="shared" si="2"/>
        <v>382986540096431.88</v>
      </c>
      <c r="Y19" s="17">
        <f t="shared" si="2"/>
        <v>415712268502184</v>
      </c>
      <c r="Z19" s="17">
        <f t="shared" si="2"/>
        <v>385947193980299.75</v>
      </c>
      <c r="AA19" s="17">
        <f t="shared" si="2"/>
        <v>418676885778132</v>
      </c>
      <c r="AB19" s="17">
        <f t="shared" si="2"/>
        <v>464739428533570.13</v>
      </c>
    </row>
    <row r="20" spans="1:67" x14ac:dyDescent="0.15">
      <c r="A20">
        <v>37038</v>
      </c>
      <c r="B20" t="s">
        <v>82</v>
      </c>
      <c r="C20">
        <v>2006</v>
      </c>
      <c r="D20" t="s">
        <v>85</v>
      </c>
      <c r="E20" t="s">
        <v>84</v>
      </c>
      <c r="F20" s="7">
        <v>-25</v>
      </c>
      <c r="G20">
        <f>ABS(VLOOKUP($E20,'Heat Value'!$D$3:$G$34,4,FALSE)*$F20)</f>
        <v>10106573978998.363</v>
      </c>
      <c r="K20" t="s">
        <v>139</v>
      </c>
      <c r="L20" s="17">
        <f>L6</f>
        <v>133367053507167.44</v>
      </c>
      <c r="M20" s="17">
        <f t="shared" ref="M20:AB20" si="3">M6</f>
        <v>156799159020823.44</v>
      </c>
      <c r="N20" s="17">
        <f t="shared" si="3"/>
        <v>159085218095326.44</v>
      </c>
      <c r="O20" s="17">
        <f t="shared" si="3"/>
        <v>146593538152506.34</v>
      </c>
      <c r="P20" s="17">
        <f t="shared" si="3"/>
        <v>169454128897536.56</v>
      </c>
      <c r="Q20" s="17">
        <f t="shared" si="3"/>
        <v>205973922612722.38</v>
      </c>
      <c r="R20" s="17">
        <f t="shared" si="3"/>
        <v>231569619750461.56</v>
      </c>
      <c r="S20" s="17">
        <f t="shared" si="3"/>
        <v>243836776034178.69</v>
      </c>
      <c r="T20" s="17">
        <f t="shared" si="3"/>
        <v>260982219092951.34</v>
      </c>
      <c r="U20" s="17">
        <f t="shared" si="3"/>
        <v>284202047692546.38</v>
      </c>
      <c r="V20" s="17">
        <f t="shared" si="3"/>
        <v>309116009356282</v>
      </c>
      <c r="W20" s="17">
        <f t="shared" si="3"/>
        <v>341398429286942.5</v>
      </c>
      <c r="X20" s="17">
        <f t="shared" si="3"/>
        <v>379040841297643.19</v>
      </c>
      <c r="Y20" s="17">
        <f t="shared" si="3"/>
        <v>412176451132895</v>
      </c>
      <c r="Z20" s="17">
        <f t="shared" si="3"/>
        <v>425211070105909.63</v>
      </c>
      <c r="AA20" s="17">
        <f t="shared" si="3"/>
        <v>194764068650962.91</v>
      </c>
      <c r="AB20" s="17">
        <f t="shared" si="3"/>
        <v>178761655129441.75</v>
      </c>
    </row>
    <row r="21" spans="1:67" x14ac:dyDescent="0.15">
      <c r="A21">
        <v>37073</v>
      </c>
      <c r="B21" t="s">
        <v>82</v>
      </c>
      <c r="C21">
        <v>2007</v>
      </c>
      <c r="D21" t="s">
        <v>85</v>
      </c>
      <c r="E21" t="s">
        <v>84</v>
      </c>
      <c r="F21" s="7">
        <v>-27.2</v>
      </c>
      <c r="G21">
        <f>ABS(VLOOKUP($E21,'Heat Value'!$D$3:$G$34,4,FALSE)*$F21)</f>
        <v>10995952489150.219</v>
      </c>
      <c r="K21" t="s">
        <v>142</v>
      </c>
      <c r="L21" s="18">
        <f>L18/(L$18+L$19)</f>
        <v>6.2809357133633975E-2</v>
      </c>
      <c r="M21" s="18">
        <f t="shared" ref="M21:AB21" si="4">M18/(M$18+M$19)</f>
        <v>6.1451353525985408E-2</v>
      </c>
      <c r="N21" s="18">
        <f t="shared" si="4"/>
        <v>5.793692833341061E-2</v>
      </c>
      <c r="O21" s="18">
        <f t="shared" si="4"/>
        <v>5.1443930947060686E-2</v>
      </c>
      <c r="P21" s="18">
        <f t="shared" si="4"/>
        <v>5.2580744180679768E-2</v>
      </c>
      <c r="Q21" s="18">
        <f t="shared" si="4"/>
        <v>4.3053243608730321E-2</v>
      </c>
      <c r="R21" s="18">
        <f t="shared" si="4"/>
        <v>4.2830999914723826E-2</v>
      </c>
      <c r="S21" s="18">
        <f t="shared" si="4"/>
        <v>3.3521802866762408E-2</v>
      </c>
      <c r="T21" s="18">
        <f t="shared" si="4"/>
        <v>3.2622587254658157E-2</v>
      </c>
      <c r="U21" s="18">
        <f t="shared" si="4"/>
        <v>3.0013159069159398E-2</v>
      </c>
      <c r="V21" s="18">
        <f t="shared" si="4"/>
        <v>4.8254020745923949E-2</v>
      </c>
      <c r="W21" s="18">
        <f t="shared" si="4"/>
        <v>4.3441247202407933E-2</v>
      </c>
      <c r="X21" s="18">
        <f t="shared" si="4"/>
        <v>5.047458473914046E-2</v>
      </c>
      <c r="Y21" s="18">
        <f t="shared" si="4"/>
        <v>3.5156972158259518E-2</v>
      </c>
      <c r="Z21" s="18">
        <f t="shared" si="4"/>
        <v>7.3961380668062668E-2</v>
      </c>
      <c r="AA21" s="18">
        <f t="shared" si="4"/>
        <v>4.9190494630708945E-2</v>
      </c>
      <c r="AB21" s="18">
        <f t="shared" si="4"/>
        <v>5.21422147337278E-2</v>
      </c>
      <c r="AC21" s="18" cm="1">
        <f t="array" ref="AC21">TREND($S21:$AB21,$S17:$AB17,AC17)</f>
        <v>6.0579258346990628E-2</v>
      </c>
      <c r="AD21" s="18" cm="1">
        <f t="array" ref="AD21">TREND($S21:$AB21,$S17:$AB17,AD17)</f>
        <v>6.3434060517919555E-2</v>
      </c>
      <c r="AE21" s="18" cm="1">
        <f t="array" ref="AE21">TREND($S21:$AB21,$S17:$AB17,AE17)</f>
        <v>6.628886268884937E-2</v>
      </c>
      <c r="AF21" s="18" cm="1">
        <f t="array" ref="AF21">TREND($S21:$AB21,$S17:$AB17,AF17)</f>
        <v>6.9143664859778298E-2</v>
      </c>
      <c r="AG21" s="18" cm="1">
        <f t="array" ref="AG21">TREND($S21:$AB21,$S17:$AB17,AG17)</f>
        <v>7.1998467030707225E-2</v>
      </c>
      <c r="AH21" s="18" cm="1">
        <f t="array" ref="AH21">TREND($S21:$AB21,$S17:$AB17,AH17)</f>
        <v>7.4853269201636152E-2</v>
      </c>
      <c r="AI21" s="18" cm="1">
        <f t="array" ref="AI21">TREND($S21:$AB21,$S17:$AB17,AI17)</f>
        <v>7.770807137256508E-2</v>
      </c>
      <c r="AJ21" s="18" cm="1">
        <f t="array" ref="AJ21">TREND($S21:$AB21,$S17:$AB17,AJ17)</f>
        <v>8.0562873543494895E-2</v>
      </c>
      <c r="AK21" s="18" cm="1">
        <f t="array" ref="AK21">TREND($S21:$AB21,$S17:$AB17,AK17)</f>
        <v>8.3417675714423822E-2</v>
      </c>
      <c r="AL21" s="18" cm="1">
        <f t="array" ref="AL21">TREND($S21:$AB21,$S17:$AB17,AL17)</f>
        <v>8.627247788535275E-2</v>
      </c>
      <c r="AM21" s="18" cm="1">
        <f t="array" ref="AM21">TREND($S21:$AB21,$S17:$AB17,AM17)</f>
        <v>8.9127280056281677E-2</v>
      </c>
      <c r="AN21" s="18" cm="1">
        <f t="array" ref="AN21">TREND($S21:$AB21,$S17:$AB17,AN17)</f>
        <v>9.1982082227210604E-2</v>
      </c>
      <c r="AO21" s="18" cm="1">
        <f t="array" ref="AO21">TREND($S21:$AB21,$S17:$AB17,AO17)</f>
        <v>9.4836884398139532E-2</v>
      </c>
      <c r="AP21" s="18" cm="1">
        <f t="array" ref="AP21">TREND($S21:$AB21,$S17:$AB17,AP17)</f>
        <v>9.7691686569069347E-2</v>
      </c>
      <c r="AQ21" s="18" cm="1">
        <f t="array" ref="AQ21">TREND($S21:$AB21,$S17:$AB17,AQ17)</f>
        <v>0.10054648873999827</v>
      </c>
      <c r="AR21" s="18" cm="1">
        <f t="array" ref="AR21">TREND($S21:$AB21,$S17:$AB17,AR17)</f>
        <v>0.1034012909109272</v>
      </c>
      <c r="AS21" s="18" cm="1">
        <f t="array" ref="AS21">TREND($S21:$AB21,$S17:$AB17,AS17)</f>
        <v>0.10625609308185613</v>
      </c>
      <c r="AT21" s="18" cm="1">
        <f t="array" ref="AT21">TREND($S21:$AB21,$S17:$AB17,AT17)</f>
        <v>0.10911089525278506</v>
      </c>
      <c r="AU21" s="18" cm="1">
        <f t="array" ref="AU21">TREND($S21:$AB21,$S17:$AB17,AU17)</f>
        <v>0.11196569742371487</v>
      </c>
      <c r="AV21" s="18" cm="1">
        <f t="array" ref="AV21">TREND($S21:$AB21,$S17:$AB17,AV17)</f>
        <v>0.1148204995946438</v>
      </c>
      <c r="AW21" s="18" cm="1">
        <f t="array" ref="AW21">TREND($S21:$AB21,$S17:$AB17,AW17)</f>
        <v>0.11767530176557273</v>
      </c>
      <c r="AX21" s="18" cm="1">
        <f t="array" ref="AX21">TREND($S21:$AB21,$S17:$AB17,AX17)</f>
        <v>0.12053010393650165</v>
      </c>
      <c r="AY21" s="18" cm="1">
        <f t="array" ref="AY21">TREND($S21:$AB21,$S17:$AB17,AY17)</f>
        <v>0.12338490610743058</v>
      </c>
      <c r="AZ21" s="18" cm="1">
        <f t="array" ref="AZ21">TREND($S21:$AB21,$S17:$AB17,AZ17)</f>
        <v>0.12623970827835951</v>
      </c>
      <c r="BA21" s="18" cm="1">
        <f t="array" ref="BA21">TREND($S21:$AB21,$S17:$AB17,BA17)</f>
        <v>0.12909451044928932</v>
      </c>
      <c r="BB21" s="18" cm="1">
        <f t="array" ref="BB21">TREND($S21:$AB21,$S17:$AB17,BB17)</f>
        <v>0.13194931262021825</v>
      </c>
      <c r="BC21" s="18" cm="1">
        <f t="array" ref="BC21">TREND($S21:$AB21,$S17:$AB17,BC17)</f>
        <v>0.13480411479114718</v>
      </c>
      <c r="BD21" s="18" cm="1">
        <f t="array" ref="BD21">TREND($S21:$AB21,$S17:$AB17,BD17)</f>
        <v>0.13765891696207611</v>
      </c>
      <c r="BE21" s="18" cm="1">
        <f t="array" ref="BE21">TREND($S21:$AB21,$S17:$AB17,BE17)</f>
        <v>0.14051371913300503</v>
      </c>
      <c r="BF21" s="18" cm="1">
        <f t="array" ref="BF21">TREND($S21:$AB21,$S17:$AB17,BF17)</f>
        <v>0.14336852130393485</v>
      </c>
      <c r="BG21" s="18" cm="1">
        <f t="array" ref="BG21">TREND($S21:$AB21,$S17:$AB17,BG17)</f>
        <v>0.14622332347486378</v>
      </c>
      <c r="BH21" s="18" cm="1">
        <f t="array" ref="BH21">TREND($S21:$AB21,$S17:$AB17,BH17)</f>
        <v>0.1490781256457927</v>
      </c>
      <c r="BI21" s="18" cm="1">
        <f t="array" ref="BI21">TREND($S21:$AB21,$S17:$AB17,BI17)</f>
        <v>0.15193292781672163</v>
      </c>
      <c r="BJ21" s="18" cm="1">
        <f t="array" ref="BJ21">TREND($S21:$AB21,$S17:$AB17,BJ17)</f>
        <v>0.15478772998765056</v>
      </c>
      <c r="BK21" s="18" cm="1">
        <f t="array" ref="BK21">TREND($S21:$AB21,$S17:$AB17,BK17)</f>
        <v>0.15764253215857948</v>
      </c>
      <c r="BL21" s="18" cm="1">
        <f t="array" ref="BL21">TREND($S21:$AB21,$S17:$AB17,BL17)</f>
        <v>0.1604973343295093</v>
      </c>
      <c r="BM21" s="18" cm="1">
        <f t="array" ref="BM21">TREND($S21:$AB21,$S17:$AB17,BM17)</f>
        <v>0.16335213650043823</v>
      </c>
      <c r="BN21" s="18" cm="1">
        <f t="array" ref="BN21">TREND($S21:$AB21,$S17:$AB17,BN17)</f>
        <v>0.16620693867136715</v>
      </c>
      <c r="BO21" s="18" cm="1">
        <f t="array" ref="BO21">TREND($S21:$AB21,$S17:$AB17,BO17)</f>
        <v>0.16906174084229608</v>
      </c>
    </row>
    <row r="22" spans="1:67" x14ac:dyDescent="0.15">
      <c r="A22">
        <v>37108</v>
      </c>
      <c r="B22" t="s">
        <v>82</v>
      </c>
      <c r="C22">
        <v>2008</v>
      </c>
      <c r="D22" t="s">
        <v>85</v>
      </c>
      <c r="E22" t="s">
        <v>84</v>
      </c>
      <c r="F22" s="7">
        <v>-26.05</v>
      </c>
      <c r="G22">
        <f>ABS(VLOOKUP($E22,'Heat Value'!$D$3:$G$34,4,FALSE)*$F22)</f>
        <v>10531050086116.295</v>
      </c>
      <c r="K22" t="s">
        <v>143</v>
      </c>
      <c r="L22" s="18">
        <f>L19/(L$18+L$19)</f>
        <v>0.93719064286636611</v>
      </c>
      <c r="M22" s="18">
        <f t="shared" ref="M22:AB22" si="5">M19/(M$18+M$19)</f>
        <v>0.93854864647401459</v>
      </c>
      <c r="N22" s="18">
        <f t="shared" si="5"/>
        <v>0.94206307166658942</v>
      </c>
      <c r="O22" s="18">
        <f t="shared" si="5"/>
        <v>0.94855606905293932</v>
      </c>
      <c r="P22" s="18">
        <f t="shared" si="5"/>
        <v>0.94741925581932018</v>
      </c>
      <c r="Q22" s="18">
        <f t="shared" si="5"/>
        <v>0.95694675639126958</v>
      </c>
      <c r="R22" s="18">
        <f t="shared" si="5"/>
        <v>0.95716900008527617</v>
      </c>
      <c r="S22" s="18">
        <f t="shared" si="5"/>
        <v>0.96647819713323757</v>
      </c>
      <c r="T22" s="18">
        <f t="shared" si="5"/>
        <v>0.96737741274534195</v>
      </c>
      <c r="U22" s="18">
        <f t="shared" si="5"/>
        <v>0.96998684093084064</v>
      </c>
      <c r="V22" s="18">
        <f t="shared" si="5"/>
        <v>0.95174597925407611</v>
      </c>
      <c r="W22" s="18">
        <f t="shared" si="5"/>
        <v>0.95655875279759206</v>
      </c>
      <c r="X22" s="18">
        <f t="shared" si="5"/>
        <v>0.94952541526085954</v>
      </c>
      <c r="Y22" s="18">
        <f t="shared" si="5"/>
        <v>0.96484302784174047</v>
      </c>
      <c r="Z22" s="18">
        <f t="shared" si="5"/>
        <v>0.92603861933193732</v>
      </c>
      <c r="AA22" s="18">
        <f t="shared" si="5"/>
        <v>0.95080950536929099</v>
      </c>
      <c r="AB22" s="18">
        <f t="shared" si="5"/>
        <v>0.94785778526627218</v>
      </c>
      <c r="AC22" s="18">
        <f>1-AC21</f>
        <v>0.93942074165300937</v>
      </c>
      <c r="AD22" s="18">
        <f t="shared" ref="AD22:BO22" si="6">1-AD21</f>
        <v>0.93656593948208045</v>
      </c>
      <c r="AE22" s="18">
        <f t="shared" si="6"/>
        <v>0.93371113731115063</v>
      </c>
      <c r="AF22" s="18">
        <f t="shared" si="6"/>
        <v>0.9308563351402217</v>
      </c>
      <c r="AG22" s="18">
        <f t="shared" si="6"/>
        <v>0.92800153296929278</v>
      </c>
      <c r="AH22" s="18">
        <f t="shared" si="6"/>
        <v>0.92514673079836385</v>
      </c>
      <c r="AI22" s="18">
        <f t="shared" si="6"/>
        <v>0.92229192862743492</v>
      </c>
      <c r="AJ22" s="18">
        <f t="shared" si="6"/>
        <v>0.9194371264565051</v>
      </c>
      <c r="AK22" s="18">
        <f t="shared" si="6"/>
        <v>0.91658232428557618</v>
      </c>
      <c r="AL22" s="18">
        <f t="shared" si="6"/>
        <v>0.91372752211464725</v>
      </c>
      <c r="AM22" s="18">
        <f t="shared" si="6"/>
        <v>0.91087271994371832</v>
      </c>
      <c r="AN22" s="18">
        <f t="shared" si="6"/>
        <v>0.9080179177727894</v>
      </c>
      <c r="AO22" s="18">
        <f t="shared" si="6"/>
        <v>0.90516311560186047</v>
      </c>
      <c r="AP22" s="18">
        <f t="shared" si="6"/>
        <v>0.90230831343093065</v>
      </c>
      <c r="AQ22" s="18">
        <f t="shared" si="6"/>
        <v>0.89945351126000173</v>
      </c>
      <c r="AR22" s="18">
        <f t="shared" si="6"/>
        <v>0.8965987090890728</v>
      </c>
      <c r="AS22" s="18">
        <f t="shared" si="6"/>
        <v>0.89374390691814387</v>
      </c>
      <c r="AT22" s="18">
        <f t="shared" si="6"/>
        <v>0.89088910474721494</v>
      </c>
      <c r="AU22" s="18">
        <f t="shared" si="6"/>
        <v>0.88803430257628513</v>
      </c>
      <c r="AV22" s="18">
        <f t="shared" si="6"/>
        <v>0.8851795004053562</v>
      </c>
      <c r="AW22" s="18">
        <f t="shared" si="6"/>
        <v>0.88232469823442727</v>
      </c>
      <c r="AX22" s="18">
        <f t="shared" si="6"/>
        <v>0.87946989606349835</v>
      </c>
      <c r="AY22" s="18">
        <f t="shared" si="6"/>
        <v>0.87661509389256942</v>
      </c>
      <c r="AZ22" s="18">
        <f t="shared" si="6"/>
        <v>0.87376029172164049</v>
      </c>
      <c r="BA22" s="18">
        <f t="shared" si="6"/>
        <v>0.87090548955071068</v>
      </c>
      <c r="BB22" s="18">
        <f t="shared" si="6"/>
        <v>0.86805068737978175</v>
      </c>
      <c r="BC22" s="18">
        <f t="shared" si="6"/>
        <v>0.86519588520885282</v>
      </c>
      <c r="BD22" s="18">
        <f t="shared" si="6"/>
        <v>0.86234108303792389</v>
      </c>
      <c r="BE22" s="18">
        <f t="shared" si="6"/>
        <v>0.85948628086699497</v>
      </c>
      <c r="BF22" s="18">
        <f t="shared" si="6"/>
        <v>0.85663147869606515</v>
      </c>
      <c r="BG22" s="18">
        <f t="shared" si="6"/>
        <v>0.85377667652513622</v>
      </c>
      <c r="BH22" s="18">
        <f t="shared" si="6"/>
        <v>0.8509218743542073</v>
      </c>
      <c r="BI22" s="18">
        <f t="shared" si="6"/>
        <v>0.84806707218327837</v>
      </c>
      <c r="BJ22" s="18">
        <f t="shared" si="6"/>
        <v>0.84521227001234944</v>
      </c>
      <c r="BK22" s="18">
        <f t="shared" si="6"/>
        <v>0.84235746784142052</v>
      </c>
      <c r="BL22" s="18">
        <f t="shared" si="6"/>
        <v>0.8395026656704907</v>
      </c>
      <c r="BM22" s="18">
        <f t="shared" si="6"/>
        <v>0.83664786349956177</v>
      </c>
      <c r="BN22" s="18">
        <f t="shared" si="6"/>
        <v>0.83379306132863285</v>
      </c>
      <c r="BO22" s="18">
        <f t="shared" si="6"/>
        <v>0.83093825915770392</v>
      </c>
    </row>
    <row r="23" spans="1:67" x14ac:dyDescent="0.15">
      <c r="A23">
        <v>37143</v>
      </c>
      <c r="B23" t="s">
        <v>82</v>
      </c>
      <c r="C23">
        <v>2009</v>
      </c>
      <c r="D23" t="s">
        <v>85</v>
      </c>
      <c r="E23" t="s">
        <v>84</v>
      </c>
      <c r="F23" s="7">
        <v>-28</v>
      </c>
      <c r="G23">
        <f>ABS(VLOOKUP($E23,'Heat Value'!$D$3:$G$34,4,FALSE)*$F23)</f>
        <v>11319362856478.166</v>
      </c>
    </row>
    <row r="24" spans="1:67" x14ac:dyDescent="0.15">
      <c r="A24">
        <v>44738</v>
      </c>
      <c r="B24" t="s">
        <v>82</v>
      </c>
      <c r="C24">
        <v>2010</v>
      </c>
      <c r="D24" t="s">
        <v>85</v>
      </c>
      <c r="E24" t="s">
        <v>84</v>
      </c>
      <c r="F24" s="7">
        <v>-26.24</v>
      </c>
      <c r="G24">
        <f>ABS(VLOOKUP($E24,'Heat Value'!$D$3:$G$34,4,FALSE)*$F24)</f>
        <v>10607860048356.682</v>
      </c>
    </row>
    <row r="25" spans="1:67" x14ac:dyDescent="0.15">
      <c r="A25">
        <v>44773</v>
      </c>
      <c r="B25" t="s">
        <v>82</v>
      </c>
      <c r="C25">
        <v>2011</v>
      </c>
      <c r="D25" t="s">
        <v>85</v>
      </c>
      <c r="E25" t="s">
        <v>84</v>
      </c>
      <c r="F25" s="7">
        <v>-27.63</v>
      </c>
      <c r="G25">
        <f>ABS(VLOOKUP($E25,'Heat Value'!$D$3:$G$34,4,FALSE)*$F25)</f>
        <v>11169785561588.99</v>
      </c>
    </row>
    <row r="26" spans="1:67" x14ac:dyDescent="0.15">
      <c r="A26">
        <v>44808</v>
      </c>
      <c r="B26" t="s">
        <v>82</v>
      </c>
      <c r="C26">
        <v>2012</v>
      </c>
      <c r="D26" t="s">
        <v>85</v>
      </c>
      <c r="E26" t="s">
        <v>84</v>
      </c>
      <c r="F26" s="7">
        <v>-20.27</v>
      </c>
      <c r="G26">
        <f>ABS(VLOOKUP($E26,'Heat Value'!$D$3:$G$34,4,FALSE)*$F26)</f>
        <v>8194410182171.8721</v>
      </c>
      <c r="AC26" s="19" t="s">
        <v>144</v>
      </c>
      <c r="AD26" s="19" t="s">
        <v>147</v>
      </c>
    </row>
    <row r="27" spans="1:67" x14ac:dyDescent="0.15">
      <c r="A27">
        <v>44843</v>
      </c>
      <c r="B27" t="s">
        <v>82</v>
      </c>
      <c r="C27">
        <v>2013</v>
      </c>
      <c r="D27" t="s">
        <v>85</v>
      </c>
      <c r="E27" t="s">
        <v>84</v>
      </c>
      <c r="F27" s="7">
        <v>-16.28</v>
      </c>
      <c r="G27">
        <f>ABS(VLOOKUP($E27,'Heat Value'!$D$3:$G$34,4,FALSE)*$F27)</f>
        <v>6581400975123.7344</v>
      </c>
      <c r="AB27" t="s">
        <v>145</v>
      </c>
      <c r="AC27" s="20">
        <f>AVERAGE(L21:AB21)</f>
        <v>4.8287354218413875E-2</v>
      </c>
      <c r="AD27" s="20">
        <f>MAX(L21:AB21)</f>
        <v>7.3961380668062668E-2</v>
      </c>
    </row>
    <row r="28" spans="1:67" x14ac:dyDescent="0.15">
      <c r="A28">
        <v>44878</v>
      </c>
      <c r="B28" t="s">
        <v>82</v>
      </c>
      <c r="C28">
        <v>2014</v>
      </c>
      <c r="D28" t="s">
        <v>85</v>
      </c>
      <c r="E28" t="s">
        <v>84</v>
      </c>
      <c r="F28" s="7">
        <v>-13.38</v>
      </c>
      <c r="G28">
        <f>ABS(VLOOKUP($E28,'Heat Value'!$D$3:$G$34,4,FALSE)*$F28)</f>
        <v>5409038393559.9238</v>
      </c>
      <c r="AB28" t="s">
        <v>146</v>
      </c>
      <c r="AC28" s="20">
        <f>AVERAGE(L22:AB22)</f>
        <v>0.9517126457815861</v>
      </c>
      <c r="AD28" s="20">
        <f>MAX(L22:AB22)</f>
        <v>0.96998684093084064</v>
      </c>
    </row>
    <row r="29" spans="1:67" x14ac:dyDescent="0.15">
      <c r="A29">
        <v>44913</v>
      </c>
      <c r="B29" t="s">
        <v>82</v>
      </c>
      <c r="C29">
        <v>2015</v>
      </c>
      <c r="D29" t="s">
        <v>85</v>
      </c>
      <c r="E29" t="s">
        <v>84</v>
      </c>
      <c r="F29" s="7">
        <v>-15</v>
      </c>
      <c r="G29">
        <f>ABS(VLOOKUP($E29,'Heat Value'!$D$3:$G$34,4,FALSE)*$F29)</f>
        <v>6063944387399.0176</v>
      </c>
    </row>
    <row r="30" spans="1:67" x14ac:dyDescent="0.15">
      <c r="A30">
        <v>44948</v>
      </c>
      <c r="B30" t="s">
        <v>82</v>
      </c>
      <c r="C30">
        <v>2016</v>
      </c>
      <c r="D30" t="s">
        <v>85</v>
      </c>
      <c r="E30" t="s">
        <v>84</v>
      </c>
      <c r="F30" s="7">
        <v>-16.64</v>
      </c>
      <c r="G30">
        <f>ABS(VLOOKUP($E30,'Heat Value'!$D$3:$G$34,4,FALSE)*$F30)</f>
        <v>6726935640421.3105</v>
      </c>
    </row>
    <row r="31" spans="1:67" x14ac:dyDescent="0.15">
      <c r="A31">
        <v>44983</v>
      </c>
      <c r="B31" t="s">
        <v>82</v>
      </c>
      <c r="C31">
        <v>2017</v>
      </c>
      <c r="D31" t="s">
        <v>85</v>
      </c>
      <c r="E31" t="s">
        <v>84</v>
      </c>
      <c r="F31" s="7">
        <v>-17.5</v>
      </c>
      <c r="G31">
        <f>ABS(VLOOKUP($E31,'Heat Value'!$D$3:$G$34,4,FALSE)*$F31)</f>
        <v>7074601785298.8535</v>
      </c>
    </row>
    <row r="32" spans="1:67" x14ac:dyDescent="0.15">
      <c r="A32">
        <v>45018</v>
      </c>
      <c r="B32" t="s">
        <v>82</v>
      </c>
      <c r="C32">
        <v>2018</v>
      </c>
      <c r="D32" t="s">
        <v>85</v>
      </c>
      <c r="E32" t="s">
        <v>84</v>
      </c>
      <c r="F32" s="7">
        <v>-19.59</v>
      </c>
      <c r="G32">
        <f>ABS(VLOOKUP($E32,'Heat Value'!$D$3:$G$34,4,FALSE)*$F32)</f>
        <v>7919511369943.1172</v>
      </c>
    </row>
    <row r="33" spans="1:7" x14ac:dyDescent="0.15">
      <c r="A33">
        <v>45053</v>
      </c>
      <c r="B33" t="s">
        <v>82</v>
      </c>
      <c r="C33">
        <v>2019</v>
      </c>
      <c r="D33" t="s">
        <v>85</v>
      </c>
      <c r="E33" t="s">
        <v>84</v>
      </c>
      <c r="F33" s="7">
        <v>-50.81</v>
      </c>
      <c r="G33">
        <f>ABS(VLOOKUP($E33,'Heat Value'!$D$3:$G$34,4,FALSE)*$F33)</f>
        <v>20540600954916.273</v>
      </c>
    </row>
    <row r="34" spans="1:7" x14ac:dyDescent="0.15">
      <c r="A34">
        <v>45088</v>
      </c>
      <c r="B34" t="s">
        <v>82</v>
      </c>
      <c r="C34">
        <v>2020</v>
      </c>
      <c r="D34" t="s">
        <v>85</v>
      </c>
      <c r="E34" t="s">
        <v>84</v>
      </c>
      <c r="F34" s="7">
        <v>-35.21</v>
      </c>
      <c r="G34">
        <f>ABS(VLOOKUP($E34,'Heat Value'!$D$3:$G$34,4,FALSE)*$F34)</f>
        <v>14234098792021.295</v>
      </c>
    </row>
    <row r="35" spans="1:7" x14ac:dyDescent="0.15">
      <c r="A35">
        <v>17438</v>
      </c>
      <c r="B35" t="s">
        <v>82</v>
      </c>
      <c r="C35">
        <v>2021</v>
      </c>
      <c r="D35" t="s">
        <v>85</v>
      </c>
      <c r="E35" t="s">
        <v>84</v>
      </c>
      <c r="F35" s="7">
        <v>-43.71</v>
      </c>
      <c r="G35">
        <f>ABS(VLOOKUP($E35,'Heat Value'!$D$3:$G$34,4,FALSE)*$F35)</f>
        <v>17670333944880.738</v>
      </c>
    </row>
    <row r="36" spans="1:7" x14ac:dyDescent="0.15">
      <c r="A36">
        <v>36825</v>
      </c>
      <c r="B36" t="s">
        <v>82</v>
      </c>
      <c r="C36">
        <v>2005</v>
      </c>
      <c r="D36" t="s">
        <v>83</v>
      </c>
      <c r="E36" t="s">
        <v>86</v>
      </c>
      <c r="F36" s="7">
        <v>147.80000000000001</v>
      </c>
      <c r="G36">
        <f>ABS(VLOOKUP($E36,'Heat Value'!$D$3:$G$34,4,FALSE)*$F36)</f>
        <v>60335630573490.508</v>
      </c>
    </row>
    <row r="37" spans="1:7" x14ac:dyDescent="0.15">
      <c r="A37">
        <v>36860</v>
      </c>
      <c r="B37" t="s">
        <v>82</v>
      </c>
      <c r="C37">
        <v>2006</v>
      </c>
      <c r="D37" t="s">
        <v>83</v>
      </c>
      <c r="E37" t="s">
        <v>86</v>
      </c>
      <c r="F37" s="7">
        <v>170.8</v>
      </c>
      <c r="G37">
        <f>ABS(VLOOKUP($E37,'Heat Value'!$D$3:$G$34,4,FALSE)*$F37)</f>
        <v>69724801772342.203</v>
      </c>
    </row>
    <row r="38" spans="1:7" x14ac:dyDescent="0.15">
      <c r="A38">
        <v>36895</v>
      </c>
      <c r="B38" t="s">
        <v>82</v>
      </c>
      <c r="C38">
        <v>2007</v>
      </c>
      <c r="D38" t="s">
        <v>83</v>
      </c>
      <c r="E38" t="s">
        <v>86</v>
      </c>
      <c r="F38" s="7">
        <v>200.7</v>
      </c>
      <c r="G38">
        <f>ABS(VLOOKUP($E38,'Heat Value'!$D$3:$G$34,4,FALSE)*$F38)</f>
        <v>81930724330849.406</v>
      </c>
    </row>
    <row r="39" spans="1:7" x14ac:dyDescent="0.15">
      <c r="A39">
        <v>36930</v>
      </c>
      <c r="B39" t="s">
        <v>82</v>
      </c>
      <c r="C39">
        <v>2008</v>
      </c>
      <c r="D39" t="s">
        <v>83</v>
      </c>
      <c r="E39" t="s">
        <v>86</v>
      </c>
      <c r="F39" s="7">
        <v>189</v>
      </c>
      <c r="G39">
        <f>ABS(VLOOKUP($E39,'Heat Value'!$D$3:$G$34,4,FALSE)*$F39)</f>
        <v>77154493764477.031</v>
      </c>
    </row>
    <row r="40" spans="1:7" x14ac:dyDescent="0.15">
      <c r="A40">
        <v>36965</v>
      </c>
      <c r="B40" t="s">
        <v>82</v>
      </c>
      <c r="C40">
        <v>2009</v>
      </c>
      <c r="D40" t="s">
        <v>83</v>
      </c>
      <c r="E40" t="s">
        <v>86</v>
      </c>
      <c r="F40" s="7">
        <v>183.21</v>
      </c>
      <c r="G40">
        <f>ABS(VLOOKUP($E40,'Heat Value'!$D$3:$G$34,4,FALSE)*$F40)</f>
        <v>74790871971374.797</v>
      </c>
    </row>
    <row r="41" spans="1:7" x14ac:dyDescent="0.15">
      <c r="A41">
        <v>44350</v>
      </c>
      <c r="B41" t="s">
        <v>82</v>
      </c>
      <c r="C41">
        <v>2010</v>
      </c>
      <c r="D41" t="s">
        <v>83</v>
      </c>
      <c r="E41" t="s">
        <v>86</v>
      </c>
      <c r="F41" s="7">
        <v>239.06</v>
      </c>
      <c r="G41">
        <f>ABS(VLOOKUP($E41,'Heat Value'!$D$3:$G$34,4,FALSE)*$F41)</f>
        <v>97590228991195.125</v>
      </c>
    </row>
    <row r="42" spans="1:7" x14ac:dyDescent="0.15">
      <c r="A42">
        <v>44385</v>
      </c>
      <c r="B42" t="s">
        <v>82</v>
      </c>
      <c r="C42">
        <v>2011</v>
      </c>
      <c r="D42" t="s">
        <v>83</v>
      </c>
      <c r="E42" t="s">
        <v>86</v>
      </c>
      <c r="F42" s="7">
        <v>256.8</v>
      </c>
      <c r="G42">
        <f>ABS(VLOOKUP($E42,'Heat Value'!$D$3:$G$34,4,FALSE)*$F42)</f>
        <v>104832137559352.92</v>
      </c>
    </row>
    <row r="43" spans="1:7" x14ac:dyDescent="0.15">
      <c r="A43">
        <v>44420</v>
      </c>
      <c r="B43" t="s">
        <v>82</v>
      </c>
      <c r="C43">
        <v>2012</v>
      </c>
      <c r="D43" t="s">
        <v>83</v>
      </c>
      <c r="E43" t="s">
        <v>86</v>
      </c>
      <c r="F43" s="7">
        <v>256.49</v>
      </c>
      <c r="G43">
        <f>ABS(VLOOKUP($E43,'Heat Value'!$D$3:$G$34,4,FALSE)*$F43)</f>
        <v>104705587860585.78</v>
      </c>
    </row>
    <row r="44" spans="1:7" x14ac:dyDescent="0.15">
      <c r="A44">
        <v>44455</v>
      </c>
      <c r="B44" t="s">
        <v>82</v>
      </c>
      <c r="C44">
        <v>2013</v>
      </c>
      <c r="D44" t="s">
        <v>83</v>
      </c>
      <c r="E44" t="s">
        <v>86</v>
      </c>
      <c r="F44" s="7">
        <v>276.23</v>
      </c>
      <c r="G44">
        <f>ABS(VLOOKUP($E44,'Heat Value'!$D$3:$G$34,4,FALSE)*$F44)</f>
        <v>112763946098208.94</v>
      </c>
    </row>
    <row r="45" spans="1:7" x14ac:dyDescent="0.15">
      <c r="A45">
        <v>44490</v>
      </c>
      <c r="B45" t="s">
        <v>82</v>
      </c>
      <c r="C45">
        <v>2014</v>
      </c>
      <c r="D45" t="s">
        <v>83</v>
      </c>
      <c r="E45" t="s">
        <v>86</v>
      </c>
      <c r="F45" s="7">
        <v>306.85000000000002</v>
      </c>
      <c r="G45">
        <f>ABS(VLOOKUP($E45,'Heat Value'!$D$3:$G$34,4,FALSE)*$F45)</f>
        <v>125263790537723.69</v>
      </c>
    </row>
    <row r="46" spans="1:7" x14ac:dyDescent="0.15">
      <c r="A46">
        <v>44525</v>
      </c>
      <c r="B46" t="s">
        <v>82</v>
      </c>
      <c r="C46">
        <v>2015</v>
      </c>
      <c r="D46" t="s">
        <v>83</v>
      </c>
      <c r="E46" t="s">
        <v>86</v>
      </c>
      <c r="F46" s="7">
        <v>367.93</v>
      </c>
      <c r="G46">
        <f>ABS(VLOOKUP($E46,'Heat Value'!$D$3:$G$34,4,FALSE)*$F46)</f>
        <v>150198163443195.94</v>
      </c>
    </row>
    <row r="47" spans="1:7" x14ac:dyDescent="0.15">
      <c r="A47">
        <v>44560</v>
      </c>
      <c r="B47" t="s">
        <v>82</v>
      </c>
      <c r="C47">
        <v>2016</v>
      </c>
      <c r="D47" t="s">
        <v>83</v>
      </c>
      <c r="E47" t="s">
        <v>86</v>
      </c>
      <c r="F47" s="7">
        <v>424.57</v>
      </c>
      <c r="G47">
        <f>ABS(VLOOKUP($E47,'Heat Value'!$D$3:$G$34,4,FALSE)*$F47)</f>
        <v>173320018082455.09</v>
      </c>
    </row>
    <row r="48" spans="1:7" x14ac:dyDescent="0.15">
      <c r="A48">
        <v>44595</v>
      </c>
      <c r="B48" t="s">
        <v>82</v>
      </c>
      <c r="C48">
        <v>2017</v>
      </c>
      <c r="D48" t="s">
        <v>83</v>
      </c>
      <c r="E48" t="s">
        <v>86</v>
      </c>
      <c r="F48" s="7">
        <v>476.55</v>
      </c>
      <c r="G48">
        <f>ABS(VLOOKUP($E48,'Heat Value'!$D$3:$G$34,4,FALSE)*$F48)</f>
        <v>194539544991859.94</v>
      </c>
    </row>
    <row r="49" spans="1:7" x14ac:dyDescent="0.15">
      <c r="A49">
        <v>44630</v>
      </c>
      <c r="B49" t="s">
        <v>82</v>
      </c>
      <c r="C49">
        <v>2018</v>
      </c>
      <c r="D49" t="s">
        <v>83</v>
      </c>
      <c r="E49" t="s">
        <v>86</v>
      </c>
      <c r="F49" s="7">
        <v>529.66</v>
      </c>
      <c r="G49">
        <f>ABS(VLOOKUP($E49,'Heat Value'!$D$3:$G$34,4,FALSE)*$F49)</f>
        <v>216220365964512.69</v>
      </c>
    </row>
    <row r="50" spans="1:7" x14ac:dyDescent="0.15">
      <c r="A50">
        <v>44665</v>
      </c>
      <c r="B50" t="s">
        <v>82</v>
      </c>
      <c r="C50">
        <v>2019</v>
      </c>
      <c r="D50" t="s">
        <v>83</v>
      </c>
      <c r="E50" t="s">
        <v>86</v>
      </c>
      <c r="F50" s="7">
        <v>563.28</v>
      </c>
      <c r="G50">
        <f>ABS(VLOOKUP($E50,'Heat Value'!$D$3:$G$34,4,FALSE)*$F50)</f>
        <v>229944884908225.5</v>
      </c>
    </row>
    <row r="51" spans="1:7" x14ac:dyDescent="0.15">
      <c r="A51">
        <v>44700</v>
      </c>
      <c r="B51" t="s">
        <v>82</v>
      </c>
      <c r="C51">
        <v>2020</v>
      </c>
      <c r="D51" t="s">
        <v>83</v>
      </c>
      <c r="E51" t="s">
        <v>86</v>
      </c>
      <c r="F51" s="7">
        <v>248.32</v>
      </c>
      <c r="G51">
        <f>ABS(VLOOKUP($E51,'Heat Value'!$D$3:$G$34,4,FALSE)*$F51)</f>
        <v>101370390960819.77</v>
      </c>
    </row>
    <row r="52" spans="1:7" x14ac:dyDescent="0.15">
      <c r="A52">
        <v>16350</v>
      </c>
      <c r="B52" t="s">
        <v>82</v>
      </c>
      <c r="C52">
        <v>2021</v>
      </c>
      <c r="D52" t="s">
        <v>83</v>
      </c>
      <c r="E52" t="s">
        <v>86</v>
      </c>
      <c r="F52" s="7">
        <v>219.11</v>
      </c>
      <c r="G52">
        <f>ABS(VLOOKUP($E52,'Heat Value'!$D$3:$G$34,4,FALSE)*$F52)</f>
        <v>89446143538278.109</v>
      </c>
    </row>
    <row r="53" spans="1:7" x14ac:dyDescent="0.15">
      <c r="A53">
        <v>36828</v>
      </c>
      <c r="B53" t="s">
        <v>82</v>
      </c>
      <c r="C53">
        <v>2005</v>
      </c>
      <c r="D53" t="s">
        <v>85</v>
      </c>
      <c r="E53" t="s">
        <v>86</v>
      </c>
      <c r="F53" s="7">
        <v>-178.9</v>
      </c>
      <c r="G53">
        <f>ABS(VLOOKUP($E53,'Heat Value'!$D$3:$G$34,4,FALSE)*$F53)</f>
        <v>73031422933676.938</v>
      </c>
    </row>
    <row r="54" spans="1:7" x14ac:dyDescent="0.15">
      <c r="A54">
        <v>36863</v>
      </c>
      <c r="B54" t="s">
        <v>82</v>
      </c>
      <c r="C54">
        <v>2006</v>
      </c>
      <c r="D54" t="s">
        <v>85</v>
      </c>
      <c r="E54" t="s">
        <v>86</v>
      </c>
      <c r="F54" s="7">
        <v>-213.3</v>
      </c>
      <c r="G54">
        <f>ABS(VLOOKUP($E54,'Heat Value'!$D$3:$G$34,4,FALSE)*$F54)</f>
        <v>87074357248481.219</v>
      </c>
    </row>
    <row r="55" spans="1:7" x14ac:dyDescent="0.15">
      <c r="A55">
        <v>36898</v>
      </c>
      <c r="B55" t="s">
        <v>82</v>
      </c>
      <c r="C55">
        <v>2007</v>
      </c>
      <c r="D55" t="s">
        <v>85</v>
      </c>
      <c r="E55" t="s">
        <v>86</v>
      </c>
      <c r="F55" s="7">
        <v>-189</v>
      </c>
      <c r="G55">
        <f>ABS(VLOOKUP($E55,'Heat Value'!$D$3:$G$34,4,FALSE)*$F55)</f>
        <v>77154493764477.031</v>
      </c>
    </row>
    <row r="56" spans="1:7" x14ac:dyDescent="0.15">
      <c r="A56">
        <v>36933</v>
      </c>
      <c r="B56" t="s">
        <v>82</v>
      </c>
      <c r="C56">
        <v>2008</v>
      </c>
      <c r="D56" t="s">
        <v>85</v>
      </c>
      <c r="E56" t="s">
        <v>86</v>
      </c>
      <c r="F56" s="7">
        <v>-170.1</v>
      </c>
      <c r="G56">
        <f>ABS(VLOOKUP($E56,'Heat Value'!$D$3:$G$34,4,FALSE)*$F56)</f>
        <v>69439044388029.32</v>
      </c>
    </row>
    <row r="57" spans="1:7" x14ac:dyDescent="0.15">
      <c r="A57">
        <v>36968</v>
      </c>
      <c r="B57" t="s">
        <v>82</v>
      </c>
      <c r="C57">
        <v>2009</v>
      </c>
      <c r="D57" t="s">
        <v>85</v>
      </c>
      <c r="E57" t="s">
        <v>86</v>
      </c>
      <c r="F57" s="7">
        <v>-231.89</v>
      </c>
      <c r="G57">
        <f>ABS(VLOOKUP($E57,'Heat Value'!$D$3:$G$34,4,FALSE)*$F57)</f>
        <v>94663256926161.781</v>
      </c>
    </row>
    <row r="58" spans="1:7" x14ac:dyDescent="0.15">
      <c r="A58">
        <v>44353</v>
      </c>
      <c r="B58" t="s">
        <v>82</v>
      </c>
      <c r="C58">
        <v>2010</v>
      </c>
      <c r="D58" t="s">
        <v>85</v>
      </c>
      <c r="E58" t="s">
        <v>86</v>
      </c>
      <c r="F58" s="7">
        <v>-265.5</v>
      </c>
      <c r="G58">
        <f>ABS(VLOOKUP($E58,'Heat Value'!$D$3:$G$34,4,FALSE)*$F58)</f>
        <v>108383693621527.25</v>
      </c>
    </row>
    <row r="59" spans="1:7" x14ac:dyDescent="0.15">
      <c r="A59">
        <v>44388</v>
      </c>
      <c r="B59" t="s">
        <v>82</v>
      </c>
      <c r="C59">
        <v>2011</v>
      </c>
      <c r="D59" t="s">
        <v>85</v>
      </c>
      <c r="E59" t="s">
        <v>86</v>
      </c>
      <c r="F59" s="7">
        <v>-310.45999999999998</v>
      </c>
      <c r="G59">
        <f>ABS(VLOOKUP($E59,'Heat Value'!$D$3:$G$34,4,FALSE)*$F59)</f>
        <v>126737482191108.66</v>
      </c>
    </row>
    <row r="60" spans="1:7" x14ac:dyDescent="0.15">
      <c r="A60">
        <v>44423</v>
      </c>
      <c r="B60" t="s">
        <v>82</v>
      </c>
      <c r="C60">
        <v>2012</v>
      </c>
      <c r="D60" t="s">
        <v>85</v>
      </c>
      <c r="E60" t="s">
        <v>86</v>
      </c>
      <c r="F60" s="7">
        <v>-340.82</v>
      </c>
      <c r="G60">
        <f>ABS(VLOOKUP($E60,'Heat Value'!$D$3:$G$34,4,FALSE)*$F60)</f>
        <v>139131188173592.91</v>
      </c>
    </row>
    <row r="61" spans="1:7" x14ac:dyDescent="0.15">
      <c r="A61">
        <v>44458</v>
      </c>
      <c r="B61" t="s">
        <v>82</v>
      </c>
      <c r="C61">
        <v>2013</v>
      </c>
      <c r="D61" t="s">
        <v>85</v>
      </c>
      <c r="E61" t="s">
        <v>86</v>
      </c>
      <c r="F61" s="7">
        <v>-363.08</v>
      </c>
      <c r="G61">
        <f>ABS(VLOOKUP($E61,'Heat Value'!$D$3:$G$34,4,FALSE)*$F61)</f>
        <v>148218272994742.41</v>
      </c>
    </row>
    <row r="62" spans="1:7" x14ac:dyDescent="0.15">
      <c r="A62">
        <v>44493</v>
      </c>
      <c r="B62" t="s">
        <v>82</v>
      </c>
      <c r="C62">
        <v>2014</v>
      </c>
      <c r="D62" t="s">
        <v>85</v>
      </c>
      <c r="E62" t="s">
        <v>86</v>
      </c>
      <c r="F62" s="7">
        <v>-389.34</v>
      </c>
      <c r="G62">
        <f>ABS(VLOOKUP($E62,'Heat Value'!$D$3:$G$34,4,FALSE)*$F62)</f>
        <v>158938257154822.66</v>
      </c>
    </row>
    <row r="63" spans="1:7" x14ac:dyDescent="0.15">
      <c r="A63">
        <v>44528</v>
      </c>
      <c r="B63" t="s">
        <v>82</v>
      </c>
      <c r="C63">
        <v>2015</v>
      </c>
      <c r="D63" t="s">
        <v>85</v>
      </c>
      <c r="E63" t="s">
        <v>86</v>
      </c>
      <c r="F63" s="7">
        <v>-389.29</v>
      </c>
      <c r="G63">
        <f>ABS(VLOOKUP($E63,'Heat Value'!$D$3:$G$34,4,FALSE)*$F63)</f>
        <v>158917845913086.06</v>
      </c>
    </row>
    <row r="64" spans="1:7" x14ac:dyDescent="0.15">
      <c r="A64">
        <v>44563</v>
      </c>
      <c r="B64" t="s">
        <v>82</v>
      </c>
      <c r="C64">
        <v>2016</v>
      </c>
      <c r="D64" t="s">
        <v>85</v>
      </c>
      <c r="E64" t="s">
        <v>86</v>
      </c>
      <c r="F64" s="7">
        <v>-411.73</v>
      </c>
      <c r="G64">
        <f>ABS(VLOOKUP($E64,'Heat Value'!$D$3:$G$34,4,FALSE)*$F64)</f>
        <v>168078411204487.44</v>
      </c>
    </row>
    <row r="65" spans="1:7" x14ac:dyDescent="0.15">
      <c r="A65">
        <v>44598</v>
      </c>
      <c r="B65" t="s">
        <v>82</v>
      </c>
      <c r="C65">
        <v>2017</v>
      </c>
      <c r="D65" t="s">
        <v>85</v>
      </c>
      <c r="E65" t="s">
        <v>86</v>
      </c>
      <c r="F65" s="7">
        <v>-451.96</v>
      </c>
      <c r="G65">
        <f>ABS(VLOOKUP($E65,'Heat Value'!$D$3:$G$34,4,FALSE)*$F65)</f>
        <v>184501296305783.25</v>
      </c>
    </row>
    <row r="66" spans="1:7" x14ac:dyDescent="0.15">
      <c r="A66">
        <v>44633</v>
      </c>
      <c r="B66" t="s">
        <v>82</v>
      </c>
      <c r="C66">
        <v>2018</v>
      </c>
      <c r="D66" t="s">
        <v>85</v>
      </c>
      <c r="E66" t="s">
        <v>86</v>
      </c>
      <c r="F66" s="7">
        <v>-480.02</v>
      </c>
      <c r="G66">
        <f>ABS(VLOOKUP($E66,'Heat Value'!$D$3:$G$34,4,FALSE)*$F66)</f>
        <v>195956085168382.34</v>
      </c>
    </row>
    <row r="67" spans="1:7" x14ac:dyDescent="0.15">
      <c r="A67">
        <v>44668</v>
      </c>
      <c r="B67" t="s">
        <v>82</v>
      </c>
      <c r="C67">
        <v>2019</v>
      </c>
      <c r="D67" t="s">
        <v>85</v>
      </c>
      <c r="E67" t="s">
        <v>86</v>
      </c>
      <c r="F67" s="7">
        <v>-478.33</v>
      </c>
      <c r="G67">
        <f>ABS(VLOOKUP($E67,'Heat Value'!$D$3:$G$34,4,FALSE)*$F67)</f>
        <v>195266185197684.09</v>
      </c>
    </row>
    <row r="68" spans="1:7" x14ac:dyDescent="0.15">
      <c r="A68">
        <v>44703</v>
      </c>
      <c r="B68" t="s">
        <v>82</v>
      </c>
      <c r="C68">
        <v>2020</v>
      </c>
      <c r="D68" t="s">
        <v>85</v>
      </c>
      <c r="E68" t="s">
        <v>86</v>
      </c>
      <c r="F68" s="7">
        <v>-228.78</v>
      </c>
      <c r="G68">
        <f>ABS(VLOOKUP($E68,'Heat Value'!$D$3:$G$34,4,FALSE)*$F68)</f>
        <v>93393677690143.141</v>
      </c>
    </row>
    <row r="69" spans="1:7" x14ac:dyDescent="0.15">
      <c r="A69">
        <v>16353</v>
      </c>
      <c r="B69" t="s">
        <v>82</v>
      </c>
      <c r="C69">
        <v>2021</v>
      </c>
      <c r="D69" t="s">
        <v>85</v>
      </c>
      <c r="E69" t="s">
        <v>86</v>
      </c>
      <c r="F69" s="7">
        <v>-218.79</v>
      </c>
      <c r="G69">
        <f>ABS(VLOOKUP($E69,'Heat Value'!$D$3:$G$34,4,FALSE)*$F69)</f>
        <v>89315511591163.641</v>
      </c>
    </row>
    <row r="70" spans="1:7" x14ac:dyDescent="0.15">
      <c r="A70">
        <v>37175</v>
      </c>
      <c r="B70" t="s">
        <v>82</v>
      </c>
      <c r="C70">
        <v>2005</v>
      </c>
      <c r="D70" t="s">
        <v>83</v>
      </c>
      <c r="E70" t="s">
        <v>87</v>
      </c>
      <c r="F70" s="7">
        <v>275.27</v>
      </c>
      <c r="G70">
        <f>ABS(VLOOKUP($E70,'Heat Value'!$D$3:$G$34,4,FALSE)*$F70)</f>
        <v>109100293790134.42</v>
      </c>
    </row>
    <row r="71" spans="1:7" x14ac:dyDescent="0.15">
      <c r="A71">
        <v>37210</v>
      </c>
      <c r="B71" t="s">
        <v>82</v>
      </c>
      <c r="C71">
        <v>2006</v>
      </c>
      <c r="D71" t="s">
        <v>83</v>
      </c>
      <c r="E71" t="s">
        <v>87</v>
      </c>
      <c r="F71" s="7">
        <v>338.78</v>
      </c>
      <c r="G71">
        <f>ABS(VLOOKUP($E71,'Heat Value'!$D$3:$G$34,4,FALSE)*$F71)</f>
        <v>134271796891131.39</v>
      </c>
    </row>
    <row r="72" spans="1:7" x14ac:dyDescent="0.15">
      <c r="A72">
        <v>37245</v>
      </c>
      <c r="B72" t="s">
        <v>82</v>
      </c>
      <c r="C72">
        <v>2007</v>
      </c>
      <c r="D72" t="s">
        <v>83</v>
      </c>
      <c r="E72" t="s">
        <v>87</v>
      </c>
      <c r="F72" s="7">
        <v>390.54</v>
      </c>
      <c r="G72">
        <f>ABS(VLOOKUP($E72,'Heat Value'!$D$3:$G$34,4,FALSE)*$F72)</f>
        <v>154786314297958.75</v>
      </c>
    </row>
    <row r="73" spans="1:7" x14ac:dyDescent="0.15">
      <c r="A73">
        <v>37280</v>
      </c>
      <c r="B73" t="s">
        <v>82</v>
      </c>
      <c r="C73">
        <v>2008</v>
      </c>
      <c r="D73" t="s">
        <v>83</v>
      </c>
      <c r="E73" t="s">
        <v>87</v>
      </c>
      <c r="F73" s="7">
        <v>347.1</v>
      </c>
      <c r="G73">
        <f>ABS(VLOOKUP($E73,'Heat Value'!$D$3:$G$34,4,FALSE)*$F73)</f>
        <v>137569339101811.55</v>
      </c>
    </row>
    <row r="74" spans="1:7" x14ac:dyDescent="0.15">
      <c r="A74">
        <v>37315</v>
      </c>
      <c r="B74" t="s">
        <v>82</v>
      </c>
      <c r="C74">
        <v>2009</v>
      </c>
      <c r="D74" t="s">
        <v>83</v>
      </c>
      <c r="E74" t="s">
        <v>87</v>
      </c>
      <c r="F74" s="7">
        <v>316.7</v>
      </c>
      <c r="G74">
        <f>ABS(VLOOKUP($E74,'Heat Value'!$D$3:$G$34,4,FALSE)*$F74)</f>
        <v>125520627178172.61</v>
      </c>
    </row>
    <row r="75" spans="1:7" x14ac:dyDescent="0.15">
      <c r="A75">
        <v>45120</v>
      </c>
      <c r="B75" t="s">
        <v>82</v>
      </c>
      <c r="C75">
        <v>2010</v>
      </c>
      <c r="D75" t="s">
        <v>83</v>
      </c>
      <c r="E75" t="s">
        <v>87</v>
      </c>
      <c r="F75" s="7">
        <v>396.2</v>
      </c>
      <c r="G75">
        <f>ABS(VLOOKUP($E75,'Heat Value'!$D$3:$G$34,4,FALSE)*$F75)</f>
        <v>157029594215320.44</v>
      </c>
    </row>
    <row r="76" spans="1:7" x14ac:dyDescent="0.15">
      <c r="A76">
        <v>45155</v>
      </c>
      <c r="B76" t="s">
        <v>82</v>
      </c>
      <c r="C76">
        <v>2011</v>
      </c>
      <c r="D76" t="s">
        <v>83</v>
      </c>
      <c r="E76" t="s">
        <v>87</v>
      </c>
      <c r="F76" s="7">
        <v>413.85</v>
      </c>
      <c r="G76">
        <f>ABS(VLOOKUP($E76,'Heat Value'!$D$3:$G$34,4,FALSE)*$F76)</f>
        <v>164024981236775.28</v>
      </c>
    </row>
    <row r="77" spans="1:7" x14ac:dyDescent="0.15">
      <c r="A77">
        <v>45190</v>
      </c>
      <c r="B77" t="s">
        <v>82</v>
      </c>
      <c r="C77">
        <v>2012</v>
      </c>
      <c r="D77" t="s">
        <v>83</v>
      </c>
      <c r="E77" t="s">
        <v>87</v>
      </c>
      <c r="F77" s="7">
        <v>419.18</v>
      </c>
      <c r="G77">
        <f>ABS(VLOOKUP($E77,'Heat Value'!$D$3:$G$34,4,FALSE)*$F77)</f>
        <v>166137469215492.25</v>
      </c>
    </row>
    <row r="78" spans="1:7" x14ac:dyDescent="0.15">
      <c r="A78">
        <v>45225</v>
      </c>
      <c r="B78" t="s">
        <v>82</v>
      </c>
      <c r="C78">
        <v>2013</v>
      </c>
      <c r="D78" t="s">
        <v>83</v>
      </c>
      <c r="E78" t="s">
        <v>87</v>
      </c>
      <c r="F78" s="7">
        <v>387.3</v>
      </c>
      <c r="G78">
        <f>ABS(VLOOKUP($E78,'Heat Value'!$D$3:$G$34,4,FALSE)*$F78)</f>
        <v>153502175263991.97</v>
      </c>
    </row>
    <row r="79" spans="1:7" x14ac:dyDescent="0.15">
      <c r="A79">
        <v>45260</v>
      </c>
      <c r="B79" t="s">
        <v>82</v>
      </c>
      <c r="C79">
        <v>2014</v>
      </c>
      <c r="D79" t="s">
        <v>83</v>
      </c>
      <c r="E79" t="s">
        <v>87</v>
      </c>
      <c r="F79" s="7">
        <v>361.75</v>
      </c>
      <c r="G79">
        <f>ABS(VLOOKUP($E79,'Heat Value'!$D$3:$G$34,4,FALSE)*$F79)</f>
        <v>143375708499223.06</v>
      </c>
    </row>
    <row r="80" spans="1:7" x14ac:dyDescent="0.15">
      <c r="A80">
        <v>45295</v>
      </c>
      <c r="B80" t="s">
        <v>82</v>
      </c>
      <c r="C80">
        <v>2015</v>
      </c>
      <c r="D80" t="s">
        <v>83</v>
      </c>
      <c r="E80" t="s">
        <v>87</v>
      </c>
      <c r="F80" s="7">
        <v>527.75</v>
      </c>
      <c r="G80">
        <f>ABS(VLOOKUP($E80,'Heat Value'!$D$3:$G$34,4,FALSE)*$F80)</f>
        <v>209168017029619.81</v>
      </c>
    </row>
    <row r="81" spans="1:7" x14ac:dyDescent="0.15">
      <c r="A81">
        <v>45330</v>
      </c>
      <c r="B81" t="s">
        <v>82</v>
      </c>
      <c r="C81">
        <v>2016</v>
      </c>
      <c r="D81" t="s">
        <v>83</v>
      </c>
      <c r="E81" t="s">
        <v>87</v>
      </c>
      <c r="F81" s="7">
        <v>568.78</v>
      </c>
      <c r="G81">
        <f>ABS(VLOOKUP($E81,'Heat Value'!$D$3:$G$34,4,FALSE)*$F81)</f>
        <v>225429814734452.19</v>
      </c>
    </row>
    <row r="82" spans="1:7" x14ac:dyDescent="0.15">
      <c r="A82">
        <v>45365</v>
      </c>
      <c r="B82" t="s">
        <v>82</v>
      </c>
      <c r="C82">
        <v>2017</v>
      </c>
      <c r="D82" t="s">
        <v>83</v>
      </c>
      <c r="E82" t="s">
        <v>87</v>
      </c>
      <c r="F82" s="7">
        <v>558.47</v>
      </c>
      <c r="G82">
        <f>ABS(VLOOKUP($E82,'Heat Value'!$D$3:$G$34,4,FALSE)*$F82)</f>
        <v>221343557499823.38</v>
      </c>
    </row>
    <row r="83" spans="1:7" x14ac:dyDescent="0.15">
      <c r="A83">
        <v>45400</v>
      </c>
      <c r="B83" t="s">
        <v>82</v>
      </c>
      <c r="C83">
        <v>2018</v>
      </c>
      <c r="D83" t="s">
        <v>83</v>
      </c>
      <c r="E83" t="s">
        <v>87</v>
      </c>
      <c r="F83" s="7">
        <v>605.65</v>
      </c>
      <c r="G83">
        <f>ABS(VLOOKUP($E83,'Heat Value'!$D$3:$G$34,4,FALSE)*$F83)</f>
        <v>240042841333944.53</v>
      </c>
    </row>
    <row r="84" spans="1:7" x14ac:dyDescent="0.15">
      <c r="A84">
        <v>45435</v>
      </c>
      <c r="B84" t="s">
        <v>82</v>
      </c>
      <c r="C84">
        <v>2019</v>
      </c>
      <c r="D84" t="s">
        <v>83</v>
      </c>
      <c r="E84" t="s">
        <v>87</v>
      </c>
      <c r="F84" s="7">
        <v>542.97</v>
      </c>
      <c r="G84">
        <f>ABS(VLOOKUP($E84,'Heat Value'!$D$3:$G$34,4,FALSE)*$F84)</f>
        <v>215200299775599.56</v>
      </c>
    </row>
    <row r="85" spans="1:7" x14ac:dyDescent="0.15">
      <c r="A85">
        <v>45470</v>
      </c>
      <c r="B85" t="s">
        <v>82</v>
      </c>
      <c r="C85">
        <v>2020</v>
      </c>
      <c r="D85" t="s">
        <v>83</v>
      </c>
      <c r="E85" t="s">
        <v>87</v>
      </c>
      <c r="F85" s="7">
        <v>507.45</v>
      </c>
      <c r="G85">
        <f>ABS(VLOOKUP($E85,'Heat Value'!$D$3:$G$34,4,FALSE)*$F85)</f>
        <v>201122331106926.72</v>
      </c>
    </row>
    <row r="86" spans="1:7" x14ac:dyDescent="0.15">
      <c r="A86">
        <v>18520</v>
      </c>
      <c r="B86" t="s">
        <v>82</v>
      </c>
      <c r="C86">
        <v>2021</v>
      </c>
      <c r="D86" t="s">
        <v>83</v>
      </c>
      <c r="E86" t="s">
        <v>87</v>
      </c>
      <c r="F86" s="7">
        <v>532.11</v>
      </c>
      <c r="G86">
        <f>ABS(VLOOKUP($E86,'Heat Value'!$D$3:$G$34,4,FALSE)*$F86)</f>
        <v>210896055976562.78</v>
      </c>
    </row>
    <row r="87" spans="1:7" x14ac:dyDescent="0.15">
      <c r="A87">
        <v>37178</v>
      </c>
      <c r="B87" t="s">
        <v>82</v>
      </c>
      <c r="C87">
        <v>2005</v>
      </c>
      <c r="D87" t="s">
        <v>85</v>
      </c>
      <c r="E87" t="s">
        <v>87</v>
      </c>
      <c r="F87" s="7">
        <v>-197.6</v>
      </c>
      <c r="G87">
        <f>ABS(VLOOKUP($E87,'Heat Value'!$D$3:$G$34,4,FALSE)*$F87)</f>
        <v>78316627503653</v>
      </c>
    </row>
    <row r="88" spans="1:7" x14ac:dyDescent="0.15">
      <c r="A88">
        <v>37213</v>
      </c>
      <c r="B88" t="s">
        <v>82</v>
      </c>
      <c r="C88">
        <v>2006</v>
      </c>
      <c r="D88" t="s">
        <v>85</v>
      </c>
      <c r="E88" t="s">
        <v>87</v>
      </c>
      <c r="F88" s="7">
        <v>-208.8</v>
      </c>
      <c r="G88">
        <f>ABS(VLOOKUP($E88,'Heat Value'!$D$3:$G$34,4,FALSE)*$F88)</f>
        <v>82755626633414.719</v>
      </c>
    </row>
    <row r="89" spans="1:7" x14ac:dyDescent="0.15">
      <c r="A89">
        <v>37248</v>
      </c>
      <c r="B89" t="s">
        <v>82</v>
      </c>
      <c r="C89">
        <v>2007</v>
      </c>
      <c r="D89" t="s">
        <v>85</v>
      </c>
      <c r="E89" t="s">
        <v>87</v>
      </c>
      <c r="F89" s="7">
        <v>-251.64</v>
      </c>
      <c r="G89">
        <f>ABS(VLOOKUP($E89,'Heat Value'!$D$3:$G$34,4,FALSE)*$F89)</f>
        <v>99734798304753.25</v>
      </c>
    </row>
    <row r="90" spans="1:7" x14ac:dyDescent="0.15">
      <c r="A90">
        <v>37283</v>
      </c>
      <c r="B90" t="s">
        <v>82</v>
      </c>
      <c r="C90">
        <v>2008</v>
      </c>
      <c r="D90" t="s">
        <v>85</v>
      </c>
      <c r="E90" t="s">
        <v>87</v>
      </c>
      <c r="F90" s="7">
        <v>-304.76</v>
      </c>
      <c r="G90">
        <f>ABS(VLOOKUP($E90,'Heat Value'!$D$3:$G$34,4,FALSE)*$F90)</f>
        <v>120788337034480.2</v>
      </c>
    </row>
    <row r="91" spans="1:7" x14ac:dyDescent="0.15">
      <c r="A91">
        <v>37318</v>
      </c>
      <c r="B91" t="s">
        <v>82</v>
      </c>
      <c r="C91">
        <v>2009</v>
      </c>
      <c r="D91" t="s">
        <v>85</v>
      </c>
      <c r="E91" t="s">
        <v>87</v>
      </c>
      <c r="F91" s="7">
        <v>-360</v>
      </c>
      <c r="G91">
        <f>ABS(VLOOKUP($E91,'Heat Value'!$D$3:$G$34,4,FALSE)*$F91)</f>
        <v>142682114885197.78</v>
      </c>
    </row>
    <row r="92" spans="1:7" x14ac:dyDescent="0.15">
      <c r="A92">
        <v>45123</v>
      </c>
      <c r="B92" t="s">
        <v>82</v>
      </c>
      <c r="C92">
        <v>2010</v>
      </c>
      <c r="D92" t="s">
        <v>85</v>
      </c>
      <c r="E92" t="s">
        <v>87</v>
      </c>
      <c r="F92" s="7">
        <v>-429.72</v>
      </c>
      <c r="G92">
        <f>ABS(VLOOKUP($E92,'Heat Value'!$D$3:$G$34,4,FALSE)*$F92)</f>
        <v>170314884467964.44</v>
      </c>
    </row>
    <row r="93" spans="1:7" x14ac:dyDescent="0.15">
      <c r="A93">
        <v>45158</v>
      </c>
      <c r="B93" t="s">
        <v>82</v>
      </c>
      <c r="C93">
        <v>2011</v>
      </c>
      <c r="D93" t="s">
        <v>85</v>
      </c>
      <c r="E93" t="s">
        <v>87</v>
      </c>
      <c r="F93" s="7">
        <v>-458.49</v>
      </c>
      <c r="G93">
        <f>ABS(VLOOKUP($E93,'Heat Value'!$D$3:$G$34,4,FALSE)*$F93)</f>
        <v>181717563482539.81</v>
      </c>
    </row>
    <row r="94" spans="1:7" x14ac:dyDescent="0.15">
      <c r="A94">
        <v>45193</v>
      </c>
      <c r="B94" t="s">
        <v>82</v>
      </c>
      <c r="C94">
        <v>2012</v>
      </c>
      <c r="D94" t="s">
        <v>85</v>
      </c>
      <c r="E94" t="s">
        <v>87</v>
      </c>
      <c r="F94" s="7">
        <v>-439.82</v>
      </c>
      <c r="G94">
        <f>ABS(VLOOKUP($E94,'Heat Value'!$D$3:$G$34,4,FALSE)*$F94)</f>
        <v>174317910468910.25</v>
      </c>
    </row>
    <row r="95" spans="1:7" x14ac:dyDescent="0.15">
      <c r="A95">
        <v>45228</v>
      </c>
      <c r="B95" t="s">
        <v>82</v>
      </c>
      <c r="C95">
        <v>2013</v>
      </c>
      <c r="D95" t="s">
        <v>85</v>
      </c>
      <c r="E95" t="s">
        <v>87</v>
      </c>
      <c r="F95" s="7">
        <v>-358.88</v>
      </c>
      <c r="G95">
        <f>ABS(VLOOKUP($E95,'Heat Value'!$D$3:$G$34,4,FALSE)*$F95)</f>
        <v>142238214972221.63</v>
      </c>
    </row>
    <row r="96" spans="1:7" x14ac:dyDescent="0.15">
      <c r="A96">
        <v>45263</v>
      </c>
      <c r="B96" t="s">
        <v>82</v>
      </c>
      <c r="C96">
        <v>2014</v>
      </c>
      <c r="D96" t="s">
        <v>85</v>
      </c>
      <c r="E96" t="s">
        <v>87</v>
      </c>
      <c r="F96" s="7">
        <v>-332.16</v>
      </c>
      <c r="G96">
        <f>ABS(VLOOKUP($E96,'Heat Value'!$D$3:$G$34,4,FALSE)*$F96)</f>
        <v>131648031334075.83</v>
      </c>
    </row>
    <row r="97" spans="1:7" x14ac:dyDescent="0.15">
      <c r="A97">
        <v>45298</v>
      </c>
      <c r="B97" t="s">
        <v>82</v>
      </c>
      <c r="C97">
        <v>2015</v>
      </c>
      <c r="D97" t="s">
        <v>85</v>
      </c>
      <c r="E97" t="s">
        <v>87</v>
      </c>
      <c r="F97" s="7">
        <v>-350.4</v>
      </c>
      <c r="G97">
        <f>ABS(VLOOKUP($E97,'Heat Value'!$D$3:$G$34,4,FALSE)*$F97)</f>
        <v>138877258488259.17</v>
      </c>
    </row>
    <row r="98" spans="1:7" x14ac:dyDescent="0.15">
      <c r="A98">
        <v>45333</v>
      </c>
      <c r="B98" t="s">
        <v>82</v>
      </c>
      <c r="C98">
        <v>2016</v>
      </c>
      <c r="D98" t="s">
        <v>85</v>
      </c>
      <c r="E98" t="s">
        <v>87</v>
      </c>
      <c r="F98" s="7">
        <v>-356.34</v>
      </c>
      <c r="G98">
        <f>ABS(VLOOKUP($E98,'Heat Value'!$D$3:$G$34,4,FALSE)*$F98)</f>
        <v>141231513383864.94</v>
      </c>
    </row>
    <row r="99" spans="1:7" x14ac:dyDescent="0.15">
      <c r="A99">
        <v>45368</v>
      </c>
      <c r="B99" t="s">
        <v>82</v>
      </c>
      <c r="C99">
        <v>2017</v>
      </c>
      <c r="D99" t="s">
        <v>85</v>
      </c>
      <c r="E99" t="s">
        <v>87</v>
      </c>
      <c r="F99" s="7">
        <v>-407.84</v>
      </c>
      <c r="G99">
        <f>ABS(VLOOKUP($E99,'Heat Value'!$D$3:$G$34,4,FALSE)*$F99)</f>
        <v>161642982596608.5</v>
      </c>
    </row>
    <row r="100" spans="1:7" x14ac:dyDescent="0.15">
      <c r="A100">
        <v>45403</v>
      </c>
      <c r="B100" t="s">
        <v>82</v>
      </c>
      <c r="C100">
        <v>2018</v>
      </c>
      <c r="D100" t="s">
        <v>85</v>
      </c>
      <c r="E100" t="s">
        <v>87</v>
      </c>
      <c r="F100" s="7">
        <v>-443.23</v>
      </c>
      <c r="G100">
        <f>ABS(VLOOKUP($E100,'Heat Value'!$D$3:$G$34,4,FALSE)*$F100)</f>
        <v>175669427168239.5</v>
      </c>
    </row>
    <row r="101" spans="1:7" x14ac:dyDescent="0.15">
      <c r="A101">
        <v>45438</v>
      </c>
      <c r="B101" t="s">
        <v>82</v>
      </c>
      <c r="C101">
        <v>2019</v>
      </c>
      <c r="D101" t="s">
        <v>85</v>
      </c>
      <c r="E101" t="s">
        <v>87</v>
      </c>
      <c r="F101" s="7">
        <v>-430.81</v>
      </c>
      <c r="G101">
        <f>ABS(VLOOKUP($E101,'Heat Value'!$D$3:$G$34,4,FALSE)*$F101)</f>
        <v>170746894204700.16</v>
      </c>
    </row>
    <row r="102" spans="1:7" x14ac:dyDescent="0.15">
      <c r="A102">
        <v>45473</v>
      </c>
      <c r="B102" t="s">
        <v>82</v>
      </c>
      <c r="C102">
        <v>2020</v>
      </c>
      <c r="D102" t="s">
        <v>85</v>
      </c>
      <c r="E102" t="s">
        <v>87</v>
      </c>
      <c r="F102" s="7">
        <v>-548.91</v>
      </c>
      <c r="G102">
        <f>ABS(VLOOKUP($E102,'Heat Value'!$D$3:$G$34,4,FALSE)*$F102)</f>
        <v>217554554671205.31</v>
      </c>
    </row>
    <row r="103" spans="1:7" x14ac:dyDescent="0.15">
      <c r="A103">
        <v>18523</v>
      </c>
      <c r="B103" t="s">
        <v>82</v>
      </c>
      <c r="C103">
        <v>2021</v>
      </c>
      <c r="D103" t="s">
        <v>85</v>
      </c>
      <c r="E103" t="s">
        <v>87</v>
      </c>
      <c r="F103" s="7">
        <v>-640.47</v>
      </c>
      <c r="G103">
        <f>ABS(VLOOKUP($E103,'Heat Value'!$D$3:$G$34,4,FALSE)*$F103)</f>
        <v>253843372557007.31</v>
      </c>
    </row>
  </sheetData>
  <autoFilter ref="A1:G1" xr:uid="{AFE85D02-1944-4C8B-A426-6E5DF13EFA95}"/>
  <phoneticPr fontId="6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F05F-0584-4D07-82C7-B6E74E8279E3}">
  <dimension ref="A1:G34"/>
  <sheetViews>
    <sheetView workbookViewId="0">
      <selection activeCell="J14" sqref="J14"/>
    </sheetView>
  </sheetViews>
  <sheetFormatPr defaultColWidth="9.25" defaultRowHeight="12.9" x14ac:dyDescent="0.15"/>
  <cols>
    <col min="1" max="1" width="8.625" style="8" customWidth="1"/>
    <col min="2" max="2" width="18.625" style="8" customWidth="1"/>
    <col min="3" max="3" width="13.75" style="8" customWidth="1"/>
    <col min="4" max="4" width="21.5" style="8" bestFit="1" customWidth="1"/>
    <col min="5" max="7" width="12.375" style="8" customWidth="1"/>
    <col min="8" max="16384" width="9.25" style="8"/>
  </cols>
  <sheetData>
    <row r="1" spans="1:7" ht="27" customHeight="1" x14ac:dyDescent="0.15">
      <c r="A1" s="22" t="s">
        <v>88</v>
      </c>
      <c r="B1" s="22" t="s">
        <v>89</v>
      </c>
      <c r="C1" s="22" t="s">
        <v>90</v>
      </c>
      <c r="D1" s="22" t="s">
        <v>132</v>
      </c>
      <c r="E1" s="24" t="s">
        <v>91</v>
      </c>
      <c r="F1" s="25"/>
      <c r="G1" s="26"/>
    </row>
    <row r="2" spans="1:7" x14ac:dyDescent="0.15">
      <c r="A2" s="23"/>
      <c r="B2" s="23"/>
      <c r="C2" s="23"/>
      <c r="D2" s="23"/>
      <c r="E2" s="9" t="s">
        <v>92</v>
      </c>
      <c r="F2" s="9" t="s">
        <v>93</v>
      </c>
      <c r="G2" s="9" t="s">
        <v>94</v>
      </c>
    </row>
    <row r="3" spans="1:7" x14ac:dyDescent="0.15">
      <c r="A3" s="10">
        <v>1</v>
      </c>
      <c r="B3" s="11" t="s">
        <v>95</v>
      </c>
      <c r="C3" s="11"/>
      <c r="D3" s="11" t="str">
        <f>B3&amp;"("&amp;C3&amp;")"</f>
        <v>煤合计()</v>
      </c>
      <c r="E3" s="11"/>
      <c r="F3" s="11"/>
      <c r="G3" s="11"/>
    </row>
    <row r="4" spans="1:7" x14ac:dyDescent="0.15">
      <c r="A4" s="10">
        <v>2</v>
      </c>
      <c r="B4" s="11" t="s">
        <v>96</v>
      </c>
      <c r="C4" s="11" t="s">
        <v>97</v>
      </c>
      <c r="D4" s="11" t="str">
        <f t="shared" ref="D4:D34" si="0">B4&amp;"("&amp;C4&amp;")"</f>
        <v>原煤(万吨)</v>
      </c>
      <c r="E4" s="12">
        <v>209.08</v>
      </c>
      <c r="F4" s="13">
        <v>0.71341317773910673</v>
      </c>
      <c r="G4" s="14">
        <v>198169604007.21915</v>
      </c>
    </row>
    <row r="5" spans="1:7" x14ac:dyDescent="0.15">
      <c r="A5" s="10">
        <v>3</v>
      </c>
      <c r="B5" s="11" t="s">
        <v>98</v>
      </c>
      <c r="C5" s="11" t="s">
        <v>97</v>
      </c>
      <c r="D5" s="11" t="str">
        <f t="shared" si="0"/>
        <v>洗精煤(万吨)</v>
      </c>
      <c r="E5" s="12">
        <v>263.44</v>
      </c>
      <c r="F5" s="13">
        <v>0.89889787422800016</v>
      </c>
      <c r="G5" s="14">
        <v>249692942795.39801</v>
      </c>
    </row>
    <row r="6" spans="1:7" x14ac:dyDescent="0.15">
      <c r="A6" s="10">
        <v>4</v>
      </c>
      <c r="B6" s="11" t="s">
        <v>99</v>
      </c>
      <c r="C6" s="11" t="s">
        <v>97</v>
      </c>
      <c r="D6" s="11" t="str">
        <f t="shared" si="0"/>
        <v>其他洗煤(万吨)</v>
      </c>
      <c r="E6" s="12">
        <v>83.63</v>
      </c>
      <c r="F6" s="13">
        <v>0.28535844678745692</v>
      </c>
      <c r="G6" s="14">
        <v>79265945968.642319</v>
      </c>
    </row>
    <row r="7" spans="1:7" x14ac:dyDescent="0.15">
      <c r="A7" s="10">
        <v>5</v>
      </c>
      <c r="B7" s="11" t="s">
        <v>100</v>
      </c>
      <c r="C7" s="11" t="s">
        <v>97</v>
      </c>
      <c r="D7" s="11" t="str">
        <f t="shared" si="0"/>
        <v>型煤(万吨)</v>
      </c>
      <c r="E7" s="12">
        <v>154.72999999999999</v>
      </c>
      <c r="F7" s="13">
        <v>0.52796260279114204</v>
      </c>
      <c r="G7" s="14">
        <v>146655743390.26697</v>
      </c>
    </row>
    <row r="8" spans="1:7" x14ac:dyDescent="0.15">
      <c r="A8" s="10">
        <v>6</v>
      </c>
      <c r="B8" s="11" t="s">
        <v>101</v>
      </c>
      <c r="C8" s="11" t="s">
        <v>97</v>
      </c>
      <c r="D8" s="11" t="str">
        <f t="shared" si="0"/>
        <v>煤矸石(万吨)</v>
      </c>
      <c r="E8" s="12">
        <v>83.74</v>
      </c>
      <c r="F8" s="13">
        <v>0.28573378373767361</v>
      </c>
      <c r="G8" s="14">
        <v>79370205852.135696</v>
      </c>
    </row>
    <row r="9" spans="1:7" x14ac:dyDescent="0.15">
      <c r="A9" s="10">
        <v>7</v>
      </c>
      <c r="B9" s="11" t="s">
        <v>102</v>
      </c>
      <c r="C9" s="11" t="s">
        <v>97</v>
      </c>
      <c r="D9" s="11" t="str">
        <f t="shared" si="0"/>
        <v>焦炭(万吨)</v>
      </c>
      <c r="E9" s="12">
        <v>284.35000000000002</v>
      </c>
      <c r="F9" s="13">
        <v>0.97024601631009666</v>
      </c>
      <c r="G9" s="14">
        <v>269511798830.36523</v>
      </c>
    </row>
    <row r="10" spans="1:7" x14ac:dyDescent="0.15">
      <c r="A10" s="10">
        <v>8</v>
      </c>
      <c r="B10" s="11" t="s">
        <v>103</v>
      </c>
      <c r="C10" s="11" t="s">
        <v>104</v>
      </c>
      <c r="D10" s="11" t="str">
        <f t="shared" si="0"/>
        <v>焦炉煤气(亿立方米)</v>
      </c>
      <c r="E10" s="12">
        <v>1735.35</v>
      </c>
      <c r="F10" s="13">
        <v>5.9212816050772847</v>
      </c>
      <c r="G10" s="14">
        <v>1644794443820.2017</v>
      </c>
    </row>
    <row r="11" spans="1:7" x14ac:dyDescent="0.15">
      <c r="A11" s="10">
        <v>9</v>
      </c>
      <c r="B11" s="11" t="s">
        <v>105</v>
      </c>
      <c r="C11" s="11" t="s">
        <v>104</v>
      </c>
      <c r="D11" s="11" t="str">
        <f t="shared" si="0"/>
        <v>高炉煤气(亿立方米)</v>
      </c>
      <c r="E11" s="12">
        <v>376.3</v>
      </c>
      <c r="F11" s="13">
        <v>1.2839935851503055</v>
      </c>
      <c r="G11" s="14">
        <v>356663583259.59711</v>
      </c>
    </row>
    <row r="12" spans="1:7" x14ac:dyDescent="0.15">
      <c r="A12" s="10">
        <v>10</v>
      </c>
      <c r="B12" s="11" t="s">
        <v>106</v>
      </c>
      <c r="C12" s="11" t="s">
        <v>104</v>
      </c>
      <c r="D12" s="11" t="str">
        <f t="shared" si="0"/>
        <v>转炉煤气(亿立方米)</v>
      </c>
      <c r="E12" s="12">
        <v>794.5</v>
      </c>
      <c r="F12" s="13">
        <v>2.7109564267922339</v>
      </c>
      <c r="G12" s="14">
        <v>753040703958.94214</v>
      </c>
    </row>
    <row r="13" spans="1:7" x14ac:dyDescent="0.15">
      <c r="A13" s="10">
        <v>11</v>
      </c>
      <c r="B13" s="11" t="s">
        <v>107</v>
      </c>
      <c r="C13" s="11" t="s">
        <v>104</v>
      </c>
      <c r="D13" s="11" t="str">
        <f t="shared" si="0"/>
        <v>其他煤气(亿立方米)</v>
      </c>
      <c r="E13" s="12">
        <v>522.70000000000005</v>
      </c>
      <c r="F13" s="13">
        <v>1.783532944347767</v>
      </c>
      <c r="G13" s="14">
        <v>495424010018.04791</v>
      </c>
    </row>
    <row r="14" spans="1:7" x14ac:dyDescent="0.15">
      <c r="A14" s="10">
        <v>12</v>
      </c>
      <c r="B14" s="11" t="s">
        <v>108</v>
      </c>
      <c r="C14" s="11" t="s">
        <v>97</v>
      </c>
      <c r="D14" s="11" t="str">
        <f t="shared" si="0"/>
        <v>其他焦化产品(万吨)</v>
      </c>
      <c r="E14" s="12">
        <v>334.53</v>
      </c>
      <c r="F14" s="13">
        <v>1.1414679086907564</v>
      </c>
      <c r="G14" s="14">
        <v>317073262045.79596</v>
      </c>
    </row>
    <row r="15" spans="1:7" x14ac:dyDescent="0.15">
      <c r="A15" s="10">
        <v>13</v>
      </c>
      <c r="B15" s="11" t="s">
        <v>109</v>
      </c>
      <c r="C15" s="11"/>
      <c r="D15" s="11" t="str">
        <f t="shared" si="0"/>
        <v>油品合计()</v>
      </c>
      <c r="E15" s="12"/>
      <c r="F15" s="13"/>
      <c r="G15" s="14"/>
    </row>
    <row r="16" spans="1:7" x14ac:dyDescent="0.15">
      <c r="A16" s="10">
        <v>14</v>
      </c>
      <c r="B16" s="11" t="s">
        <v>110</v>
      </c>
      <c r="C16" s="11" t="s">
        <v>97</v>
      </c>
      <c r="D16" s="11" t="str">
        <f t="shared" si="0"/>
        <v>原油(万吨)</v>
      </c>
      <c r="E16" s="12">
        <v>418.16</v>
      </c>
      <c r="F16" s="13">
        <v>1.4268263554782135</v>
      </c>
      <c r="G16" s="14">
        <v>396339208014.43829</v>
      </c>
    </row>
    <row r="17" spans="1:7" x14ac:dyDescent="0.15">
      <c r="A17" s="10">
        <v>15</v>
      </c>
      <c r="B17" s="11" t="s">
        <v>111</v>
      </c>
      <c r="C17" s="11" t="s">
        <v>97</v>
      </c>
      <c r="D17" s="11" t="str">
        <f t="shared" si="0"/>
        <v>汽油(万吨)</v>
      </c>
      <c r="E17" s="12">
        <v>430.7</v>
      </c>
      <c r="F17" s="13">
        <v>1.4696147678029139</v>
      </c>
      <c r="G17" s="14">
        <v>408224834732.68268</v>
      </c>
    </row>
    <row r="18" spans="1:7" x14ac:dyDescent="0.15">
      <c r="A18" s="10">
        <v>16</v>
      </c>
      <c r="B18" s="11" t="s">
        <v>112</v>
      </c>
      <c r="C18" s="11" t="s">
        <v>97</v>
      </c>
      <c r="D18" s="11" t="str">
        <f t="shared" si="0"/>
        <v>煤油(万吨)</v>
      </c>
      <c r="E18" s="12">
        <v>430.7</v>
      </c>
      <c r="F18" s="13">
        <v>1.4696147678029139</v>
      </c>
      <c r="G18" s="14">
        <v>408224834732.68268</v>
      </c>
    </row>
    <row r="19" spans="1:7" x14ac:dyDescent="0.15">
      <c r="A19" s="10">
        <v>17</v>
      </c>
      <c r="B19" s="11" t="s">
        <v>113</v>
      </c>
      <c r="C19" s="11" t="s">
        <v>97</v>
      </c>
      <c r="D19" s="11" t="str">
        <f t="shared" si="0"/>
        <v>柴油(万吨)</v>
      </c>
      <c r="E19" s="12">
        <v>426.52</v>
      </c>
      <c r="F19" s="13">
        <v>1.4553519636946803</v>
      </c>
      <c r="G19" s="14">
        <v>404262959159.93451</v>
      </c>
    </row>
    <row r="20" spans="1:7" x14ac:dyDescent="0.15">
      <c r="A20" s="10">
        <v>18</v>
      </c>
      <c r="B20" s="11" t="s">
        <v>114</v>
      </c>
      <c r="C20" s="11" t="s">
        <v>97</v>
      </c>
      <c r="D20" s="11" t="str">
        <f t="shared" si="0"/>
        <v>燃料油(万吨)</v>
      </c>
      <c r="E20" s="12">
        <v>418.16</v>
      </c>
      <c r="F20" s="13">
        <v>1.4268263554782135</v>
      </c>
      <c r="G20" s="14">
        <v>396339208014.43829</v>
      </c>
    </row>
    <row r="21" spans="1:7" x14ac:dyDescent="0.15">
      <c r="A21" s="10">
        <v>19</v>
      </c>
      <c r="B21" s="11" t="s">
        <v>115</v>
      </c>
      <c r="C21" s="11" t="s">
        <v>97</v>
      </c>
      <c r="D21" s="11" t="str">
        <f t="shared" si="0"/>
        <v>石脑油(万吨)</v>
      </c>
      <c r="E21" s="12">
        <v>439.07</v>
      </c>
      <c r="F21" s="13">
        <v>1.4981744975603097</v>
      </c>
      <c r="G21" s="14">
        <v>416158064049.40558</v>
      </c>
    </row>
    <row r="22" spans="1:7" x14ac:dyDescent="0.15">
      <c r="A22" s="10">
        <v>20</v>
      </c>
      <c r="B22" s="11" t="s">
        <v>116</v>
      </c>
      <c r="C22" s="11" t="s">
        <v>97</v>
      </c>
      <c r="D22" s="11" t="str">
        <f t="shared" si="0"/>
        <v>润滑油(万吨)</v>
      </c>
      <c r="E22" s="12">
        <v>413.98</v>
      </c>
      <c r="F22" s="13">
        <v>1.4125635513699799</v>
      </c>
      <c r="G22" s="14">
        <v>392377332441.69019</v>
      </c>
    </row>
    <row r="23" spans="1:7" x14ac:dyDescent="0.15">
      <c r="A23" s="10">
        <v>21</v>
      </c>
      <c r="B23" s="11" t="s">
        <v>117</v>
      </c>
      <c r="C23" s="11" t="s">
        <v>97</v>
      </c>
      <c r="D23" s="11" t="str">
        <f t="shared" si="0"/>
        <v>石蜡(万吨)</v>
      </c>
      <c r="E23" s="12">
        <v>399.25</v>
      </c>
      <c r="F23" s="13">
        <v>1.3623025215818747</v>
      </c>
      <c r="G23" s="14">
        <v>378415986224.80505</v>
      </c>
    </row>
    <row r="24" spans="1:7" x14ac:dyDescent="0.15">
      <c r="A24" s="10">
        <v>22</v>
      </c>
      <c r="B24" s="11" t="s">
        <v>118</v>
      </c>
      <c r="C24" s="11" t="s">
        <v>97</v>
      </c>
      <c r="D24" s="11" t="str">
        <f t="shared" si="0"/>
        <v>溶剂油(万吨)</v>
      </c>
      <c r="E24" s="12">
        <v>429.45</v>
      </c>
      <c r="F24" s="13">
        <v>1.4653495751868155</v>
      </c>
      <c r="G24" s="14">
        <v>407040063329.34888</v>
      </c>
    </row>
    <row r="25" spans="1:7" x14ac:dyDescent="0.15">
      <c r="A25" s="10">
        <v>23</v>
      </c>
      <c r="B25" s="11" t="s">
        <v>119</v>
      </c>
      <c r="C25" s="11" t="s">
        <v>97</v>
      </c>
      <c r="D25" s="11" t="str">
        <f t="shared" si="0"/>
        <v>石油沥青(万吨)</v>
      </c>
      <c r="E25" s="12">
        <v>389.31</v>
      </c>
      <c r="F25" s="13">
        <v>1.3283857098986591</v>
      </c>
      <c r="G25" s="14">
        <v>368994684025.495</v>
      </c>
    </row>
    <row r="26" spans="1:7" x14ac:dyDescent="0.15">
      <c r="A26" s="10">
        <v>24</v>
      </c>
      <c r="B26" s="11" t="s">
        <v>120</v>
      </c>
      <c r="C26" s="11" t="s">
        <v>97</v>
      </c>
      <c r="D26" s="11" t="str">
        <f t="shared" si="0"/>
        <v>石油焦(万吨)</v>
      </c>
      <c r="E26" s="12">
        <v>319.47000000000003</v>
      </c>
      <c r="F26" s="13">
        <v>1.0900808680520013</v>
      </c>
      <c r="G26" s="14">
        <v>302799136178.43073</v>
      </c>
    </row>
    <row r="27" spans="1:7" x14ac:dyDescent="0.15">
      <c r="A27" s="10">
        <v>25</v>
      </c>
      <c r="B27" s="11" t="s">
        <v>121</v>
      </c>
      <c r="C27" s="11" t="s">
        <v>97</v>
      </c>
      <c r="D27" s="11" t="str">
        <f t="shared" si="0"/>
        <v>液化石油气(万吨)</v>
      </c>
      <c r="E27" s="12">
        <v>501.79</v>
      </c>
      <c r="F27" s="13">
        <v>1.7121848022656705</v>
      </c>
      <c r="G27" s="14">
        <v>475605153983.08063</v>
      </c>
    </row>
    <row r="28" spans="1:7" x14ac:dyDescent="0.15">
      <c r="A28" s="10">
        <v>26</v>
      </c>
      <c r="B28" s="11" t="s">
        <v>122</v>
      </c>
      <c r="C28" s="11" t="s">
        <v>97</v>
      </c>
      <c r="D28" s="11" t="str">
        <f t="shared" si="0"/>
        <v>炼厂干气(万吨)</v>
      </c>
      <c r="E28" s="12">
        <v>459.98</v>
      </c>
      <c r="F28" s="13">
        <v>1.5695226396424065</v>
      </c>
      <c r="G28" s="14">
        <v>435976920084.3728</v>
      </c>
    </row>
    <row r="29" spans="1:7" x14ac:dyDescent="0.15">
      <c r="A29" s="10">
        <v>27</v>
      </c>
      <c r="B29" s="11" t="s">
        <v>123</v>
      </c>
      <c r="C29" s="11" t="s">
        <v>97</v>
      </c>
      <c r="D29" s="11" t="str">
        <f t="shared" si="0"/>
        <v>其他石油制品(万吨)</v>
      </c>
      <c r="E29" s="12">
        <v>409.8</v>
      </c>
      <c r="F29" s="13">
        <v>1.3983007472617464</v>
      </c>
      <c r="G29" s="14">
        <v>388415456868.94208</v>
      </c>
    </row>
    <row r="30" spans="1:7" x14ac:dyDescent="0.15">
      <c r="A30" s="10">
        <v>28</v>
      </c>
      <c r="B30" s="11" t="s">
        <v>124</v>
      </c>
      <c r="C30" s="11" t="s">
        <v>104</v>
      </c>
      <c r="D30" s="11" t="str">
        <f t="shared" si="0"/>
        <v>天然气(亿立方米)</v>
      </c>
      <c r="E30" s="12">
        <v>3558.45</v>
      </c>
      <c r="F30" s="13">
        <v>12.141979731804687</v>
      </c>
      <c r="G30" s="14">
        <v>3372759840154.4336</v>
      </c>
    </row>
    <row r="31" spans="1:7" x14ac:dyDescent="0.15">
      <c r="A31" s="10">
        <v>29</v>
      </c>
      <c r="B31" s="11" t="s">
        <v>125</v>
      </c>
      <c r="C31" s="11" t="s">
        <v>97</v>
      </c>
      <c r="D31" s="11" t="str">
        <f t="shared" si="0"/>
        <v>液化天然气(万吨)</v>
      </c>
      <c r="E31" s="12">
        <v>514.34</v>
      </c>
      <c r="F31" s="13">
        <v>1.7550073361312999</v>
      </c>
      <c r="G31" s="14">
        <v>487500258872.5517</v>
      </c>
    </row>
    <row r="32" spans="1:7" x14ac:dyDescent="0.15">
      <c r="A32" s="10">
        <v>30</v>
      </c>
      <c r="B32" s="11" t="s">
        <v>126</v>
      </c>
      <c r="C32" s="11" t="s">
        <v>127</v>
      </c>
      <c r="D32" s="11" t="str">
        <f t="shared" si="0"/>
        <v>热力(万百万千焦)</v>
      </c>
      <c r="E32" s="12">
        <v>10</v>
      </c>
      <c r="F32" s="13">
        <v>3.4121540928788344E-2</v>
      </c>
      <c r="G32" s="14">
        <v>9478171226.6701336</v>
      </c>
    </row>
    <row r="33" spans="1:7" x14ac:dyDescent="0.15">
      <c r="A33" s="10">
        <v>31</v>
      </c>
      <c r="B33" s="11" t="s">
        <v>128</v>
      </c>
      <c r="C33" s="11" t="s">
        <v>129</v>
      </c>
      <c r="D33" s="11" t="str">
        <f t="shared" si="0"/>
        <v>电力(亿千瓦时)</v>
      </c>
      <c r="E33" s="12">
        <v>360</v>
      </c>
      <c r="F33" s="13">
        <v>1.2283754734363803</v>
      </c>
      <c r="G33" s="14">
        <v>341214164160.12482</v>
      </c>
    </row>
    <row r="34" spans="1:7" x14ac:dyDescent="0.15">
      <c r="A34" s="10">
        <v>32</v>
      </c>
      <c r="B34" s="11" t="s">
        <v>130</v>
      </c>
      <c r="C34" s="11" t="s">
        <v>131</v>
      </c>
      <c r="D34" s="11" t="str">
        <f t="shared" si="0"/>
        <v>其他能源(万吨标准煤)</v>
      </c>
      <c r="E34" s="12">
        <v>292.70999999999998</v>
      </c>
      <c r="F34" s="13">
        <v>0.99877162452656354</v>
      </c>
      <c r="G34" s="14">
        <v>277435549975.86145</v>
      </c>
    </row>
  </sheetData>
  <autoFilter ref="A2:G2" xr:uid="{A14BB008-9465-4BFF-99A1-97D351B5211F}"/>
  <mergeCells count="5">
    <mergeCell ref="A1:A2"/>
    <mergeCell ref="B1:B2"/>
    <mergeCell ref="C1:C2"/>
    <mergeCell ref="E1:G1"/>
    <mergeCell ref="D1:D2"/>
  </mergeCells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4"/>
  <sheetViews>
    <sheetView workbookViewId="0">
      <selection activeCell="D25" sqref="D25"/>
    </sheetView>
  </sheetViews>
  <sheetFormatPr defaultRowHeight="12.9" x14ac:dyDescent="0.15"/>
  <sheetData>
    <row r="1" spans="1:45" x14ac:dyDescent="0.15">
      <c r="A1" s="1" t="s">
        <v>49</v>
      </c>
    </row>
    <row r="2" spans="1:45" x14ac:dyDescent="0.15">
      <c r="A2">
        <v>0.25</v>
      </c>
      <c r="B2" t="s">
        <v>6</v>
      </c>
    </row>
    <row r="3" spans="1:45" x14ac:dyDescent="0.15">
      <c r="A3">
        <v>0.2</v>
      </c>
      <c r="B3" t="s">
        <v>8</v>
      </c>
    </row>
    <row r="5" spans="1:45" x14ac:dyDescent="0.15">
      <c r="A5" s="1" t="s">
        <v>48</v>
      </c>
    </row>
    <row r="6" spans="1:45" x14ac:dyDescent="0.15">
      <c r="A6">
        <v>2030</v>
      </c>
      <c r="B6">
        <v>2040</v>
      </c>
    </row>
    <row r="7" spans="1:45" x14ac:dyDescent="0.15">
      <c r="A7">
        <v>0.1</v>
      </c>
      <c r="B7">
        <v>0.2</v>
      </c>
    </row>
    <row r="9" spans="1:45" x14ac:dyDescent="0.15">
      <c r="A9" s="1" t="s">
        <v>61</v>
      </c>
    </row>
    <row r="10" spans="1:45" x14ac:dyDescent="0.15">
      <c r="A10">
        <v>2016</v>
      </c>
      <c r="B10">
        <v>2017</v>
      </c>
      <c r="C10">
        <v>2018</v>
      </c>
      <c r="D10">
        <v>2019</v>
      </c>
      <c r="E10">
        <v>2020</v>
      </c>
      <c r="F10">
        <v>2021</v>
      </c>
      <c r="G10">
        <v>2022</v>
      </c>
      <c r="H10">
        <v>2023</v>
      </c>
      <c r="I10">
        <v>2024</v>
      </c>
      <c r="J10">
        <v>2025</v>
      </c>
      <c r="K10">
        <v>2026</v>
      </c>
      <c r="L10">
        <v>2027</v>
      </c>
      <c r="M10">
        <v>2028</v>
      </c>
      <c r="N10">
        <v>2029</v>
      </c>
      <c r="O10">
        <v>2030</v>
      </c>
      <c r="P10">
        <v>2031</v>
      </c>
      <c r="Q10">
        <v>2032</v>
      </c>
      <c r="R10">
        <v>2033</v>
      </c>
      <c r="S10">
        <v>2034</v>
      </c>
      <c r="T10">
        <v>2035</v>
      </c>
      <c r="U10">
        <v>2036</v>
      </c>
      <c r="V10">
        <v>2037</v>
      </c>
      <c r="W10">
        <v>2038</v>
      </c>
      <c r="X10">
        <v>2039</v>
      </c>
      <c r="Y10">
        <v>2040</v>
      </c>
      <c r="Z10">
        <v>2041</v>
      </c>
      <c r="AA10">
        <v>2042</v>
      </c>
      <c r="AB10">
        <v>2043</v>
      </c>
      <c r="AC10">
        <v>2044</v>
      </c>
      <c r="AD10">
        <v>2045</v>
      </c>
      <c r="AE10">
        <v>2046</v>
      </c>
      <c r="AF10">
        <v>2047</v>
      </c>
      <c r="AG10">
        <v>2048</v>
      </c>
      <c r="AH10">
        <v>2049</v>
      </c>
      <c r="AI10">
        <v>2050</v>
      </c>
      <c r="AJ10">
        <v>2051</v>
      </c>
      <c r="AK10">
        <v>2052</v>
      </c>
      <c r="AL10">
        <v>2053</v>
      </c>
      <c r="AM10">
        <v>2054</v>
      </c>
      <c r="AN10">
        <v>2055</v>
      </c>
      <c r="AO10">
        <v>2056</v>
      </c>
      <c r="AP10">
        <v>2057</v>
      </c>
      <c r="AQ10">
        <v>2058</v>
      </c>
      <c r="AR10">
        <v>2059</v>
      </c>
      <c r="AS10">
        <v>2060</v>
      </c>
    </row>
    <row r="11" spans="1:45" x14ac:dyDescent="0.15">
      <c r="A11">
        <v>0</v>
      </c>
      <c r="B11">
        <v>0</v>
      </c>
      <c r="C11">
        <v>0</v>
      </c>
      <c r="D11">
        <v>0</v>
      </c>
      <c r="E11" s="5">
        <v>0</v>
      </c>
      <c r="F11" cm="1">
        <f t="array" ref="F11:Y11">TREND($A$7:$B$7,$A$6:$B$6,F10:Y10)</f>
        <v>9.9999999999980105E-3</v>
      </c>
      <c r="G11">
        <v>1.9999999999996021E-2</v>
      </c>
      <c r="H11">
        <v>2.9999999999997584E-2</v>
      </c>
      <c r="I11">
        <v>3.9999999999999147E-2</v>
      </c>
      <c r="J11">
        <v>4.9999999999997158E-2</v>
      </c>
      <c r="K11">
        <v>5.9999999999998721E-2</v>
      </c>
      <c r="L11">
        <v>6.9999999999996732E-2</v>
      </c>
      <c r="M11">
        <v>7.9999999999998295E-2</v>
      </c>
      <c r="N11">
        <v>8.9999999999996305E-2</v>
      </c>
      <c r="O11">
        <v>9.9999999999997868E-2</v>
      </c>
      <c r="P11">
        <v>0.10999999999999943</v>
      </c>
      <c r="Q11">
        <v>0.11999999999999744</v>
      </c>
      <c r="R11">
        <v>0.12999999999999901</v>
      </c>
      <c r="S11">
        <v>0.13999999999999702</v>
      </c>
      <c r="T11">
        <v>0.14999999999999858</v>
      </c>
      <c r="U11">
        <v>0.15999999999999659</v>
      </c>
      <c r="V11">
        <v>0.16999999999999815</v>
      </c>
      <c r="W11">
        <v>0.17999999999999616</v>
      </c>
      <c r="X11">
        <v>0.18999999999999773</v>
      </c>
      <c r="Y11">
        <v>0.19999999999999929</v>
      </c>
      <c r="Z11">
        <f>$Y11</f>
        <v>0.19999999999999929</v>
      </c>
      <c r="AA11">
        <f t="shared" ref="AA11:AS11" si="0">$Y11</f>
        <v>0.19999999999999929</v>
      </c>
      <c r="AB11">
        <f t="shared" si="0"/>
        <v>0.19999999999999929</v>
      </c>
      <c r="AC11">
        <f t="shared" si="0"/>
        <v>0.19999999999999929</v>
      </c>
      <c r="AD11">
        <f t="shared" si="0"/>
        <v>0.19999999999999929</v>
      </c>
      <c r="AE11">
        <f t="shared" si="0"/>
        <v>0.19999999999999929</v>
      </c>
      <c r="AF11">
        <f t="shared" si="0"/>
        <v>0.19999999999999929</v>
      </c>
      <c r="AG11">
        <f t="shared" si="0"/>
        <v>0.19999999999999929</v>
      </c>
      <c r="AH11">
        <f t="shared" si="0"/>
        <v>0.19999999999999929</v>
      </c>
      <c r="AI11">
        <f t="shared" si="0"/>
        <v>0.19999999999999929</v>
      </c>
      <c r="AJ11">
        <f t="shared" si="0"/>
        <v>0.19999999999999929</v>
      </c>
      <c r="AK11">
        <f t="shared" si="0"/>
        <v>0.19999999999999929</v>
      </c>
      <c r="AL11">
        <f t="shared" si="0"/>
        <v>0.19999999999999929</v>
      </c>
      <c r="AM11">
        <f t="shared" si="0"/>
        <v>0.19999999999999929</v>
      </c>
      <c r="AN11">
        <f t="shared" si="0"/>
        <v>0.19999999999999929</v>
      </c>
      <c r="AO11">
        <f t="shared" si="0"/>
        <v>0.19999999999999929</v>
      </c>
      <c r="AP11">
        <f t="shared" si="0"/>
        <v>0.19999999999999929</v>
      </c>
      <c r="AQ11">
        <f t="shared" si="0"/>
        <v>0.19999999999999929</v>
      </c>
      <c r="AR11">
        <f t="shared" si="0"/>
        <v>0.19999999999999929</v>
      </c>
      <c r="AS11">
        <f t="shared" si="0"/>
        <v>0.19999999999999929</v>
      </c>
    </row>
    <row r="13" spans="1:45" x14ac:dyDescent="0.15">
      <c r="A13" s="1" t="s">
        <v>62</v>
      </c>
    </row>
    <row r="14" spans="1:45" x14ac:dyDescent="0.15">
      <c r="A14" t="s">
        <v>63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2.9" x14ac:dyDescent="0.15"/>
  <sheetData/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3.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f t="shared" ref="B6:AQ6" si="0">max_biogas</f>
        <v>0.25</v>
      </c>
      <c r="C6">
        <f t="shared" si="0"/>
        <v>0.25</v>
      </c>
      <c r="D6">
        <f t="shared" si="0"/>
        <v>0.25</v>
      </c>
      <c r="E6">
        <f t="shared" si="0"/>
        <v>0.25</v>
      </c>
      <c r="F6">
        <f t="shared" si="0"/>
        <v>0.25</v>
      </c>
      <c r="G6">
        <f t="shared" si="0"/>
        <v>0.25</v>
      </c>
      <c r="H6">
        <f t="shared" si="0"/>
        <v>0.25</v>
      </c>
      <c r="I6">
        <f t="shared" si="0"/>
        <v>0.25</v>
      </c>
      <c r="J6">
        <f t="shared" si="0"/>
        <v>0.25</v>
      </c>
      <c r="K6">
        <f t="shared" si="0"/>
        <v>0.25</v>
      </c>
      <c r="L6">
        <f t="shared" si="0"/>
        <v>0.25</v>
      </c>
      <c r="M6">
        <f t="shared" si="0"/>
        <v>0.25</v>
      </c>
      <c r="N6">
        <f t="shared" si="0"/>
        <v>0.25</v>
      </c>
      <c r="O6">
        <f t="shared" si="0"/>
        <v>0.25</v>
      </c>
      <c r="P6">
        <f t="shared" si="0"/>
        <v>0.25</v>
      </c>
      <c r="Q6">
        <f t="shared" si="0"/>
        <v>0.25</v>
      </c>
      <c r="R6">
        <f t="shared" si="0"/>
        <v>0.25</v>
      </c>
      <c r="S6">
        <f t="shared" si="0"/>
        <v>0.25</v>
      </c>
      <c r="T6">
        <f t="shared" si="0"/>
        <v>0.25</v>
      </c>
      <c r="U6">
        <f t="shared" si="0"/>
        <v>0.25</v>
      </c>
      <c r="V6">
        <f t="shared" si="0"/>
        <v>0.25</v>
      </c>
      <c r="W6">
        <f t="shared" si="0"/>
        <v>0.25</v>
      </c>
      <c r="X6">
        <f t="shared" si="0"/>
        <v>0.25</v>
      </c>
      <c r="Y6">
        <f t="shared" si="0"/>
        <v>0.25</v>
      </c>
      <c r="Z6">
        <f t="shared" si="0"/>
        <v>0.25</v>
      </c>
      <c r="AA6">
        <f t="shared" si="0"/>
        <v>0.25</v>
      </c>
      <c r="AB6">
        <f t="shared" si="0"/>
        <v>0.25</v>
      </c>
      <c r="AC6">
        <f t="shared" si="0"/>
        <v>0.25</v>
      </c>
      <c r="AD6">
        <f t="shared" si="0"/>
        <v>0.25</v>
      </c>
      <c r="AE6">
        <f t="shared" si="0"/>
        <v>0.25</v>
      </c>
      <c r="AF6">
        <f t="shared" si="0"/>
        <v>0.25</v>
      </c>
      <c r="AG6">
        <f t="shared" si="0"/>
        <v>0.25</v>
      </c>
      <c r="AH6">
        <f t="shared" si="0"/>
        <v>0.25</v>
      </c>
      <c r="AI6">
        <f t="shared" si="0"/>
        <v>0.25</v>
      </c>
      <c r="AJ6">
        <f t="shared" si="0"/>
        <v>0.25</v>
      </c>
      <c r="AK6">
        <f t="shared" si="0"/>
        <v>0.25</v>
      </c>
      <c r="AL6">
        <f t="shared" si="0"/>
        <v>0.25</v>
      </c>
      <c r="AM6">
        <f t="shared" si="0"/>
        <v>0.25</v>
      </c>
      <c r="AN6">
        <f t="shared" si="0"/>
        <v>0.25</v>
      </c>
      <c r="AO6">
        <f t="shared" si="0"/>
        <v>0.25</v>
      </c>
      <c r="AP6">
        <f t="shared" si="0"/>
        <v>0.25</v>
      </c>
      <c r="AQ6">
        <f t="shared" si="0"/>
        <v>0.25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f t="shared" ref="B7:AQ7" si="0">max_biodsl</f>
        <v>0.2</v>
      </c>
      <c r="C7">
        <f t="shared" si="0"/>
        <v>0.2</v>
      </c>
      <c r="D7">
        <f t="shared" si="0"/>
        <v>0.2</v>
      </c>
      <c r="E7">
        <f t="shared" si="0"/>
        <v>0.2</v>
      </c>
      <c r="F7">
        <f t="shared" si="0"/>
        <v>0.2</v>
      </c>
      <c r="G7">
        <f t="shared" si="0"/>
        <v>0.2</v>
      </c>
      <c r="H7">
        <f t="shared" si="0"/>
        <v>0.2</v>
      </c>
      <c r="I7">
        <f t="shared" si="0"/>
        <v>0.2</v>
      </c>
      <c r="J7">
        <f t="shared" si="0"/>
        <v>0.2</v>
      </c>
      <c r="K7">
        <f t="shared" si="0"/>
        <v>0.2</v>
      </c>
      <c r="L7">
        <f t="shared" si="0"/>
        <v>0.2</v>
      </c>
      <c r="M7">
        <f t="shared" si="0"/>
        <v>0.2</v>
      </c>
      <c r="N7">
        <f t="shared" si="0"/>
        <v>0.2</v>
      </c>
      <c r="O7">
        <f t="shared" si="0"/>
        <v>0.2</v>
      </c>
      <c r="P7">
        <f t="shared" si="0"/>
        <v>0.2</v>
      </c>
      <c r="Q7">
        <f t="shared" si="0"/>
        <v>0.2</v>
      </c>
      <c r="R7">
        <f t="shared" si="0"/>
        <v>0.2</v>
      </c>
      <c r="S7">
        <f t="shared" si="0"/>
        <v>0.2</v>
      </c>
      <c r="T7">
        <f t="shared" si="0"/>
        <v>0.2</v>
      </c>
      <c r="U7">
        <f t="shared" si="0"/>
        <v>0.2</v>
      </c>
      <c r="V7">
        <f t="shared" si="0"/>
        <v>0.2</v>
      </c>
      <c r="W7">
        <f t="shared" si="0"/>
        <v>0.2</v>
      </c>
      <c r="X7">
        <f t="shared" si="0"/>
        <v>0.2</v>
      </c>
      <c r="Y7">
        <f t="shared" si="0"/>
        <v>0.2</v>
      </c>
      <c r="Z7">
        <f t="shared" si="0"/>
        <v>0.2</v>
      </c>
      <c r="AA7">
        <f t="shared" si="0"/>
        <v>0.2</v>
      </c>
      <c r="AB7">
        <f t="shared" si="0"/>
        <v>0.2</v>
      </c>
      <c r="AC7">
        <f t="shared" si="0"/>
        <v>0.2</v>
      </c>
      <c r="AD7">
        <f t="shared" si="0"/>
        <v>0.2</v>
      </c>
      <c r="AE7">
        <f t="shared" si="0"/>
        <v>0.2</v>
      </c>
      <c r="AF7">
        <f t="shared" si="0"/>
        <v>0.2</v>
      </c>
      <c r="AG7">
        <f t="shared" si="0"/>
        <v>0.2</v>
      </c>
      <c r="AH7">
        <f t="shared" si="0"/>
        <v>0.2</v>
      </c>
      <c r="AI7">
        <f t="shared" si="0"/>
        <v>0.2</v>
      </c>
      <c r="AJ7">
        <f t="shared" si="0"/>
        <v>0.2</v>
      </c>
      <c r="AK7">
        <f t="shared" si="0"/>
        <v>0.2</v>
      </c>
      <c r="AL7">
        <f t="shared" si="0"/>
        <v>0.2</v>
      </c>
      <c r="AM7">
        <f t="shared" si="0"/>
        <v>0.2</v>
      </c>
      <c r="AN7">
        <f t="shared" si="0"/>
        <v>0.2</v>
      </c>
      <c r="AO7">
        <f t="shared" si="0"/>
        <v>0.2</v>
      </c>
      <c r="AP7">
        <f t="shared" si="0"/>
        <v>0.2</v>
      </c>
      <c r="AQ7">
        <f t="shared" si="0"/>
        <v>0.2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  <c r="AK2">
        <v>0.55000000000000004</v>
      </c>
      <c r="AL2">
        <v>0.55000000000000004</v>
      </c>
      <c r="AM2">
        <v>0.55000000000000004</v>
      </c>
      <c r="AN2">
        <v>0.55000000000000004</v>
      </c>
      <c r="AO2">
        <v>0.55000000000000004</v>
      </c>
      <c r="AP2">
        <v>0.55000000000000004</v>
      </c>
      <c r="AQ2">
        <v>0.55000000000000004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f t="shared" ref="B6:AQ6" si="0">max_biogas</f>
        <v>0.25</v>
      </c>
      <c r="C6">
        <f t="shared" si="0"/>
        <v>0.25</v>
      </c>
      <c r="D6">
        <f t="shared" si="0"/>
        <v>0.25</v>
      </c>
      <c r="E6">
        <f t="shared" si="0"/>
        <v>0.25</v>
      </c>
      <c r="F6">
        <f t="shared" si="0"/>
        <v>0.25</v>
      </c>
      <c r="G6">
        <f t="shared" si="0"/>
        <v>0.25</v>
      </c>
      <c r="H6">
        <f t="shared" si="0"/>
        <v>0.25</v>
      </c>
      <c r="I6">
        <f t="shared" si="0"/>
        <v>0.25</v>
      </c>
      <c r="J6">
        <f t="shared" si="0"/>
        <v>0.25</v>
      </c>
      <c r="K6">
        <f t="shared" si="0"/>
        <v>0.25</v>
      </c>
      <c r="L6">
        <f t="shared" si="0"/>
        <v>0.25</v>
      </c>
      <c r="M6">
        <f t="shared" si="0"/>
        <v>0.25</v>
      </c>
      <c r="N6">
        <f t="shared" si="0"/>
        <v>0.25</v>
      </c>
      <c r="O6">
        <f t="shared" si="0"/>
        <v>0.25</v>
      </c>
      <c r="P6">
        <f t="shared" si="0"/>
        <v>0.25</v>
      </c>
      <c r="Q6">
        <f t="shared" si="0"/>
        <v>0.25</v>
      </c>
      <c r="R6">
        <f t="shared" si="0"/>
        <v>0.25</v>
      </c>
      <c r="S6">
        <f t="shared" si="0"/>
        <v>0.25</v>
      </c>
      <c r="T6">
        <f t="shared" si="0"/>
        <v>0.25</v>
      </c>
      <c r="U6">
        <f t="shared" si="0"/>
        <v>0.25</v>
      </c>
      <c r="V6">
        <f t="shared" si="0"/>
        <v>0.25</v>
      </c>
      <c r="W6">
        <f t="shared" si="0"/>
        <v>0.25</v>
      </c>
      <c r="X6">
        <f t="shared" si="0"/>
        <v>0.25</v>
      </c>
      <c r="Y6">
        <f t="shared" si="0"/>
        <v>0.25</v>
      </c>
      <c r="Z6">
        <f t="shared" si="0"/>
        <v>0.25</v>
      </c>
      <c r="AA6">
        <f t="shared" si="0"/>
        <v>0.25</v>
      </c>
      <c r="AB6">
        <f t="shared" si="0"/>
        <v>0.25</v>
      </c>
      <c r="AC6">
        <f t="shared" si="0"/>
        <v>0.25</v>
      </c>
      <c r="AD6">
        <f t="shared" si="0"/>
        <v>0.25</v>
      </c>
      <c r="AE6">
        <f t="shared" si="0"/>
        <v>0.25</v>
      </c>
      <c r="AF6">
        <f t="shared" si="0"/>
        <v>0.25</v>
      </c>
      <c r="AG6">
        <f t="shared" si="0"/>
        <v>0.25</v>
      </c>
      <c r="AH6">
        <f t="shared" si="0"/>
        <v>0.25</v>
      </c>
      <c r="AI6">
        <f t="shared" si="0"/>
        <v>0.25</v>
      </c>
      <c r="AJ6">
        <f t="shared" si="0"/>
        <v>0.25</v>
      </c>
      <c r="AK6">
        <f t="shared" si="0"/>
        <v>0.25</v>
      </c>
      <c r="AL6">
        <f t="shared" si="0"/>
        <v>0.25</v>
      </c>
      <c r="AM6">
        <f t="shared" si="0"/>
        <v>0.25</v>
      </c>
      <c r="AN6">
        <f t="shared" si="0"/>
        <v>0.25</v>
      </c>
      <c r="AO6">
        <f t="shared" si="0"/>
        <v>0.25</v>
      </c>
      <c r="AP6">
        <f t="shared" si="0"/>
        <v>0.25</v>
      </c>
      <c r="AQ6">
        <f t="shared" si="0"/>
        <v>0.25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2.9" x14ac:dyDescent="0.15"/>
  <sheetData/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f t="shared" ref="B6:AQ6" si="0">max_biogas</f>
        <v>0.25</v>
      </c>
      <c r="C6">
        <f t="shared" si="0"/>
        <v>0.25</v>
      </c>
      <c r="D6">
        <f t="shared" si="0"/>
        <v>0.25</v>
      </c>
      <c r="E6">
        <f t="shared" si="0"/>
        <v>0.25</v>
      </c>
      <c r="F6">
        <f t="shared" si="0"/>
        <v>0.25</v>
      </c>
      <c r="G6">
        <f t="shared" si="0"/>
        <v>0.25</v>
      </c>
      <c r="H6">
        <f t="shared" si="0"/>
        <v>0.25</v>
      </c>
      <c r="I6">
        <f t="shared" si="0"/>
        <v>0.25</v>
      </c>
      <c r="J6">
        <f t="shared" si="0"/>
        <v>0.25</v>
      </c>
      <c r="K6">
        <f t="shared" si="0"/>
        <v>0.25</v>
      </c>
      <c r="L6">
        <f t="shared" si="0"/>
        <v>0.25</v>
      </c>
      <c r="M6">
        <f t="shared" si="0"/>
        <v>0.25</v>
      </c>
      <c r="N6">
        <f t="shared" si="0"/>
        <v>0.25</v>
      </c>
      <c r="O6">
        <f t="shared" si="0"/>
        <v>0.25</v>
      </c>
      <c r="P6">
        <f t="shared" si="0"/>
        <v>0.25</v>
      </c>
      <c r="Q6">
        <f t="shared" si="0"/>
        <v>0.25</v>
      </c>
      <c r="R6">
        <f t="shared" si="0"/>
        <v>0.25</v>
      </c>
      <c r="S6">
        <f t="shared" si="0"/>
        <v>0.25</v>
      </c>
      <c r="T6">
        <f t="shared" si="0"/>
        <v>0.25</v>
      </c>
      <c r="U6">
        <f t="shared" si="0"/>
        <v>0.25</v>
      </c>
      <c r="V6">
        <f t="shared" si="0"/>
        <v>0.25</v>
      </c>
      <c r="W6">
        <f t="shared" si="0"/>
        <v>0.25</v>
      </c>
      <c r="X6">
        <f t="shared" si="0"/>
        <v>0.25</v>
      </c>
      <c r="Y6">
        <f t="shared" si="0"/>
        <v>0.25</v>
      </c>
      <c r="Z6">
        <f t="shared" si="0"/>
        <v>0.25</v>
      </c>
      <c r="AA6">
        <f t="shared" si="0"/>
        <v>0.25</v>
      </c>
      <c r="AB6">
        <f t="shared" si="0"/>
        <v>0.25</v>
      </c>
      <c r="AC6">
        <f t="shared" si="0"/>
        <v>0.25</v>
      </c>
      <c r="AD6">
        <f t="shared" si="0"/>
        <v>0.25</v>
      </c>
      <c r="AE6">
        <f t="shared" si="0"/>
        <v>0.25</v>
      </c>
      <c r="AF6">
        <f t="shared" si="0"/>
        <v>0.25</v>
      </c>
      <c r="AG6">
        <f t="shared" si="0"/>
        <v>0.25</v>
      </c>
      <c r="AH6">
        <f t="shared" si="0"/>
        <v>0.25</v>
      </c>
      <c r="AI6">
        <f t="shared" si="0"/>
        <v>0.25</v>
      </c>
      <c r="AJ6">
        <f t="shared" si="0"/>
        <v>0.25</v>
      </c>
      <c r="AK6">
        <f t="shared" si="0"/>
        <v>0.25</v>
      </c>
      <c r="AL6">
        <f t="shared" si="0"/>
        <v>0.25</v>
      </c>
      <c r="AM6">
        <f t="shared" si="0"/>
        <v>0.25</v>
      </c>
      <c r="AN6">
        <f t="shared" si="0"/>
        <v>0.25</v>
      </c>
      <c r="AO6">
        <f t="shared" si="0"/>
        <v>0.25</v>
      </c>
      <c r="AP6">
        <f t="shared" si="0"/>
        <v>0.25</v>
      </c>
      <c r="AQ6">
        <f t="shared" si="0"/>
        <v>0.25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f t="shared" ref="B7:AQ7" si="0">max_biodsl</f>
        <v>0.2</v>
      </c>
      <c r="C7">
        <f t="shared" si="0"/>
        <v>0.2</v>
      </c>
      <c r="D7">
        <f t="shared" si="0"/>
        <v>0.2</v>
      </c>
      <c r="E7">
        <f t="shared" si="0"/>
        <v>0.2</v>
      </c>
      <c r="F7">
        <f t="shared" si="0"/>
        <v>0.2</v>
      </c>
      <c r="G7">
        <f t="shared" si="0"/>
        <v>0.2</v>
      </c>
      <c r="H7">
        <f t="shared" si="0"/>
        <v>0.2</v>
      </c>
      <c r="I7">
        <f t="shared" si="0"/>
        <v>0.2</v>
      </c>
      <c r="J7">
        <f t="shared" si="0"/>
        <v>0.2</v>
      </c>
      <c r="K7">
        <f t="shared" si="0"/>
        <v>0.2</v>
      </c>
      <c r="L7">
        <f t="shared" si="0"/>
        <v>0.2</v>
      </c>
      <c r="M7">
        <f t="shared" si="0"/>
        <v>0.2</v>
      </c>
      <c r="N7">
        <f t="shared" si="0"/>
        <v>0.2</v>
      </c>
      <c r="O7">
        <f t="shared" si="0"/>
        <v>0.2</v>
      </c>
      <c r="P7">
        <f t="shared" si="0"/>
        <v>0.2</v>
      </c>
      <c r="Q7">
        <f t="shared" si="0"/>
        <v>0.2</v>
      </c>
      <c r="R7">
        <f t="shared" si="0"/>
        <v>0.2</v>
      </c>
      <c r="S7">
        <f t="shared" si="0"/>
        <v>0.2</v>
      </c>
      <c r="T7">
        <f t="shared" si="0"/>
        <v>0.2</v>
      </c>
      <c r="U7">
        <f t="shared" si="0"/>
        <v>0.2</v>
      </c>
      <c r="V7">
        <f t="shared" si="0"/>
        <v>0.2</v>
      </c>
      <c r="W7">
        <f t="shared" si="0"/>
        <v>0.2</v>
      </c>
      <c r="X7">
        <f t="shared" si="0"/>
        <v>0.2</v>
      </c>
      <c r="Y7">
        <f t="shared" si="0"/>
        <v>0.2</v>
      </c>
      <c r="Z7">
        <f t="shared" si="0"/>
        <v>0.2</v>
      </c>
      <c r="AA7">
        <f t="shared" si="0"/>
        <v>0.2</v>
      </c>
      <c r="AB7">
        <f t="shared" si="0"/>
        <v>0.2</v>
      </c>
      <c r="AC7">
        <f t="shared" si="0"/>
        <v>0.2</v>
      </c>
      <c r="AD7">
        <f t="shared" si="0"/>
        <v>0.2</v>
      </c>
      <c r="AE7">
        <f t="shared" si="0"/>
        <v>0.2</v>
      </c>
      <c r="AF7">
        <f t="shared" si="0"/>
        <v>0.2</v>
      </c>
      <c r="AG7">
        <f t="shared" si="0"/>
        <v>0.2</v>
      </c>
      <c r="AH7">
        <f t="shared" si="0"/>
        <v>0.2</v>
      </c>
      <c r="AI7">
        <f t="shared" si="0"/>
        <v>0.2</v>
      </c>
      <c r="AJ7">
        <f t="shared" si="0"/>
        <v>0.2</v>
      </c>
      <c r="AK7">
        <f t="shared" si="0"/>
        <v>0.2</v>
      </c>
      <c r="AL7">
        <f t="shared" si="0"/>
        <v>0.2</v>
      </c>
      <c r="AM7">
        <f t="shared" si="0"/>
        <v>0.2</v>
      </c>
      <c r="AN7">
        <f t="shared" si="0"/>
        <v>0.2</v>
      </c>
      <c r="AO7">
        <f t="shared" si="0"/>
        <v>0.2</v>
      </c>
      <c r="AP7">
        <f t="shared" si="0"/>
        <v>0.2</v>
      </c>
      <c r="AQ7">
        <f t="shared" si="0"/>
        <v>0.2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  <c r="AK2">
        <v>0.55000000000000004</v>
      </c>
      <c r="AL2">
        <v>0.55000000000000004</v>
      </c>
      <c r="AM2">
        <v>0.55000000000000004</v>
      </c>
      <c r="AN2">
        <v>0.55000000000000004</v>
      </c>
      <c r="AO2">
        <v>0.55000000000000004</v>
      </c>
      <c r="AP2">
        <v>0.55000000000000004</v>
      </c>
      <c r="AQ2">
        <v>0.55000000000000004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f t="shared" ref="B6:AQ6" si="0">max_biogas</f>
        <v>0.25</v>
      </c>
      <c r="C6">
        <f t="shared" si="0"/>
        <v>0.25</v>
      </c>
      <c r="D6">
        <f t="shared" si="0"/>
        <v>0.25</v>
      </c>
      <c r="E6">
        <f t="shared" si="0"/>
        <v>0.25</v>
      </c>
      <c r="F6">
        <f t="shared" si="0"/>
        <v>0.25</v>
      </c>
      <c r="G6">
        <f t="shared" si="0"/>
        <v>0.25</v>
      </c>
      <c r="H6">
        <f t="shared" si="0"/>
        <v>0.25</v>
      </c>
      <c r="I6">
        <f t="shared" si="0"/>
        <v>0.25</v>
      </c>
      <c r="J6">
        <f t="shared" si="0"/>
        <v>0.25</v>
      </c>
      <c r="K6">
        <f t="shared" si="0"/>
        <v>0.25</v>
      </c>
      <c r="L6">
        <f t="shared" si="0"/>
        <v>0.25</v>
      </c>
      <c r="M6">
        <f t="shared" si="0"/>
        <v>0.25</v>
      </c>
      <c r="N6">
        <f t="shared" si="0"/>
        <v>0.25</v>
      </c>
      <c r="O6">
        <f t="shared" si="0"/>
        <v>0.25</v>
      </c>
      <c r="P6">
        <f t="shared" si="0"/>
        <v>0.25</v>
      </c>
      <c r="Q6">
        <f t="shared" si="0"/>
        <v>0.25</v>
      </c>
      <c r="R6">
        <f t="shared" si="0"/>
        <v>0.25</v>
      </c>
      <c r="S6">
        <f t="shared" si="0"/>
        <v>0.25</v>
      </c>
      <c r="T6">
        <f t="shared" si="0"/>
        <v>0.25</v>
      </c>
      <c r="U6">
        <f t="shared" si="0"/>
        <v>0.25</v>
      </c>
      <c r="V6">
        <f t="shared" si="0"/>
        <v>0.25</v>
      </c>
      <c r="W6">
        <f t="shared" si="0"/>
        <v>0.25</v>
      </c>
      <c r="X6">
        <f t="shared" si="0"/>
        <v>0.25</v>
      </c>
      <c r="Y6">
        <f t="shared" si="0"/>
        <v>0.25</v>
      </c>
      <c r="Z6">
        <f t="shared" si="0"/>
        <v>0.25</v>
      </c>
      <c r="AA6">
        <f t="shared" si="0"/>
        <v>0.25</v>
      </c>
      <c r="AB6">
        <f t="shared" si="0"/>
        <v>0.25</v>
      </c>
      <c r="AC6">
        <f t="shared" si="0"/>
        <v>0.25</v>
      </c>
      <c r="AD6">
        <f t="shared" si="0"/>
        <v>0.25</v>
      </c>
      <c r="AE6">
        <f t="shared" si="0"/>
        <v>0.25</v>
      </c>
      <c r="AF6">
        <f t="shared" si="0"/>
        <v>0.25</v>
      </c>
      <c r="AG6">
        <f t="shared" si="0"/>
        <v>0.25</v>
      </c>
      <c r="AH6">
        <f t="shared" si="0"/>
        <v>0.25</v>
      </c>
      <c r="AI6">
        <f t="shared" si="0"/>
        <v>0.25</v>
      </c>
      <c r="AJ6">
        <f t="shared" si="0"/>
        <v>0.25</v>
      </c>
      <c r="AK6">
        <f t="shared" si="0"/>
        <v>0.25</v>
      </c>
      <c r="AL6">
        <f t="shared" si="0"/>
        <v>0.25</v>
      </c>
      <c r="AM6">
        <f t="shared" si="0"/>
        <v>0.25</v>
      </c>
      <c r="AN6">
        <f t="shared" si="0"/>
        <v>0.25</v>
      </c>
      <c r="AO6">
        <f t="shared" si="0"/>
        <v>0.25</v>
      </c>
      <c r="AP6">
        <f t="shared" si="0"/>
        <v>0.25</v>
      </c>
      <c r="AQ6">
        <f t="shared" si="0"/>
        <v>0.25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honeticPr fontId="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2.9" x14ac:dyDescent="0.15"/>
  <sheetData/>
  <phoneticPr fontId="6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f t="shared" ref="B6:AQ6" si="0">max_biogas</f>
        <v>0.25</v>
      </c>
      <c r="C6">
        <f t="shared" si="0"/>
        <v>0.25</v>
      </c>
      <c r="D6">
        <f t="shared" si="0"/>
        <v>0.25</v>
      </c>
      <c r="E6">
        <f t="shared" si="0"/>
        <v>0.25</v>
      </c>
      <c r="F6">
        <f t="shared" si="0"/>
        <v>0.25</v>
      </c>
      <c r="G6">
        <f t="shared" si="0"/>
        <v>0.25</v>
      </c>
      <c r="H6">
        <f t="shared" si="0"/>
        <v>0.25</v>
      </c>
      <c r="I6">
        <f t="shared" si="0"/>
        <v>0.25</v>
      </c>
      <c r="J6">
        <f t="shared" si="0"/>
        <v>0.25</v>
      </c>
      <c r="K6">
        <f t="shared" si="0"/>
        <v>0.25</v>
      </c>
      <c r="L6">
        <f t="shared" si="0"/>
        <v>0.25</v>
      </c>
      <c r="M6">
        <f t="shared" si="0"/>
        <v>0.25</v>
      </c>
      <c r="N6">
        <f t="shared" si="0"/>
        <v>0.25</v>
      </c>
      <c r="O6">
        <f t="shared" si="0"/>
        <v>0.25</v>
      </c>
      <c r="P6">
        <f t="shared" si="0"/>
        <v>0.25</v>
      </c>
      <c r="Q6">
        <f t="shared" si="0"/>
        <v>0.25</v>
      </c>
      <c r="R6">
        <f t="shared" si="0"/>
        <v>0.25</v>
      </c>
      <c r="S6">
        <f t="shared" si="0"/>
        <v>0.25</v>
      </c>
      <c r="T6">
        <f t="shared" si="0"/>
        <v>0.25</v>
      </c>
      <c r="U6">
        <f t="shared" si="0"/>
        <v>0.25</v>
      </c>
      <c r="V6">
        <f t="shared" si="0"/>
        <v>0.25</v>
      </c>
      <c r="W6">
        <f t="shared" si="0"/>
        <v>0.25</v>
      </c>
      <c r="X6">
        <f t="shared" si="0"/>
        <v>0.25</v>
      </c>
      <c r="Y6">
        <f t="shared" si="0"/>
        <v>0.25</v>
      </c>
      <c r="Z6">
        <f t="shared" si="0"/>
        <v>0.25</v>
      </c>
      <c r="AA6">
        <f t="shared" si="0"/>
        <v>0.25</v>
      </c>
      <c r="AB6">
        <f t="shared" si="0"/>
        <v>0.25</v>
      </c>
      <c r="AC6">
        <f t="shared" si="0"/>
        <v>0.25</v>
      </c>
      <c r="AD6">
        <f t="shared" si="0"/>
        <v>0.25</v>
      </c>
      <c r="AE6">
        <f t="shared" si="0"/>
        <v>0.25</v>
      </c>
      <c r="AF6">
        <f t="shared" si="0"/>
        <v>0.25</v>
      </c>
      <c r="AG6">
        <f t="shared" si="0"/>
        <v>0.25</v>
      </c>
      <c r="AH6">
        <f t="shared" si="0"/>
        <v>0.25</v>
      </c>
      <c r="AI6">
        <f t="shared" si="0"/>
        <v>0.25</v>
      </c>
      <c r="AJ6">
        <f t="shared" si="0"/>
        <v>0.25</v>
      </c>
      <c r="AK6">
        <f t="shared" si="0"/>
        <v>0.25</v>
      </c>
      <c r="AL6">
        <f t="shared" si="0"/>
        <v>0.25</v>
      </c>
      <c r="AM6">
        <f t="shared" si="0"/>
        <v>0.25</v>
      </c>
      <c r="AN6">
        <f t="shared" si="0"/>
        <v>0.25</v>
      </c>
      <c r="AO6">
        <f t="shared" si="0"/>
        <v>0.25</v>
      </c>
      <c r="AP6">
        <f t="shared" si="0"/>
        <v>0.25</v>
      </c>
      <c r="AQ6">
        <f t="shared" si="0"/>
        <v>0.25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f t="shared" ref="B7:AQ7" si="0">max_biodsl</f>
        <v>0.2</v>
      </c>
      <c r="C7">
        <f t="shared" si="0"/>
        <v>0.2</v>
      </c>
      <c r="D7">
        <f t="shared" si="0"/>
        <v>0.2</v>
      </c>
      <c r="E7">
        <f t="shared" si="0"/>
        <v>0.2</v>
      </c>
      <c r="F7">
        <f t="shared" si="0"/>
        <v>0.2</v>
      </c>
      <c r="G7">
        <f t="shared" si="0"/>
        <v>0.2</v>
      </c>
      <c r="H7">
        <f t="shared" si="0"/>
        <v>0.2</v>
      </c>
      <c r="I7">
        <f t="shared" si="0"/>
        <v>0.2</v>
      </c>
      <c r="J7">
        <f t="shared" si="0"/>
        <v>0.2</v>
      </c>
      <c r="K7">
        <f t="shared" si="0"/>
        <v>0.2</v>
      </c>
      <c r="L7">
        <f t="shared" si="0"/>
        <v>0.2</v>
      </c>
      <c r="M7">
        <f t="shared" si="0"/>
        <v>0.2</v>
      </c>
      <c r="N7">
        <f t="shared" si="0"/>
        <v>0.2</v>
      </c>
      <c r="O7">
        <f t="shared" si="0"/>
        <v>0.2</v>
      </c>
      <c r="P7">
        <f t="shared" si="0"/>
        <v>0.2</v>
      </c>
      <c r="Q7">
        <f t="shared" si="0"/>
        <v>0.2</v>
      </c>
      <c r="R7">
        <f t="shared" si="0"/>
        <v>0.2</v>
      </c>
      <c r="S7">
        <f t="shared" si="0"/>
        <v>0.2</v>
      </c>
      <c r="T7">
        <f t="shared" si="0"/>
        <v>0.2</v>
      </c>
      <c r="U7">
        <f t="shared" si="0"/>
        <v>0.2</v>
      </c>
      <c r="V7">
        <f t="shared" si="0"/>
        <v>0.2</v>
      </c>
      <c r="W7">
        <f t="shared" si="0"/>
        <v>0.2</v>
      </c>
      <c r="X7">
        <f t="shared" si="0"/>
        <v>0.2</v>
      </c>
      <c r="Y7">
        <f t="shared" si="0"/>
        <v>0.2</v>
      </c>
      <c r="Z7">
        <f t="shared" si="0"/>
        <v>0.2</v>
      </c>
      <c r="AA7">
        <f t="shared" si="0"/>
        <v>0.2</v>
      </c>
      <c r="AB7">
        <f t="shared" si="0"/>
        <v>0.2</v>
      </c>
      <c r="AC7">
        <f t="shared" si="0"/>
        <v>0.2</v>
      </c>
      <c r="AD7">
        <f t="shared" si="0"/>
        <v>0.2</v>
      </c>
      <c r="AE7">
        <f t="shared" si="0"/>
        <v>0.2</v>
      </c>
      <c r="AF7">
        <f t="shared" si="0"/>
        <v>0.2</v>
      </c>
      <c r="AG7">
        <f t="shared" si="0"/>
        <v>0.2</v>
      </c>
      <c r="AH7">
        <f t="shared" si="0"/>
        <v>0.2</v>
      </c>
      <c r="AI7">
        <f t="shared" si="0"/>
        <v>0.2</v>
      </c>
      <c r="AJ7">
        <f t="shared" si="0"/>
        <v>0.2</v>
      </c>
      <c r="AK7">
        <f t="shared" si="0"/>
        <v>0.2</v>
      </c>
      <c r="AL7">
        <f t="shared" si="0"/>
        <v>0.2</v>
      </c>
      <c r="AM7">
        <f t="shared" si="0"/>
        <v>0.2</v>
      </c>
      <c r="AN7">
        <f t="shared" si="0"/>
        <v>0.2</v>
      </c>
      <c r="AO7">
        <f t="shared" si="0"/>
        <v>0.2</v>
      </c>
      <c r="AP7">
        <f t="shared" si="0"/>
        <v>0.2</v>
      </c>
      <c r="AQ7">
        <f t="shared" si="0"/>
        <v>0.2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  <c r="AK2">
        <v>0.55000000000000004</v>
      </c>
      <c r="AL2">
        <v>0.55000000000000004</v>
      </c>
      <c r="AM2">
        <v>0.55000000000000004</v>
      </c>
      <c r="AN2">
        <v>0.55000000000000004</v>
      </c>
      <c r="AO2">
        <v>0.55000000000000004</v>
      </c>
      <c r="AP2">
        <v>0.55000000000000004</v>
      </c>
      <c r="AQ2">
        <v>0.55000000000000004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f t="shared" ref="B7:AQ7" si="0">max_biodsl</f>
        <v>0.2</v>
      </c>
      <c r="C7">
        <f t="shared" si="0"/>
        <v>0.2</v>
      </c>
      <c r="D7">
        <f t="shared" si="0"/>
        <v>0.2</v>
      </c>
      <c r="E7">
        <f t="shared" si="0"/>
        <v>0.2</v>
      </c>
      <c r="F7">
        <f t="shared" si="0"/>
        <v>0.2</v>
      </c>
      <c r="G7">
        <f t="shared" si="0"/>
        <v>0.2</v>
      </c>
      <c r="H7">
        <f t="shared" si="0"/>
        <v>0.2</v>
      </c>
      <c r="I7">
        <f t="shared" si="0"/>
        <v>0.2</v>
      </c>
      <c r="J7">
        <f t="shared" si="0"/>
        <v>0.2</v>
      </c>
      <c r="K7">
        <f t="shared" si="0"/>
        <v>0.2</v>
      </c>
      <c r="L7">
        <f t="shared" si="0"/>
        <v>0.2</v>
      </c>
      <c r="M7">
        <f t="shared" si="0"/>
        <v>0.2</v>
      </c>
      <c r="N7">
        <f t="shared" si="0"/>
        <v>0.2</v>
      </c>
      <c r="O7">
        <f t="shared" si="0"/>
        <v>0.2</v>
      </c>
      <c r="P7">
        <f t="shared" si="0"/>
        <v>0.2</v>
      </c>
      <c r="Q7">
        <f t="shared" si="0"/>
        <v>0.2</v>
      </c>
      <c r="R7">
        <f t="shared" si="0"/>
        <v>0.2</v>
      </c>
      <c r="S7">
        <f t="shared" si="0"/>
        <v>0.2</v>
      </c>
      <c r="T7">
        <f t="shared" si="0"/>
        <v>0.2</v>
      </c>
      <c r="U7">
        <f t="shared" si="0"/>
        <v>0.2</v>
      </c>
      <c r="V7">
        <f t="shared" si="0"/>
        <v>0.2</v>
      </c>
      <c r="W7">
        <f t="shared" si="0"/>
        <v>0.2</v>
      </c>
      <c r="X7">
        <f t="shared" si="0"/>
        <v>0.2</v>
      </c>
      <c r="Y7">
        <f t="shared" si="0"/>
        <v>0.2</v>
      </c>
      <c r="Z7">
        <f t="shared" si="0"/>
        <v>0.2</v>
      </c>
      <c r="AA7">
        <f t="shared" si="0"/>
        <v>0.2</v>
      </c>
      <c r="AB7">
        <f t="shared" si="0"/>
        <v>0.2</v>
      </c>
      <c r="AC7">
        <f t="shared" si="0"/>
        <v>0.2</v>
      </c>
      <c r="AD7">
        <f t="shared" si="0"/>
        <v>0.2</v>
      </c>
      <c r="AE7">
        <f t="shared" si="0"/>
        <v>0.2</v>
      </c>
      <c r="AF7">
        <f t="shared" si="0"/>
        <v>0.2</v>
      </c>
      <c r="AG7">
        <f t="shared" si="0"/>
        <v>0.2</v>
      </c>
      <c r="AH7">
        <f t="shared" si="0"/>
        <v>0.2</v>
      </c>
      <c r="AI7">
        <f t="shared" si="0"/>
        <v>0.2</v>
      </c>
      <c r="AJ7">
        <f t="shared" si="0"/>
        <v>0.2</v>
      </c>
      <c r="AK7">
        <f t="shared" si="0"/>
        <v>0.2</v>
      </c>
      <c r="AL7">
        <f t="shared" si="0"/>
        <v>0.2</v>
      </c>
      <c r="AM7">
        <f t="shared" si="0"/>
        <v>0.2</v>
      </c>
      <c r="AN7">
        <f t="shared" si="0"/>
        <v>0.2</v>
      </c>
      <c r="AO7">
        <f t="shared" si="0"/>
        <v>0.2</v>
      </c>
      <c r="AP7">
        <f t="shared" si="0"/>
        <v>0.2</v>
      </c>
      <c r="AQ7">
        <f t="shared" si="0"/>
        <v>0.2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honeticPr fontId="6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2.9" x14ac:dyDescent="0.15"/>
  <sheetData/>
  <phoneticPr fontId="6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f t="shared" ref="B6:AQ6" si="0">max_biogas</f>
        <v>0.25</v>
      </c>
      <c r="C6">
        <f t="shared" si="0"/>
        <v>0.25</v>
      </c>
      <c r="D6">
        <f t="shared" si="0"/>
        <v>0.25</v>
      </c>
      <c r="E6">
        <f t="shared" si="0"/>
        <v>0.25</v>
      </c>
      <c r="F6">
        <f t="shared" si="0"/>
        <v>0.25</v>
      </c>
      <c r="G6">
        <f t="shared" si="0"/>
        <v>0.25</v>
      </c>
      <c r="H6">
        <f t="shared" si="0"/>
        <v>0.25</v>
      </c>
      <c r="I6">
        <f t="shared" si="0"/>
        <v>0.25</v>
      </c>
      <c r="J6">
        <f t="shared" si="0"/>
        <v>0.25</v>
      </c>
      <c r="K6">
        <f t="shared" si="0"/>
        <v>0.25</v>
      </c>
      <c r="L6">
        <f t="shared" si="0"/>
        <v>0.25</v>
      </c>
      <c r="M6">
        <f t="shared" si="0"/>
        <v>0.25</v>
      </c>
      <c r="N6">
        <f t="shared" si="0"/>
        <v>0.25</v>
      </c>
      <c r="O6">
        <f t="shared" si="0"/>
        <v>0.25</v>
      </c>
      <c r="P6">
        <f t="shared" si="0"/>
        <v>0.25</v>
      </c>
      <c r="Q6">
        <f t="shared" si="0"/>
        <v>0.25</v>
      </c>
      <c r="R6">
        <f t="shared" si="0"/>
        <v>0.25</v>
      </c>
      <c r="S6">
        <f t="shared" si="0"/>
        <v>0.25</v>
      </c>
      <c r="T6">
        <f t="shared" si="0"/>
        <v>0.25</v>
      </c>
      <c r="U6">
        <f t="shared" si="0"/>
        <v>0.25</v>
      </c>
      <c r="V6">
        <f t="shared" si="0"/>
        <v>0.25</v>
      </c>
      <c r="W6">
        <f t="shared" si="0"/>
        <v>0.25</v>
      </c>
      <c r="X6">
        <f t="shared" si="0"/>
        <v>0.25</v>
      </c>
      <c r="Y6">
        <f t="shared" si="0"/>
        <v>0.25</v>
      </c>
      <c r="Z6">
        <f t="shared" si="0"/>
        <v>0.25</v>
      </c>
      <c r="AA6">
        <f t="shared" si="0"/>
        <v>0.25</v>
      </c>
      <c r="AB6">
        <f t="shared" si="0"/>
        <v>0.25</v>
      </c>
      <c r="AC6">
        <f t="shared" si="0"/>
        <v>0.25</v>
      </c>
      <c r="AD6">
        <f t="shared" si="0"/>
        <v>0.25</v>
      </c>
      <c r="AE6">
        <f t="shared" si="0"/>
        <v>0.25</v>
      </c>
      <c r="AF6">
        <f t="shared" si="0"/>
        <v>0.25</v>
      </c>
      <c r="AG6">
        <f t="shared" si="0"/>
        <v>0.25</v>
      </c>
      <c r="AH6">
        <f t="shared" si="0"/>
        <v>0.25</v>
      </c>
      <c r="AI6">
        <f t="shared" si="0"/>
        <v>0.25</v>
      </c>
      <c r="AJ6">
        <f t="shared" si="0"/>
        <v>0.25</v>
      </c>
      <c r="AK6">
        <f t="shared" si="0"/>
        <v>0.25</v>
      </c>
      <c r="AL6">
        <f t="shared" si="0"/>
        <v>0.25</v>
      </c>
      <c r="AM6">
        <f t="shared" si="0"/>
        <v>0.25</v>
      </c>
      <c r="AN6">
        <f t="shared" si="0"/>
        <v>0.25</v>
      </c>
      <c r="AO6">
        <f t="shared" si="0"/>
        <v>0.25</v>
      </c>
      <c r="AP6">
        <f t="shared" si="0"/>
        <v>0.25</v>
      </c>
      <c r="AQ6">
        <f t="shared" si="0"/>
        <v>0.25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f t="shared" ref="B7:AQ7" si="0">max_biodsl</f>
        <v>0.2</v>
      </c>
      <c r="C7">
        <f t="shared" si="0"/>
        <v>0.2</v>
      </c>
      <c r="D7">
        <f t="shared" si="0"/>
        <v>0.2</v>
      </c>
      <c r="E7">
        <f t="shared" si="0"/>
        <v>0.2</v>
      </c>
      <c r="F7">
        <f t="shared" si="0"/>
        <v>0.2</v>
      </c>
      <c r="G7">
        <f t="shared" si="0"/>
        <v>0.2</v>
      </c>
      <c r="H7">
        <f t="shared" si="0"/>
        <v>0.2</v>
      </c>
      <c r="I7">
        <f t="shared" si="0"/>
        <v>0.2</v>
      </c>
      <c r="J7">
        <f t="shared" si="0"/>
        <v>0.2</v>
      </c>
      <c r="K7">
        <f t="shared" si="0"/>
        <v>0.2</v>
      </c>
      <c r="L7">
        <f t="shared" si="0"/>
        <v>0.2</v>
      </c>
      <c r="M7">
        <f t="shared" si="0"/>
        <v>0.2</v>
      </c>
      <c r="N7">
        <f t="shared" si="0"/>
        <v>0.2</v>
      </c>
      <c r="O7">
        <f t="shared" si="0"/>
        <v>0.2</v>
      </c>
      <c r="P7">
        <f t="shared" si="0"/>
        <v>0.2</v>
      </c>
      <c r="Q7">
        <f t="shared" si="0"/>
        <v>0.2</v>
      </c>
      <c r="R7">
        <f t="shared" si="0"/>
        <v>0.2</v>
      </c>
      <c r="S7">
        <f t="shared" si="0"/>
        <v>0.2</v>
      </c>
      <c r="T7">
        <f t="shared" si="0"/>
        <v>0.2</v>
      </c>
      <c r="U7">
        <f t="shared" si="0"/>
        <v>0.2</v>
      </c>
      <c r="V7">
        <f t="shared" si="0"/>
        <v>0.2</v>
      </c>
      <c r="W7">
        <f t="shared" si="0"/>
        <v>0.2</v>
      </c>
      <c r="X7">
        <f t="shared" si="0"/>
        <v>0.2</v>
      </c>
      <c r="Y7">
        <f t="shared" si="0"/>
        <v>0.2</v>
      </c>
      <c r="Z7">
        <f t="shared" si="0"/>
        <v>0.2</v>
      </c>
      <c r="AA7">
        <f t="shared" si="0"/>
        <v>0.2</v>
      </c>
      <c r="AB7">
        <f t="shared" si="0"/>
        <v>0.2</v>
      </c>
      <c r="AC7">
        <f t="shared" si="0"/>
        <v>0.2</v>
      </c>
      <c r="AD7">
        <f t="shared" si="0"/>
        <v>0.2</v>
      </c>
      <c r="AE7">
        <f t="shared" si="0"/>
        <v>0.2</v>
      </c>
      <c r="AF7">
        <f t="shared" si="0"/>
        <v>0.2</v>
      </c>
      <c r="AG7">
        <f t="shared" si="0"/>
        <v>0.2</v>
      </c>
      <c r="AH7">
        <f t="shared" si="0"/>
        <v>0.2</v>
      </c>
      <c r="AI7">
        <f t="shared" si="0"/>
        <v>0.2</v>
      </c>
      <c r="AJ7">
        <f t="shared" si="0"/>
        <v>0.2</v>
      </c>
      <c r="AK7">
        <f t="shared" si="0"/>
        <v>0.2</v>
      </c>
      <c r="AL7">
        <f t="shared" si="0"/>
        <v>0.2</v>
      </c>
      <c r="AM7">
        <f t="shared" si="0"/>
        <v>0.2</v>
      </c>
      <c r="AN7">
        <f t="shared" si="0"/>
        <v>0.2</v>
      </c>
      <c r="AO7">
        <f t="shared" si="0"/>
        <v>0.2</v>
      </c>
      <c r="AP7">
        <f t="shared" si="0"/>
        <v>0.2</v>
      </c>
      <c r="AQ7">
        <f t="shared" si="0"/>
        <v>0.2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  <c r="AK2">
        <v>0.55000000000000004</v>
      </c>
      <c r="AL2">
        <v>0.55000000000000004</v>
      </c>
      <c r="AM2">
        <v>0.55000000000000004</v>
      </c>
      <c r="AN2">
        <v>0.55000000000000004</v>
      </c>
      <c r="AO2">
        <v>0.55000000000000004</v>
      </c>
      <c r="AP2">
        <v>0.55000000000000004</v>
      </c>
      <c r="AQ2">
        <v>0.55000000000000004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f t="shared" ref="B7:AQ7" si="0">max_biodsl</f>
        <v>0.2</v>
      </c>
      <c r="C7">
        <f t="shared" si="0"/>
        <v>0.2</v>
      </c>
      <c r="D7">
        <f t="shared" si="0"/>
        <v>0.2</v>
      </c>
      <c r="E7">
        <f t="shared" si="0"/>
        <v>0.2</v>
      </c>
      <c r="F7">
        <f t="shared" si="0"/>
        <v>0.2</v>
      </c>
      <c r="G7">
        <f t="shared" si="0"/>
        <v>0.2</v>
      </c>
      <c r="H7">
        <f t="shared" si="0"/>
        <v>0.2</v>
      </c>
      <c r="I7">
        <f t="shared" si="0"/>
        <v>0.2</v>
      </c>
      <c r="J7">
        <f t="shared" si="0"/>
        <v>0.2</v>
      </c>
      <c r="K7">
        <f t="shared" si="0"/>
        <v>0.2</v>
      </c>
      <c r="L7">
        <f t="shared" si="0"/>
        <v>0.2</v>
      </c>
      <c r="M7">
        <f t="shared" si="0"/>
        <v>0.2</v>
      </c>
      <c r="N7">
        <f t="shared" si="0"/>
        <v>0.2</v>
      </c>
      <c r="O7">
        <f t="shared" si="0"/>
        <v>0.2</v>
      </c>
      <c r="P7">
        <f t="shared" si="0"/>
        <v>0.2</v>
      </c>
      <c r="Q7">
        <f t="shared" si="0"/>
        <v>0.2</v>
      </c>
      <c r="R7">
        <f t="shared" si="0"/>
        <v>0.2</v>
      </c>
      <c r="S7">
        <f t="shared" si="0"/>
        <v>0.2</v>
      </c>
      <c r="T7">
        <f t="shared" si="0"/>
        <v>0.2</v>
      </c>
      <c r="U7">
        <f t="shared" si="0"/>
        <v>0.2</v>
      </c>
      <c r="V7">
        <f t="shared" si="0"/>
        <v>0.2</v>
      </c>
      <c r="W7">
        <f t="shared" si="0"/>
        <v>0.2</v>
      </c>
      <c r="X7">
        <f t="shared" si="0"/>
        <v>0.2</v>
      </c>
      <c r="Y7">
        <f t="shared" si="0"/>
        <v>0.2</v>
      </c>
      <c r="Z7">
        <f t="shared" si="0"/>
        <v>0.2</v>
      </c>
      <c r="AA7">
        <f t="shared" si="0"/>
        <v>0.2</v>
      </c>
      <c r="AB7">
        <f t="shared" si="0"/>
        <v>0.2</v>
      </c>
      <c r="AC7">
        <f t="shared" si="0"/>
        <v>0.2</v>
      </c>
      <c r="AD7">
        <f t="shared" si="0"/>
        <v>0.2</v>
      </c>
      <c r="AE7">
        <f t="shared" si="0"/>
        <v>0.2</v>
      </c>
      <c r="AF7">
        <f t="shared" si="0"/>
        <v>0.2</v>
      </c>
      <c r="AG7">
        <f t="shared" si="0"/>
        <v>0.2</v>
      </c>
      <c r="AH7">
        <f t="shared" si="0"/>
        <v>0.2</v>
      </c>
      <c r="AI7">
        <f t="shared" si="0"/>
        <v>0.2</v>
      </c>
      <c r="AJ7">
        <f t="shared" si="0"/>
        <v>0.2</v>
      </c>
      <c r="AK7">
        <f t="shared" si="0"/>
        <v>0.2</v>
      </c>
      <c r="AL7">
        <f t="shared" si="0"/>
        <v>0.2</v>
      </c>
      <c r="AM7">
        <f t="shared" si="0"/>
        <v>0.2</v>
      </c>
      <c r="AN7">
        <f t="shared" si="0"/>
        <v>0.2</v>
      </c>
      <c r="AO7">
        <f t="shared" si="0"/>
        <v>0.2</v>
      </c>
      <c r="AP7">
        <f t="shared" si="0"/>
        <v>0.2</v>
      </c>
      <c r="AQ7">
        <f t="shared" si="0"/>
        <v>0.2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honeticPr fontId="6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2.9" x14ac:dyDescent="0.15"/>
  <sheetData/>
  <phoneticPr fontId="6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Q11"/>
  <sheetViews>
    <sheetView workbookViewId="0">
      <selection activeCell="B1" sqref="B1:C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Q11"/>
  <sheetViews>
    <sheetView workbookViewId="0">
      <selection activeCell="B1" sqref="B1:C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Q11"/>
  <sheetViews>
    <sheetView workbookViewId="0">
      <selection activeCell="B1" sqref="B1:C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f>'Max Biofuel Blends'!D$11</f>
        <v>0</v>
      </c>
      <c r="C6">
        <f>'Max Biofuel Blends'!E$11</f>
        <v>0</v>
      </c>
      <c r="D6">
        <f>'Max Biofuel Blends'!F$11</f>
        <v>9.9999999999980105E-3</v>
      </c>
      <c r="E6">
        <f>'Max Biofuel Blends'!G$11</f>
        <v>1.9999999999996021E-2</v>
      </c>
      <c r="F6">
        <f>'Max Biofuel Blends'!H$11</f>
        <v>2.9999999999997584E-2</v>
      </c>
      <c r="G6">
        <f>'Max Biofuel Blends'!I$11</f>
        <v>3.9999999999999147E-2</v>
      </c>
      <c r="H6">
        <f>'Max Biofuel Blends'!J$11</f>
        <v>4.9999999999997158E-2</v>
      </c>
      <c r="I6">
        <f>'Max Biofuel Blends'!K$11</f>
        <v>5.9999999999998721E-2</v>
      </c>
      <c r="J6">
        <f>'Max Biofuel Blends'!L$11</f>
        <v>6.9999999999996732E-2</v>
      </c>
      <c r="K6">
        <f>'Max Biofuel Blends'!M$11</f>
        <v>7.9999999999998295E-2</v>
      </c>
      <c r="L6">
        <f>'Max Biofuel Blends'!N$11</f>
        <v>8.9999999999996305E-2</v>
      </c>
      <c r="M6">
        <f>'Max Biofuel Blends'!O$11</f>
        <v>9.9999999999997868E-2</v>
      </c>
      <c r="N6">
        <f>'Max Biofuel Blends'!P$11</f>
        <v>0.10999999999999943</v>
      </c>
      <c r="O6">
        <f>'Max Biofuel Blends'!Q$11</f>
        <v>0.11999999999999744</v>
      </c>
      <c r="P6">
        <f>'Max Biofuel Blends'!R$11</f>
        <v>0.12999999999999901</v>
      </c>
      <c r="Q6">
        <f>'Max Biofuel Blends'!S$11</f>
        <v>0.13999999999999702</v>
      </c>
      <c r="R6">
        <f>'Max Biofuel Blends'!T$11</f>
        <v>0.14999999999999858</v>
      </c>
      <c r="S6">
        <f>'Max Biofuel Blends'!U$11</f>
        <v>0.15999999999999659</v>
      </c>
      <c r="T6">
        <f>'Max Biofuel Blends'!V$11</f>
        <v>0.16999999999999815</v>
      </c>
      <c r="U6">
        <f>'Max Biofuel Blends'!W$11</f>
        <v>0.17999999999999616</v>
      </c>
      <c r="V6">
        <f>'Max Biofuel Blends'!X$11</f>
        <v>0.18999999999999773</v>
      </c>
      <c r="W6">
        <f>'Max Biofuel Blends'!Y$11</f>
        <v>0.19999999999999929</v>
      </c>
      <c r="X6">
        <f>'Max Biofuel Blends'!Z$11</f>
        <v>0.19999999999999929</v>
      </c>
      <c r="Y6">
        <f>'Max Biofuel Blends'!AA$11</f>
        <v>0.19999999999999929</v>
      </c>
      <c r="Z6">
        <f>'Max Biofuel Blends'!AB$11</f>
        <v>0.19999999999999929</v>
      </c>
      <c r="AA6">
        <f>'Max Biofuel Blends'!AC$11</f>
        <v>0.19999999999999929</v>
      </c>
      <c r="AB6">
        <f>'Max Biofuel Blends'!AD$11</f>
        <v>0.19999999999999929</v>
      </c>
      <c r="AC6">
        <f>'Max Biofuel Blends'!AE$11</f>
        <v>0.19999999999999929</v>
      </c>
      <c r="AD6">
        <f>'Max Biofuel Blends'!AF$11</f>
        <v>0.19999999999999929</v>
      </c>
      <c r="AE6">
        <f>'Max Biofuel Blends'!AG$11</f>
        <v>0.19999999999999929</v>
      </c>
      <c r="AF6">
        <f>'Max Biofuel Blends'!AH$11</f>
        <v>0.19999999999999929</v>
      </c>
      <c r="AG6">
        <f>'Max Biofuel Blends'!AI$11</f>
        <v>0.19999999999999929</v>
      </c>
      <c r="AH6">
        <f>'Max Biofuel Blends'!AJ$11</f>
        <v>0.19999999999999929</v>
      </c>
      <c r="AI6">
        <f>'Max Biofuel Blends'!AK$11</f>
        <v>0.19999999999999929</v>
      </c>
      <c r="AJ6">
        <f>'Max Biofuel Blends'!AL$11</f>
        <v>0.19999999999999929</v>
      </c>
      <c r="AK6">
        <f>'Max Biofuel Blends'!AM$11</f>
        <v>0.19999999999999929</v>
      </c>
      <c r="AL6">
        <f>'Max Biofuel Blends'!AN$11</f>
        <v>0.19999999999999929</v>
      </c>
      <c r="AM6">
        <f>'Max Biofuel Blends'!AO$11</f>
        <v>0.19999999999999929</v>
      </c>
      <c r="AN6">
        <f>'Max Biofuel Blends'!AP$11</f>
        <v>0.19999999999999929</v>
      </c>
      <c r="AO6">
        <f>'Max Biofuel Blends'!AQ$11</f>
        <v>0.19999999999999929</v>
      </c>
      <c r="AP6">
        <f>'Max Biofuel Blends'!AR$11</f>
        <v>0.19999999999999929</v>
      </c>
      <c r="AQ6">
        <f>'Max Biofuel Blends'!AS$11</f>
        <v>0.19999999999999929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Q11"/>
  <sheetViews>
    <sheetView workbookViewId="0">
      <selection activeCell="B1" sqref="B1:C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f>'Max Biofuel Blends'!D$11</f>
        <v>0</v>
      </c>
      <c r="C7">
        <f>'Max Biofuel Blends'!E$11</f>
        <v>0</v>
      </c>
      <c r="D7">
        <f>'Max Biofuel Blends'!F$11</f>
        <v>9.9999999999980105E-3</v>
      </c>
      <c r="E7">
        <f>'Max Biofuel Blends'!G$11</f>
        <v>1.9999999999996021E-2</v>
      </c>
      <c r="F7">
        <f>'Max Biofuel Blends'!H$11</f>
        <v>2.9999999999997584E-2</v>
      </c>
      <c r="G7">
        <f>'Max Biofuel Blends'!I$11</f>
        <v>3.9999999999999147E-2</v>
      </c>
      <c r="H7">
        <f>'Max Biofuel Blends'!J$11</f>
        <v>4.9999999999997158E-2</v>
      </c>
      <c r="I7">
        <f>'Max Biofuel Blends'!K$11</f>
        <v>5.9999999999998721E-2</v>
      </c>
      <c r="J7">
        <f>'Max Biofuel Blends'!L$11</f>
        <v>6.9999999999996732E-2</v>
      </c>
      <c r="K7">
        <f>'Max Biofuel Blends'!M$11</f>
        <v>7.9999999999998295E-2</v>
      </c>
      <c r="L7">
        <f>'Max Biofuel Blends'!N$11</f>
        <v>8.9999999999996305E-2</v>
      </c>
      <c r="M7">
        <f>'Max Biofuel Blends'!O$11</f>
        <v>9.9999999999997868E-2</v>
      </c>
      <c r="N7">
        <f>'Max Biofuel Blends'!P$11</f>
        <v>0.10999999999999943</v>
      </c>
      <c r="O7">
        <f>'Max Biofuel Blends'!Q$11</f>
        <v>0.11999999999999744</v>
      </c>
      <c r="P7">
        <f>'Max Biofuel Blends'!R$11</f>
        <v>0.12999999999999901</v>
      </c>
      <c r="Q7">
        <f>'Max Biofuel Blends'!S$11</f>
        <v>0.13999999999999702</v>
      </c>
      <c r="R7">
        <f>'Max Biofuel Blends'!T$11</f>
        <v>0.14999999999999858</v>
      </c>
      <c r="S7">
        <f>'Max Biofuel Blends'!U$11</f>
        <v>0.15999999999999659</v>
      </c>
      <c r="T7">
        <f>'Max Biofuel Blends'!V$11</f>
        <v>0.16999999999999815</v>
      </c>
      <c r="U7">
        <f>'Max Biofuel Blends'!W$11</f>
        <v>0.17999999999999616</v>
      </c>
      <c r="V7">
        <f>'Max Biofuel Blends'!X$11</f>
        <v>0.18999999999999773</v>
      </c>
      <c r="W7">
        <f>'Max Biofuel Blends'!Y$11</f>
        <v>0.19999999999999929</v>
      </c>
      <c r="X7">
        <f>'Max Biofuel Blends'!Z$11</f>
        <v>0.19999999999999929</v>
      </c>
      <c r="Y7">
        <f>'Max Biofuel Blends'!AA$11</f>
        <v>0.19999999999999929</v>
      </c>
      <c r="Z7">
        <f>'Max Biofuel Blends'!AB$11</f>
        <v>0.19999999999999929</v>
      </c>
      <c r="AA7">
        <f>'Max Biofuel Blends'!AC$11</f>
        <v>0.19999999999999929</v>
      </c>
      <c r="AB7">
        <f>'Max Biofuel Blends'!AD$11</f>
        <v>0.19999999999999929</v>
      </c>
      <c r="AC7">
        <f>'Max Biofuel Blends'!AE$11</f>
        <v>0.19999999999999929</v>
      </c>
      <c r="AD7">
        <f>'Max Biofuel Blends'!AF$11</f>
        <v>0.19999999999999929</v>
      </c>
      <c r="AE7">
        <f>'Max Biofuel Blends'!AG$11</f>
        <v>0.19999999999999929</v>
      </c>
      <c r="AF7">
        <f>'Max Biofuel Blends'!AH$11</f>
        <v>0.19999999999999929</v>
      </c>
      <c r="AG7">
        <f>'Max Biofuel Blends'!AI$11</f>
        <v>0.19999999999999929</v>
      </c>
      <c r="AH7">
        <f>'Max Biofuel Blends'!AJ$11</f>
        <v>0.19999999999999929</v>
      </c>
      <c r="AI7">
        <f>'Max Biofuel Blends'!AK$11</f>
        <v>0.19999999999999929</v>
      </c>
      <c r="AJ7">
        <f>'Max Biofuel Blends'!AL$11</f>
        <v>0.19999999999999929</v>
      </c>
      <c r="AK7">
        <f>'Max Biofuel Blends'!AM$11</f>
        <v>0.19999999999999929</v>
      </c>
      <c r="AL7">
        <f>'Max Biofuel Blends'!AN$11</f>
        <v>0.19999999999999929</v>
      </c>
      <c r="AM7">
        <f>'Max Biofuel Blends'!AO$11</f>
        <v>0.19999999999999929</v>
      </c>
      <c r="AN7">
        <f>'Max Biofuel Blends'!AP$11</f>
        <v>0.19999999999999929</v>
      </c>
      <c r="AO7">
        <f>'Max Biofuel Blends'!AQ$11</f>
        <v>0.19999999999999929</v>
      </c>
      <c r="AP7">
        <f>'Max Biofuel Blends'!AR$11</f>
        <v>0.19999999999999929</v>
      </c>
      <c r="AQ7">
        <f>'Max Biofuel Blends'!AS$11</f>
        <v>0.19999999999999929</v>
      </c>
    </row>
    <row r="8" spans="1:43" x14ac:dyDescent="0.1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Q11"/>
  <sheetViews>
    <sheetView workbookViewId="0">
      <selection activeCell="B1" sqref="B1:C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honeticPr fontId="6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2.9" x14ac:dyDescent="0.15"/>
  <sheetData/>
  <phoneticPr fontId="6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Q11"/>
  <sheetViews>
    <sheetView workbookViewId="0">
      <selection activeCell="B1" sqref="B1:C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Q11"/>
  <sheetViews>
    <sheetView workbookViewId="0">
      <selection activeCell="B1" sqref="B1:C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Q11"/>
  <sheetViews>
    <sheetView workbookViewId="0">
      <selection activeCell="B1" sqref="B1:C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f>'Max Biofuel Blends'!D$11</f>
        <v>0</v>
      </c>
      <c r="C6">
        <f>'Max Biofuel Blends'!E$11</f>
        <v>0</v>
      </c>
      <c r="D6">
        <f>'Max Biofuel Blends'!F$11</f>
        <v>9.9999999999980105E-3</v>
      </c>
      <c r="E6">
        <f>'Max Biofuel Blends'!G$11</f>
        <v>1.9999999999996021E-2</v>
      </c>
      <c r="F6">
        <f>'Max Biofuel Blends'!H$11</f>
        <v>2.9999999999997584E-2</v>
      </c>
      <c r="G6">
        <f>'Max Biofuel Blends'!I$11</f>
        <v>3.9999999999999147E-2</v>
      </c>
      <c r="H6">
        <f>'Max Biofuel Blends'!J$11</f>
        <v>4.9999999999997158E-2</v>
      </c>
      <c r="I6">
        <f>'Max Biofuel Blends'!K$11</f>
        <v>5.9999999999998721E-2</v>
      </c>
      <c r="J6">
        <f>'Max Biofuel Blends'!L$11</f>
        <v>6.9999999999996732E-2</v>
      </c>
      <c r="K6">
        <f>'Max Biofuel Blends'!M$11</f>
        <v>7.9999999999998295E-2</v>
      </c>
      <c r="L6">
        <f>'Max Biofuel Blends'!N$11</f>
        <v>8.9999999999996305E-2</v>
      </c>
      <c r="M6">
        <f>'Max Biofuel Blends'!O$11</f>
        <v>9.9999999999997868E-2</v>
      </c>
      <c r="N6">
        <f>'Max Biofuel Blends'!P$11</f>
        <v>0.10999999999999943</v>
      </c>
      <c r="O6">
        <f>'Max Biofuel Blends'!Q$11</f>
        <v>0.11999999999999744</v>
      </c>
      <c r="P6">
        <f>'Max Biofuel Blends'!R$11</f>
        <v>0.12999999999999901</v>
      </c>
      <c r="Q6">
        <f>'Max Biofuel Blends'!S$11</f>
        <v>0.13999999999999702</v>
      </c>
      <c r="R6">
        <f>'Max Biofuel Blends'!T$11</f>
        <v>0.14999999999999858</v>
      </c>
      <c r="S6">
        <f>'Max Biofuel Blends'!U$11</f>
        <v>0.15999999999999659</v>
      </c>
      <c r="T6">
        <f>'Max Biofuel Blends'!V$11</f>
        <v>0.16999999999999815</v>
      </c>
      <c r="U6">
        <f>'Max Biofuel Blends'!W$11</f>
        <v>0.17999999999999616</v>
      </c>
      <c r="V6">
        <f>'Max Biofuel Blends'!X$11</f>
        <v>0.18999999999999773</v>
      </c>
      <c r="W6">
        <f>'Max Biofuel Blends'!Y$11</f>
        <v>0.19999999999999929</v>
      </c>
      <c r="X6">
        <f>'Max Biofuel Blends'!Z$11</f>
        <v>0.19999999999999929</v>
      </c>
      <c r="Y6">
        <f>'Max Biofuel Blends'!AA$11</f>
        <v>0.19999999999999929</v>
      </c>
      <c r="Z6">
        <f>'Max Biofuel Blends'!AB$11</f>
        <v>0.19999999999999929</v>
      </c>
      <c r="AA6">
        <f>'Max Biofuel Blends'!AC$11</f>
        <v>0.19999999999999929</v>
      </c>
      <c r="AB6">
        <f>'Max Biofuel Blends'!AD$11</f>
        <v>0.19999999999999929</v>
      </c>
      <c r="AC6">
        <f>'Max Biofuel Blends'!AE$11</f>
        <v>0.19999999999999929</v>
      </c>
      <c r="AD6">
        <f>'Max Biofuel Blends'!AF$11</f>
        <v>0.19999999999999929</v>
      </c>
      <c r="AE6">
        <f>'Max Biofuel Blends'!AG$11</f>
        <v>0.19999999999999929</v>
      </c>
      <c r="AF6">
        <f>'Max Biofuel Blends'!AH$11</f>
        <v>0.19999999999999929</v>
      </c>
      <c r="AG6">
        <f>'Max Biofuel Blends'!AI$11</f>
        <v>0.19999999999999929</v>
      </c>
      <c r="AH6">
        <f>'Max Biofuel Blends'!AJ$11</f>
        <v>0.19999999999999929</v>
      </c>
      <c r="AI6">
        <f>'Max Biofuel Blends'!AK$11</f>
        <v>0.19999999999999929</v>
      </c>
      <c r="AJ6">
        <f>'Max Biofuel Blends'!AL$11</f>
        <v>0.19999999999999929</v>
      </c>
      <c r="AK6">
        <f>'Max Biofuel Blends'!AM$11</f>
        <v>0.19999999999999929</v>
      </c>
      <c r="AL6">
        <f>'Max Biofuel Blends'!AN$11</f>
        <v>0.19999999999999929</v>
      </c>
      <c r="AM6">
        <f>'Max Biofuel Blends'!AO$11</f>
        <v>0.19999999999999929</v>
      </c>
      <c r="AN6">
        <f>'Max Biofuel Blends'!AP$11</f>
        <v>0.19999999999999929</v>
      </c>
      <c r="AO6">
        <f>'Max Biofuel Blends'!AQ$11</f>
        <v>0.19999999999999929</v>
      </c>
      <c r="AP6">
        <f>'Max Biofuel Blends'!AR$11</f>
        <v>0.19999999999999929</v>
      </c>
      <c r="AQ6">
        <f>'Max Biofuel Blends'!AS$11</f>
        <v>0.19999999999999929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Q11"/>
  <sheetViews>
    <sheetView workbookViewId="0">
      <selection activeCell="B1" sqref="B1:C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f>'Max Biofuel Blends'!D$11</f>
        <v>0</v>
      </c>
      <c r="C7">
        <f>'Max Biofuel Blends'!E$11</f>
        <v>0</v>
      </c>
      <c r="D7">
        <f>'Max Biofuel Blends'!F$11</f>
        <v>9.9999999999980105E-3</v>
      </c>
      <c r="E7">
        <f>'Max Biofuel Blends'!G$11</f>
        <v>1.9999999999996021E-2</v>
      </c>
      <c r="F7">
        <f>'Max Biofuel Blends'!H$11</f>
        <v>2.9999999999997584E-2</v>
      </c>
      <c r="G7">
        <f>'Max Biofuel Blends'!I$11</f>
        <v>3.9999999999999147E-2</v>
      </c>
      <c r="H7">
        <f>'Max Biofuel Blends'!J$11</f>
        <v>4.9999999999997158E-2</v>
      </c>
      <c r="I7">
        <f>'Max Biofuel Blends'!K$11</f>
        <v>5.9999999999998721E-2</v>
      </c>
      <c r="J7">
        <f>'Max Biofuel Blends'!L$11</f>
        <v>6.9999999999996732E-2</v>
      </c>
      <c r="K7">
        <f>'Max Biofuel Blends'!M$11</f>
        <v>7.9999999999998295E-2</v>
      </c>
      <c r="L7">
        <f>'Max Biofuel Blends'!N$11</f>
        <v>8.9999999999996305E-2</v>
      </c>
      <c r="M7">
        <f>'Max Biofuel Blends'!O$11</f>
        <v>9.9999999999997868E-2</v>
      </c>
      <c r="N7">
        <f>'Max Biofuel Blends'!P$11</f>
        <v>0.10999999999999943</v>
      </c>
      <c r="O7">
        <f>'Max Biofuel Blends'!Q$11</f>
        <v>0.11999999999999744</v>
      </c>
      <c r="P7">
        <f>'Max Biofuel Blends'!R$11</f>
        <v>0.12999999999999901</v>
      </c>
      <c r="Q7">
        <f>'Max Biofuel Blends'!S$11</f>
        <v>0.13999999999999702</v>
      </c>
      <c r="R7">
        <f>'Max Biofuel Blends'!T$11</f>
        <v>0.14999999999999858</v>
      </c>
      <c r="S7">
        <f>'Max Biofuel Blends'!U$11</f>
        <v>0.15999999999999659</v>
      </c>
      <c r="T7">
        <f>'Max Biofuel Blends'!V$11</f>
        <v>0.16999999999999815</v>
      </c>
      <c r="U7">
        <f>'Max Biofuel Blends'!W$11</f>
        <v>0.17999999999999616</v>
      </c>
      <c r="V7">
        <f>'Max Biofuel Blends'!X$11</f>
        <v>0.18999999999999773</v>
      </c>
      <c r="W7">
        <f>'Max Biofuel Blends'!Y$11</f>
        <v>0.19999999999999929</v>
      </c>
      <c r="X7">
        <f>'Max Biofuel Blends'!Z$11</f>
        <v>0.19999999999999929</v>
      </c>
      <c r="Y7">
        <f>'Max Biofuel Blends'!AA$11</f>
        <v>0.19999999999999929</v>
      </c>
      <c r="Z7">
        <f>'Max Biofuel Blends'!AB$11</f>
        <v>0.19999999999999929</v>
      </c>
      <c r="AA7">
        <f>'Max Biofuel Blends'!AC$11</f>
        <v>0.19999999999999929</v>
      </c>
      <c r="AB7">
        <f>'Max Biofuel Blends'!AD$11</f>
        <v>0.19999999999999929</v>
      </c>
      <c r="AC7">
        <f>'Max Biofuel Blends'!AE$11</f>
        <v>0.19999999999999929</v>
      </c>
      <c r="AD7">
        <f>'Max Biofuel Blends'!AF$11</f>
        <v>0.19999999999999929</v>
      </c>
      <c r="AE7">
        <f>'Max Biofuel Blends'!AG$11</f>
        <v>0.19999999999999929</v>
      </c>
      <c r="AF7">
        <f>'Max Biofuel Blends'!AH$11</f>
        <v>0.19999999999999929</v>
      </c>
      <c r="AG7">
        <f>'Max Biofuel Blends'!AI$11</f>
        <v>0.19999999999999929</v>
      </c>
      <c r="AH7">
        <f>'Max Biofuel Blends'!AJ$11</f>
        <v>0.19999999999999929</v>
      </c>
      <c r="AI7">
        <f>'Max Biofuel Blends'!AK$11</f>
        <v>0.19999999999999929</v>
      </c>
      <c r="AJ7">
        <f>'Max Biofuel Blends'!AL$11</f>
        <v>0.19999999999999929</v>
      </c>
      <c r="AK7">
        <f>'Max Biofuel Blends'!AM$11</f>
        <v>0.19999999999999929</v>
      </c>
      <c r="AL7">
        <f>'Max Biofuel Blends'!AN$11</f>
        <v>0.19999999999999929</v>
      </c>
      <c r="AM7">
        <f>'Max Biofuel Blends'!AO$11</f>
        <v>0.19999999999999929</v>
      </c>
      <c r="AN7">
        <f>'Max Biofuel Blends'!AP$11</f>
        <v>0.19999999999999929</v>
      </c>
      <c r="AO7">
        <f>'Max Biofuel Blends'!AQ$11</f>
        <v>0.19999999999999929</v>
      </c>
      <c r="AP7">
        <f>'Max Biofuel Blends'!AR$11</f>
        <v>0.19999999999999929</v>
      </c>
      <c r="AQ7">
        <f>'Max Biofuel Blends'!AS$11</f>
        <v>0.19999999999999929</v>
      </c>
    </row>
    <row r="8" spans="1:43" x14ac:dyDescent="0.1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Q11"/>
  <sheetViews>
    <sheetView workbookViewId="0">
      <selection activeCell="B1" sqref="B1:C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honeticPr fontId="6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2.9" x14ac:dyDescent="0.15"/>
  <sheetData/>
  <phoneticPr fontId="6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Q11"/>
  <sheetViews>
    <sheetView workbookViewId="0">
      <selection activeCell="B1" sqref="B1:C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R11"/>
  <sheetViews>
    <sheetView workbookViewId="0">
      <selection activeCell="B1" sqref="B1:C1048576"/>
    </sheetView>
  </sheetViews>
  <sheetFormatPr defaultRowHeight="12.9" x14ac:dyDescent="0.15"/>
  <cols>
    <col min="1" max="1" width="22.625" customWidth="1"/>
  </cols>
  <sheetData>
    <row r="1" spans="1:44" ht="25.85" x14ac:dyDescent="0.15">
      <c r="A1" s="6" t="s">
        <v>75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  <c r="AR1">
        <v>2061</v>
      </c>
    </row>
    <row r="2" spans="1:44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1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</sheetData>
  <phoneticPr fontId="6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Q11"/>
  <sheetViews>
    <sheetView workbookViewId="0">
      <selection activeCell="B1" sqref="B1:C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f>'Max Biofuel Blends'!D$11</f>
        <v>0</v>
      </c>
      <c r="C6">
        <f>'Max Biofuel Blends'!E$11</f>
        <v>0</v>
      </c>
      <c r="D6">
        <f>'Max Biofuel Blends'!F$11</f>
        <v>9.9999999999980105E-3</v>
      </c>
      <c r="E6">
        <f>'Max Biofuel Blends'!G$11</f>
        <v>1.9999999999996021E-2</v>
      </c>
      <c r="F6">
        <f>'Max Biofuel Blends'!H$11</f>
        <v>2.9999999999997584E-2</v>
      </c>
      <c r="G6">
        <f>'Max Biofuel Blends'!I$11</f>
        <v>3.9999999999999147E-2</v>
      </c>
      <c r="H6">
        <f>'Max Biofuel Blends'!J$11</f>
        <v>4.9999999999997158E-2</v>
      </c>
      <c r="I6">
        <f>'Max Biofuel Blends'!K$11</f>
        <v>5.9999999999998721E-2</v>
      </c>
      <c r="J6">
        <f>'Max Biofuel Blends'!L$11</f>
        <v>6.9999999999996732E-2</v>
      </c>
      <c r="K6">
        <f>'Max Biofuel Blends'!M$11</f>
        <v>7.9999999999998295E-2</v>
      </c>
      <c r="L6">
        <f>'Max Biofuel Blends'!N$11</f>
        <v>8.9999999999996305E-2</v>
      </c>
      <c r="M6">
        <f>'Max Biofuel Blends'!O$11</f>
        <v>9.9999999999997868E-2</v>
      </c>
      <c r="N6">
        <f>'Max Biofuel Blends'!P$11</f>
        <v>0.10999999999999943</v>
      </c>
      <c r="O6">
        <f>'Max Biofuel Blends'!Q$11</f>
        <v>0.11999999999999744</v>
      </c>
      <c r="P6">
        <f>'Max Biofuel Blends'!R$11</f>
        <v>0.12999999999999901</v>
      </c>
      <c r="Q6">
        <f>'Max Biofuel Blends'!S$11</f>
        <v>0.13999999999999702</v>
      </c>
      <c r="R6">
        <f>'Max Biofuel Blends'!T$11</f>
        <v>0.14999999999999858</v>
      </c>
      <c r="S6">
        <f>'Max Biofuel Blends'!U$11</f>
        <v>0.15999999999999659</v>
      </c>
      <c r="T6">
        <f>'Max Biofuel Blends'!V$11</f>
        <v>0.16999999999999815</v>
      </c>
      <c r="U6">
        <f>'Max Biofuel Blends'!W$11</f>
        <v>0.17999999999999616</v>
      </c>
      <c r="V6">
        <f>'Max Biofuel Blends'!X$11</f>
        <v>0.18999999999999773</v>
      </c>
      <c r="W6">
        <f>'Max Biofuel Blends'!Y$11</f>
        <v>0.19999999999999929</v>
      </c>
      <c r="X6">
        <f>'Max Biofuel Blends'!Z$11</f>
        <v>0.19999999999999929</v>
      </c>
      <c r="Y6">
        <f>'Max Biofuel Blends'!AA$11</f>
        <v>0.19999999999999929</v>
      </c>
      <c r="Z6">
        <f>'Max Biofuel Blends'!AB$11</f>
        <v>0.19999999999999929</v>
      </c>
      <c r="AA6">
        <f>'Max Biofuel Blends'!AC$11</f>
        <v>0.19999999999999929</v>
      </c>
      <c r="AB6">
        <f>'Max Biofuel Blends'!AD$11</f>
        <v>0.19999999999999929</v>
      </c>
      <c r="AC6">
        <f>'Max Biofuel Blends'!AE$11</f>
        <v>0.19999999999999929</v>
      </c>
      <c r="AD6">
        <f>'Max Biofuel Blends'!AF$11</f>
        <v>0.19999999999999929</v>
      </c>
      <c r="AE6">
        <f>'Max Biofuel Blends'!AG$11</f>
        <v>0.19999999999999929</v>
      </c>
      <c r="AF6">
        <f>'Max Biofuel Blends'!AH$11</f>
        <v>0.19999999999999929</v>
      </c>
      <c r="AG6">
        <f>'Max Biofuel Blends'!AI$11</f>
        <v>0.19999999999999929</v>
      </c>
      <c r="AH6">
        <f>'Max Biofuel Blends'!AJ$11</f>
        <v>0.19999999999999929</v>
      </c>
      <c r="AI6">
        <f>'Max Biofuel Blends'!AK$11</f>
        <v>0.19999999999999929</v>
      </c>
      <c r="AJ6">
        <f>'Max Biofuel Blends'!AL$11</f>
        <v>0.19999999999999929</v>
      </c>
      <c r="AK6">
        <f>'Max Biofuel Blends'!AM$11</f>
        <v>0.19999999999999929</v>
      </c>
      <c r="AL6">
        <f>'Max Biofuel Blends'!AN$11</f>
        <v>0.19999999999999929</v>
      </c>
      <c r="AM6">
        <f>'Max Biofuel Blends'!AO$11</f>
        <v>0.19999999999999929</v>
      </c>
      <c r="AN6">
        <f>'Max Biofuel Blends'!AP$11</f>
        <v>0.19999999999999929</v>
      </c>
      <c r="AO6">
        <f>'Max Biofuel Blends'!AQ$11</f>
        <v>0.19999999999999929</v>
      </c>
      <c r="AP6">
        <f>'Max Biofuel Blends'!AR$11</f>
        <v>0.19999999999999929</v>
      </c>
      <c r="AQ6">
        <f>'Max Biofuel Blends'!AS$11</f>
        <v>0.19999999999999929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Q11"/>
  <sheetViews>
    <sheetView workbookViewId="0">
      <selection activeCell="B1" sqref="B1:C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f>'Max Biofuel Blends'!D$11</f>
        <v>0</v>
      </c>
      <c r="C7">
        <f>'Max Biofuel Blends'!E$11</f>
        <v>0</v>
      </c>
      <c r="D7">
        <f>'Max Biofuel Blends'!F$11</f>
        <v>9.9999999999980105E-3</v>
      </c>
      <c r="E7">
        <f>'Max Biofuel Blends'!G$11</f>
        <v>1.9999999999996021E-2</v>
      </c>
      <c r="F7">
        <f>'Max Biofuel Blends'!H$11</f>
        <v>2.9999999999997584E-2</v>
      </c>
      <c r="G7">
        <f>'Max Biofuel Blends'!I$11</f>
        <v>3.9999999999999147E-2</v>
      </c>
      <c r="H7">
        <f>'Max Biofuel Blends'!J$11</f>
        <v>4.9999999999997158E-2</v>
      </c>
      <c r="I7">
        <f>'Max Biofuel Blends'!K$11</f>
        <v>5.9999999999998721E-2</v>
      </c>
      <c r="J7">
        <f>'Max Biofuel Blends'!L$11</f>
        <v>6.9999999999996732E-2</v>
      </c>
      <c r="K7">
        <f>'Max Biofuel Blends'!M$11</f>
        <v>7.9999999999998295E-2</v>
      </c>
      <c r="L7">
        <f>'Max Biofuel Blends'!N$11</f>
        <v>8.9999999999996305E-2</v>
      </c>
      <c r="M7">
        <f>'Max Biofuel Blends'!O$11</f>
        <v>9.9999999999997868E-2</v>
      </c>
      <c r="N7">
        <f>'Max Biofuel Blends'!P$11</f>
        <v>0.10999999999999943</v>
      </c>
      <c r="O7">
        <f>'Max Biofuel Blends'!Q$11</f>
        <v>0.11999999999999744</v>
      </c>
      <c r="P7">
        <f>'Max Biofuel Blends'!R$11</f>
        <v>0.12999999999999901</v>
      </c>
      <c r="Q7">
        <f>'Max Biofuel Blends'!S$11</f>
        <v>0.13999999999999702</v>
      </c>
      <c r="R7">
        <f>'Max Biofuel Blends'!T$11</f>
        <v>0.14999999999999858</v>
      </c>
      <c r="S7">
        <f>'Max Biofuel Blends'!U$11</f>
        <v>0.15999999999999659</v>
      </c>
      <c r="T7">
        <f>'Max Biofuel Blends'!V$11</f>
        <v>0.16999999999999815</v>
      </c>
      <c r="U7">
        <f>'Max Biofuel Blends'!W$11</f>
        <v>0.17999999999999616</v>
      </c>
      <c r="V7">
        <f>'Max Biofuel Blends'!X$11</f>
        <v>0.18999999999999773</v>
      </c>
      <c r="W7">
        <f>'Max Biofuel Blends'!Y$11</f>
        <v>0.19999999999999929</v>
      </c>
      <c r="X7">
        <f>'Max Biofuel Blends'!Z$11</f>
        <v>0.19999999999999929</v>
      </c>
      <c r="Y7">
        <f>'Max Biofuel Blends'!AA$11</f>
        <v>0.19999999999999929</v>
      </c>
      <c r="Z7">
        <f>'Max Biofuel Blends'!AB$11</f>
        <v>0.19999999999999929</v>
      </c>
      <c r="AA7">
        <f>'Max Biofuel Blends'!AC$11</f>
        <v>0.19999999999999929</v>
      </c>
      <c r="AB7">
        <f>'Max Biofuel Blends'!AD$11</f>
        <v>0.19999999999999929</v>
      </c>
      <c r="AC7">
        <f>'Max Biofuel Blends'!AE$11</f>
        <v>0.19999999999999929</v>
      </c>
      <c r="AD7">
        <f>'Max Biofuel Blends'!AF$11</f>
        <v>0.19999999999999929</v>
      </c>
      <c r="AE7">
        <f>'Max Biofuel Blends'!AG$11</f>
        <v>0.19999999999999929</v>
      </c>
      <c r="AF7">
        <f>'Max Biofuel Blends'!AH$11</f>
        <v>0.19999999999999929</v>
      </c>
      <c r="AG7">
        <f>'Max Biofuel Blends'!AI$11</f>
        <v>0.19999999999999929</v>
      </c>
      <c r="AH7">
        <f>'Max Biofuel Blends'!AJ$11</f>
        <v>0.19999999999999929</v>
      </c>
      <c r="AI7">
        <f>'Max Biofuel Blends'!AK$11</f>
        <v>0.19999999999999929</v>
      </c>
      <c r="AJ7">
        <f>'Max Biofuel Blends'!AL$11</f>
        <v>0.19999999999999929</v>
      </c>
      <c r="AK7">
        <f>'Max Biofuel Blends'!AM$11</f>
        <v>0.19999999999999929</v>
      </c>
      <c r="AL7">
        <f>'Max Biofuel Blends'!AN$11</f>
        <v>0.19999999999999929</v>
      </c>
      <c r="AM7">
        <f>'Max Biofuel Blends'!AO$11</f>
        <v>0.19999999999999929</v>
      </c>
      <c r="AN7">
        <f>'Max Biofuel Blends'!AP$11</f>
        <v>0.19999999999999929</v>
      </c>
      <c r="AO7">
        <f>'Max Biofuel Blends'!AQ$11</f>
        <v>0.19999999999999929</v>
      </c>
      <c r="AP7">
        <f>'Max Biofuel Blends'!AR$11</f>
        <v>0.19999999999999929</v>
      </c>
      <c r="AQ7">
        <f>'Max Biofuel Blends'!AS$11</f>
        <v>0.19999999999999929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Q11"/>
  <sheetViews>
    <sheetView workbookViewId="0">
      <selection activeCell="B1" sqref="B1:C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honeticPr fontId="6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2.9" x14ac:dyDescent="0.15"/>
  <sheetData/>
  <phoneticPr fontId="6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Q11"/>
  <sheetViews>
    <sheetView workbookViewId="0">
      <selection activeCell="B1" sqref="B1:C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Q11"/>
  <sheetViews>
    <sheetView workbookViewId="0">
      <selection activeCell="B1" sqref="B1:C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Q11"/>
  <sheetViews>
    <sheetView workbookViewId="0">
      <selection activeCell="B1" sqref="B1:C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f>'Max Biofuel Blends'!D$11</f>
        <v>0</v>
      </c>
      <c r="C6">
        <f>'Max Biofuel Blends'!E$11</f>
        <v>0</v>
      </c>
      <c r="D6">
        <f>'Max Biofuel Blends'!F$11</f>
        <v>9.9999999999980105E-3</v>
      </c>
      <c r="E6">
        <f>'Max Biofuel Blends'!G$11</f>
        <v>1.9999999999996021E-2</v>
      </c>
      <c r="F6">
        <f>'Max Biofuel Blends'!H$11</f>
        <v>2.9999999999997584E-2</v>
      </c>
      <c r="G6">
        <f>'Max Biofuel Blends'!I$11</f>
        <v>3.9999999999999147E-2</v>
      </c>
      <c r="H6">
        <f>'Max Biofuel Blends'!J$11</f>
        <v>4.9999999999997158E-2</v>
      </c>
      <c r="I6">
        <f>'Max Biofuel Blends'!K$11</f>
        <v>5.9999999999998721E-2</v>
      </c>
      <c r="J6">
        <f>'Max Biofuel Blends'!L$11</f>
        <v>6.9999999999996732E-2</v>
      </c>
      <c r="K6">
        <f>'Max Biofuel Blends'!M$11</f>
        <v>7.9999999999998295E-2</v>
      </c>
      <c r="L6">
        <f>'Max Biofuel Blends'!N$11</f>
        <v>8.9999999999996305E-2</v>
      </c>
      <c r="M6">
        <f>'Max Biofuel Blends'!O$11</f>
        <v>9.9999999999997868E-2</v>
      </c>
      <c r="N6">
        <f>'Max Biofuel Blends'!P$11</f>
        <v>0.10999999999999943</v>
      </c>
      <c r="O6">
        <f>'Max Biofuel Blends'!Q$11</f>
        <v>0.11999999999999744</v>
      </c>
      <c r="P6">
        <f>'Max Biofuel Blends'!R$11</f>
        <v>0.12999999999999901</v>
      </c>
      <c r="Q6">
        <f>'Max Biofuel Blends'!S$11</f>
        <v>0.13999999999999702</v>
      </c>
      <c r="R6">
        <f>'Max Biofuel Blends'!T$11</f>
        <v>0.14999999999999858</v>
      </c>
      <c r="S6">
        <f>'Max Biofuel Blends'!U$11</f>
        <v>0.15999999999999659</v>
      </c>
      <c r="T6">
        <f>'Max Biofuel Blends'!V$11</f>
        <v>0.16999999999999815</v>
      </c>
      <c r="U6">
        <f>'Max Biofuel Blends'!W$11</f>
        <v>0.17999999999999616</v>
      </c>
      <c r="V6">
        <f>'Max Biofuel Blends'!X$11</f>
        <v>0.18999999999999773</v>
      </c>
      <c r="W6">
        <f>'Max Biofuel Blends'!Y$11</f>
        <v>0.19999999999999929</v>
      </c>
      <c r="X6">
        <f>'Max Biofuel Blends'!Z$11</f>
        <v>0.19999999999999929</v>
      </c>
      <c r="Y6">
        <f>'Max Biofuel Blends'!AA$11</f>
        <v>0.19999999999999929</v>
      </c>
      <c r="Z6">
        <f>'Max Biofuel Blends'!AB$11</f>
        <v>0.19999999999999929</v>
      </c>
      <c r="AA6">
        <f>'Max Biofuel Blends'!AC$11</f>
        <v>0.19999999999999929</v>
      </c>
      <c r="AB6">
        <f>'Max Biofuel Blends'!AD$11</f>
        <v>0.19999999999999929</v>
      </c>
      <c r="AC6">
        <f>'Max Biofuel Blends'!AE$11</f>
        <v>0.19999999999999929</v>
      </c>
      <c r="AD6">
        <f>'Max Biofuel Blends'!AF$11</f>
        <v>0.19999999999999929</v>
      </c>
      <c r="AE6">
        <f>'Max Biofuel Blends'!AG$11</f>
        <v>0.19999999999999929</v>
      </c>
      <c r="AF6">
        <f>'Max Biofuel Blends'!AH$11</f>
        <v>0.19999999999999929</v>
      </c>
      <c r="AG6">
        <f>'Max Biofuel Blends'!AI$11</f>
        <v>0.19999999999999929</v>
      </c>
      <c r="AH6">
        <f>'Max Biofuel Blends'!AJ$11</f>
        <v>0.19999999999999929</v>
      </c>
      <c r="AI6">
        <f>'Max Biofuel Blends'!AK$11</f>
        <v>0.19999999999999929</v>
      </c>
      <c r="AJ6">
        <f>'Max Biofuel Blends'!AL$11</f>
        <v>0.19999999999999929</v>
      </c>
      <c r="AK6">
        <f>'Max Biofuel Blends'!AM$11</f>
        <v>0.19999999999999929</v>
      </c>
      <c r="AL6">
        <f>'Max Biofuel Blends'!AN$11</f>
        <v>0.19999999999999929</v>
      </c>
      <c r="AM6">
        <f>'Max Biofuel Blends'!AO$11</f>
        <v>0.19999999999999929</v>
      </c>
      <c r="AN6">
        <f>'Max Biofuel Blends'!AP$11</f>
        <v>0.19999999999999929</v>
      </c>
      <c r="AO6">
        <f>'Max Biofuel Blends'!AQ$11</f>
        <v>0.19999999999999929</v>
      </c>
      <c r="AP6">
        <f>'Max Biofuel Blends'!AR$11</f>
        <v>0.19999999999999929</v>
      </c>
      <c r="AQ6">
        <f>'Max Biofuel Blends'!AS$11</f>
        <v>0.19999999999999929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Q11"/>
  <sheetViews>
    <sheetView workbookViewId="0">
      <selection activeCell="B1" sqref="B1:E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f>'Max Biofuel Blends'!D$11</f>
        <v>0</v>
      </c>
      <c r="C7">
        <f>'Max Biofuel Blends'!E$11</f>
        <v>0</v>
      </c>
      <c r="D7">
        <f>'Max Biofuel Blends'!F$11</f>
        <v>9.9999999999980105E-3</v>
      </c>
      <c r="E7">
        <f>'Max Biofuel Blends'!G$11</f>
        <v>1.9999999999996021E-2</v>
      </c>
      <c r="F7">
        <f>'Max Biofuel Blends'!H$11</f>
        <v>2.9999999999997584E-2</v>
      </c>
      <c r="G7">
        <f>'Max Biofuel Blends'!I$11</f>
        <v>3.9999999999999147E-2</v>
      </c>
      <c r="H7">
        <f>'Max Biofuel Blends'!J$11</f>
        <v>4.9999999999997158E-2</v>
      </c>
      <c r="I7">
        <f>'Max Biofuel Blends'!K$11</f>
        <v>5.9999999999998721E-2</v>
      </c>
      <c r="J7">
        <f>'Max Biofuel Blends'!L$11</f>
        <v>6.9999999999996732E-2</v>
      </c>
      <c r="K7">
        <f>'Max Biofuel Blends'!M$11</f>
        <v>7.9999999999998295E-2</v>
      </c>
      <c r="L7">
        <f>'Max Biofuel Blends'!N$11</f>
        <v>8.9999999999996305E-2</v>
      </c>
      <c r="M7">
        <f>'Max Biofuel Blends'!O$11</f>
        <v>9.9999999999997868E-2</v>
      </c>
      <c r="N7">
        <f>'Max Biofuel Blends'!P$11</f>
        <v>0.10999999999999943</v>
      </c>
      <c r="O7">
        <f>'Max Biofuel Blends'!Q$11</f>
        <v>0.11999999999999744</v>
      </c>
      <c r="P7">
        <f>'Max Biofuel Blends'!R$11</f>
        <v>0.12999999999999901</v>
      </c>
      <c r="Q7">
        <f>'Max Biofuel Blends'!S$11</f>
        <v>0.13999999999999702</v>
      </c>
      <c r="R7">
        <f>'Max Biofuel Blends'!T$11</f>
        <v>0.14999999999999858</v>
      </c>
      <c r="S7">
        <f>'Max Biofuel Blends'!U$11</f>
        <v>0.15999999999999659</v>
      </c>
      <c r="T7">
        <f>'Max Biofuel Blends'!V$11</f>
        <v>0.16999999999999815</v>
      </c>
      <c r="U7">
        <f>'Max Biofuel Blends'!W$11</f>
        <v>0.17999999999999616</v>
      </c>
      <c r="V7">
        <f>'Max Biofuel Blends'!X$11</f>
        <v>0.18999999999999773</v>
      </c>
      <c r="W7">
        <f>'Max Biofuel Blends'!Y$11</f>
        <v>0.19999999999999929</v>
      </c>
      <c r="X7">
        <f>'Max Biofuel Blends'!Z$11</f>
        <v>0.19999999999999929</v>
      </c>
      <c r="Y7">
        <f>'Max Biofuel Blends'!AA$11</f>
        <v>0.19999999999999929</v>
      </c>
      <c r="Z7">
        <f>'Max Biofuel Blends'!AB$11</f>
        <v>0.19999999999999929</v>
      </c>
      <c r="AA7">
        <f>'Max Biofuel Blends'!AC$11</f>
        <v>0.19999999999999929</v>
      </c>
      <c r="AB7">
        <f>'Max Biofuel Blends'!AD$11</f>
        <v>0.19999999999999929</v>
      </c>
      <c r="AC7">
        <f>'Max Biofuel Blends'!AE$11</f>
        <v>0.19999999999999929</v>
      </c>
      <c r="AD7">
        <f>'Max Biofuel Blends'!AF$11</f>
        <v>0.19999999999999929</v>
      </c>
      <c r="AE7">
        <f>'Max Biofuel Blends'!AG$11</f>
        <v>0.19999999999999929</v>
      </c>
      <c r="AF7">
        <f>'Max Biofuel Blends'!AH$11</f>
        <v>0.19999999999999929</v>
      </c>
      <c r="AG7">
        <f>'Max Biofuel Blends'!AI$11</f>
        <v>0.19999999999999929</v>
      </c>
      <c r="AH7">
        <f>'Max Biofuel Blends'!AJ$11</f>
        <v>0.19999999999999929</v>
      </c>
      <c r="AI7">
        <f>'Max Biofuel Blends'!AK$11</f>
        <v>0.19999999999999929</v>
      </c>
      <c r="AJ7">
        <f>'Max Biofuel Blends'!AL$11</f>
        <v>0.19999999999999929</v>
      </c>
      <c r="AK7">
        <f>'Max Biofuel Blends'!AM$11</f>
        <v>0.19999999999999929</v>
      </c>
      <c r="AL7">
        <f>'Max Biofuel Blends'!AN$11</f>
        <v>0.19999999999999929</v>
      </c>
      <c r="AM7">
        <f>'Max Biofuel Blends'!AO$11</f>
        <v>0.19999999999999929</v>
      </c>
      <c r="AN7">
        <f>'Max Biofuel Blends'!AP$11</f>
        <v>0.19999999999999929</v>
      </c>
      <c r="AO7">
        <f>'Max Biofuel Blends'!AQ$11</f>
        <v>0.19999999999999929</v>
      </c>
      <c r="AP7">
        <f>'Max Biofuel Blends'!AR$11</f>
        <v>0.19999999999999929</v>
      </c>
      <c r="AQ7">
        <f>'Max Biofuel Blends'!AS$11</f>
        <v>0.19999999999999929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Q11"/>
  <sheetViews>
    <sheetView workbookViewId="0">
      <selection activeCell="B1" sqref="B1:C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honeticPr fontId="6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2.9" x14ac:dyDescent="0.15"/>
  <sheetData/>
  <phoneticPr fontId="6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Q11"/>
  <sheetViews>
    <sheetView workbookViewId="0">
      <selection activeCell="B1" sqref="B1:C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Q11"/>
  <sheetViews>
    <sheetView workbookViewId="0">
      <selection activeCell="B1" sqref="B1:C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Q11"/>
  <sheetViews>
    <sheetView workbookViewId="0">
      <selection activeCell="B1" sqref="B1:C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f>'Max Biofuel Blends'!D$11</f>
        <v>0</v>
      </c>
      <c r="C6">
        <f>'Max Biofuel Blends'!E$11</f>
        <v>0</v>
      </c>
      <c r="D6">
        <f>'Max Biofuel Blends'!F$11</f>
        <v>9.9999999999980105E-3</v>
      </c>
      <c r="E6">
        <f>'Max Biofuel Blends'!G$11</f>
        <v>1.9999999999996021E-2</v>
      </c>
      <c r="F6">
        <f>'Max Biofuel Blends'!H$11</f>
        <v>2.9999999999997584E-2</v>
      </c>
      <c r="G6">
        <f>'Max Biofuel Blends'!I$11</f>
        <v>3.9999999999999147E-2</v>
      </c>
      <c r="H6">
        <f>'Max Biofuel Blends'!J$11</f>
        <v>4.9999999999997158E-2</v>
      </c>
      <c r="I6">
        <f>'Max Biofuel Blends'!K$11</f>
        <v>5.9999999999998721E-2</v>
      </c>
      <c r="J6">
        <f>'Max Biofuel Blends'!L$11</f>
        <v>6.9999999999996732E-2</v>
      </c>
      <c r="K6">
        <f>'Max Biofuel Blends'!M$11</f>
        <v>7.9999999999998295E-2</v>
      </c>
      <c r="L6">
        <f>'Max Biofuel Blends'!N$11</f>
        <v>8.9999999999996305E-2</v>
      </c>
      <c r="M6">
        <f>'Max Biofuel Blends'!O$11</f>
        <v>9.9999999999997868E-2</v>
      </c>
      <c r="N6">
        <f>'Max Biofuel Blends'!P$11</f>
        <v>0.10999999999999943</v>
      </c>
      <c r="O6">
        <f>'Max Biofuel Blends'!Q$11</f>
        <v>0.11999999999999744</v>
      </c>
      <c r="P6">
        <f>'Max Biofuel Blends'!R$11</f>
        <v>0.12999999999999901</v>
      </c>
      <c r="Q6">
        <f>'Max Biofuel Blends'!S$11</f>
        <v>0.13999999999999702</v>
      </c>
      <c r="R6">
        <f>'Max Biofuel Blends'!T$11</f>
        <v>0.14999999999999858</v>
      </c>
      <c r="S6">
        <f>'Max Biofuel Blends'!U$11</f>
        <v>0.15999999999999659</v>
      </c>
      <c r="T6">
        <f>'Max Biofuel Blends'!V$11</f>
        <v>0.16999999999999815</v>
      </c>
      <c r="U6">
        <f>'Max Biofuel Blends'!W$11</f>
        <v>0.17999999999999616</v>
      </c>
      <c r="V6">
        <f>'Max Biofuel Blends'!X$11</f>
        <v>0.18999999999999773</v>
      </c>
      <c r="W6">
        <f>'Max Biofuel Blends'!Y$11</f>
        <v>0.19999999999999929</v>
      </c>
      <c r="X6">
        <f>'Max Biofuel Blends'!Z$11</f>
        <v>0.19999999999999929</v>
      </c>
      <c r="Y6">
        <f>'Max Biofuel Blends'!AA$11</f>
        <v>0.19999999999999929</v>
      </c>
      <c r="Z6">
        <f>'Max Biofuel Blends'!AB$11</f>
        <v>0.19999999999999929</v>
      </c>
      <c r="AA6">
        <f>'Max Biofuel Blends'!AC$11</f>
        <v>0.19999999999999929</v>
      </c>
      <c r="AB6">
        <f>'Max Biofuel Blends'!AD$11</f>
        <v>0.19999999999999929</v>
      </c>
      <c r="AC6">
        <f>'Max Biofuel Blends'!AE$11</f>
        <v>0.19999999999999929</v>
      </c>
      <c r="AD6">
        <f>'Max Biofuel Blends'!AF$11</f>
        <v>0.19999999999999929</v>
      </c>
      <c r="AE6">
        <f>'Max Biofuel Blends'!AG$11</f>
        <v>0.19999999999999929</v>
      </c>
      <c r="AF6">
        <f>'Max Biofuel Blends'!AH$11</f>
        <v>0.19999999999999929</v>
      </c>
      <c r="AG6">
        <f>'Max Biofuel Blends'!AI$11</f>
        <v>0.19999999999999929</v>
      </c>
      <c r="AH6">
        <f>'Max Biofuel Blends'!AJ$11</f>
        <v>0.19999999999999929</v>
      </c>
      <c r="AI6">
        <f>'Max Biofuel Blends'!AK$11</f>
        <v>0.19999999999999929</v>
      </c>
      <c r="AJ6">
        <f>'Max Biofuel Blends'!AL$11</f>
        <v>0.19999999999999929</v>
      </c>
      <c r="AK6">
        <f>'Max Biofuel Blends'!AM$11</f>
        <v>0.19999999999999929</v>
      </c>
      <c r="AL6">
        <f>'Max Biofuel Blends'!AN$11</f>
        <v>0.19999999999999929</v>
      </c>
      <c r="AM6">
        <f>'Max Biofuel Blends'!AO$11</f>
        <v>0.19999999999999929</v>
      </c>
      <c r="AN6">
        <f>'Max Biofuel Blends'!AP$11</f>
        <v>0.19999999999999929</v>
      </c>
      <c r="AO6">
        <f>'Max Biofuel Blends'!AQ$11</f>
        <v>0.19999999999999929</v>
      </c>
      <c r="AP6">
        <f>'Max Biofuel Blends'!AR$11</f>
        <v>0.19999999999999929</v>
      </c>
      <c r="AQ6">
        <f>'Max Biofuel Blends'!AS$11</f>
        <v>0.19999999999999929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Q11"/>
  <sheetViews>
    <sheetView workbookViewId="0">
      <selection activeCell="B1" sqref="B1:C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 s="21">
        <f>MAX('Diesel Ship Fuel Composition'!$AD$27,'Diesel Ship Fuel Composition'!Z$21)</f>
        <v>7.3961380668062668E-2</v>
      </c>
      <c r="C5" s="21">
        <f>MAX('Diesel Ship Fuel Composition'!$AD$27,'Diesel Ship Fuel Composition'!AA$21)</f>
        <v>7.3961380668062668E-2</v>
      </c>
      <c r="D5" s="21">
        <f>MAX('Diesel Ship Fuel Composition'!$AD$27,'Diesel Ship Fuel Composition'!AB$21)</f>
        <v>7.3961380668062668E-2</v>
      </c>
      <c r="E5" s="21">
        <f>MAX('Diesel Ship Fuel Composition'!$AD$27,'Diesel Ship Fuel Composition'!AC$21)</f>
        <v>7.3961380668062668E-2</v>
      </c>
      <c r="F5" s="21">
        <f>MAX('Diesel Ship Fuel Composition'!$AD$27,'Diesel Ship Fuel Composition'!AD$21)</f>
        <v>7.3961380668062668E-2</v>
      </c>
      <c r="G5" s="21">
        <f>MAX('Diesel Ship Fuel Composition'!$AD$27,'Diesel Ship Fuel Composition'!AE$21)</f>
        <v>7.3961380668062668E-2</v>
      </c>
      <c r="H5" s="21">
        <f>MAX('Diesel Ship Fuel Composition'!$AD$27,'Diesel Ship Fuel Composition'!AF$21)</f>
        <v>7.3961380668062668E-2</v>
      </c>
      <c r="I5" s="21">
        <f>MAX('Diesel Ship Fuel Composition'!$AD$27,'Diesel Ship Fuel Composition'!AG$21)</f>
        <v>7.3961380668062668E-2</v>
      </c>
      <c r="J5" s="21">
        <f>MAX('Diesel Ship Fuel Composition'!$AD$27,'Diesel Ship Fuel Composition'!AH$21)</f>
        <v>7.4853269201636152E-2</v>
      </c>
      <c r="K5" s="21">
        <f>MAX('Diesel Ship Fuel Composition'!$AD$27,'Diesel Ship Fuel Composition'!AI$21)</f>
        <v>7.770807137256508E-2</v>
      </c>
      <c r="L5" s="21">
        <f>MAX('Diesel Ship Fuel Composition'!$AD$27,'Diesel Ship Fuel Composition'!AJ$21)</f>
        <v>8.0562873543494895E-2</v>
      </c>
      <c r="M5" s="21">
        <f>MAX('Diesel Ship Fuel Composition'!$AD$27,'Diesel Ship Fuel Composition'!AK$21)</f>
        <v>8.3417675714423822E-2</v>
      </c>
      <c r="N5" s="21">
        <f>MAX('Diesel Ship Fuel Composition'!$AD$27,'Diesel Ship Fuel Composition'!AL$21)</f>
        <v>8.627247788535275E-2</v>
      </c>
      <c r="O5" s="21">
        <f>MAX('Diesel Ship Fuel Composition'!$AD$27,'Diesel Ship Fuel Composition'!AM$21)</f>
        <v>8.9127280056281677E-2</v>
      </c>
      <c r="P5" s="21">
        <f>MAX('Diesel Ship Fuel Composition'!$AD$27,'Diesel Ship Fuel Composition'!AN$21)</f>
        <v>9.1982082227210604E-2</v>
      </c>
      <c r="Q5" s="21">
        <f>MAX('Diesel Ship Fuel Composition'!$AD$27,'Diesel Ship Fuel Composition'!AO$21)</f>
        <v>9.4836884398139532E-2</v>
      </c>
      <c r="R5" s="21">
        <f>MAX('Diesel Ship Fuel Composition'!$AD$27,'Diesel Ship Fuel Composition'!AP$21)</f>
        <v>9.7691686569069347E-2</v>
      </c>
      <c r="S5" s="21">
        <f>MAX('Diesel Ship Fuel Composition'!$AD$27,'Diesel Ship Fuel Composition'!AQ$21)</f>
        <v>0.10054648873999827</v>
      </c>
      <c r="T5" s="21">
        <f>MAX('Diesel Ship Fuel Composition'!$AD$27,'Diesel Ship Fuel Composition'!AR$21)</f>
        <v>0.1034012909109272</v>
      </c>
      <c r="U5" s="21">
        <f>MAX('Diesel Ship Fuel Composition'!$AD$27,'Diesel Ship Fuel Composition'!AS$21)</f>
        <v>0.10625609308185613</v>
      </c>
      <c r="V5" s="21">
        <f>MAX('Diesel Ship Fuel Composition'!$AD$27,'Diesel Ship Fuel Composition'!AT$21)</f>
        <v>0.10911089525278506</v>
      </c>
      <c r="W5" s="21">
        <f>MAX('Diesel Ship Fuel Composition'!$AD$27,'Diesel Ship Fuel Composition'!AU$21)</f>
        <v>0.11196569742371487</v>
      </c>
      <c r="X5" s="21">
        <f>MAX('Diesel Ship Fuel Composition'!$AD$27,'Diesel Ship Fuel Composition'!AV$21)</f>
        <v>0.1148204995946438</v>
      </c>
      <c r="Y5" s="21">
        <f>MAX('Diesel Ship Fuel Composition'!$AD$27,'Diesel Ship Fuel Composition'!AW$21)</f>
        <v>0.11767530176557273</v>
      </c>
      <c r="Z5" s="21">
        <f>MAX('Diesel Ship Fuel Composition'!$AD$27,'Diesel Ship Fuel Composition'!AX$21)</f>
        <v>0.12053010393650165</v>
      </c>
      <c r="AA5" s="21">
        <f>MAX('Diesel Ship Fuel Composition'!$AD$27,'Diesel Ship Fuel Composition'!AY$21)</f>
        <v>0.12338490610743058</v>
      </c>
      <c r="AB5" s="21">
        <f>MAX('Diesel Ship Fuel Composition'!$AD$27,'Diesel Ship Fuel Composition'!AZ$21)</f>
        <v>0.12623970827835951</v>
      </c>
      <c r="AC5" s="21">
        <f>MAX('Diesel Ship Fuel Composition'!$AD$27,'Diesel Ship Fuel Composition'!BA$21)</f>
        <v>0.12909451044928932</v>
      </c>
      <c r="AD5" s="21">
        <f>MAX('Diesel Ship Fuel Composition'!$AD$27,'Diesel Ship Fuel Composition'!BB$21)</f>
        <v>0.13194931262021825</v>
      </c>
      <c r="AE5" s="21">
        <f>MAX('Diesel Ship Fuel Composition'!$AD$27,'Diesel Ship Fuel Composition'!BC$21)</f>
        <v>0.13480411479114718</v>
      </c>
      <c r="AF5" s="21">
        <f>MAX('Diesel Ship Fuel Composition'!$AD$27,'Diesel Ship Fuel Composition'!BD$21)</f>
        <v>0.13765891696207611</v>
      </c>
      <c r="AG5" s="21">
        <f>MAX('Diesel Ship Fuel Composition'!$AD$27,'Diesel Ship Fuel Composition'!BE$21)</f>
        <v>0.14051371913300503</v>
      </c>
      <c r="AH5" s="21">
        <f>MAX('Diesel Ship Fuel Composition'!$AD$27,'Diesel Ship Fuel Composition'!BF$21)</f>
        <v>0.14336852130393485</v>
      </c>
      <c r="AI5" s="21">
        <f>MAX('Diesel Ship Fuel Composition'!$AD$27,'Diesel Ship Fuel Composition'!BG$21)</f>
        <v>0.14622332347486378</v>
      </c>
      <c r="AJ5" s="21">
        <f>MAX('Diesel Ship Fuel Composition'!$AD$27,'Diesel Ship Fuel Composition'!BH$21)</f>
        <v>0.1490781256457927</v>
      </c>
      <c r="AK5" s="21">
        <f>MAX('Diesel Ship Fuel Composition'!$AD$27,'Diesel Ship Fuel Composition'!BI$21)</f>
        <v>0.15193292781672163</v>
      </c>
      <c r="AL5" s="21">
        <f>MAX('Diesel Ship Fuel Composition'!$AD$27,'Diesel Ship Fuel Composition'!BJ$21)</f>
        <v>0.15478772998765056</v>
      </c>
      <c r="AM5" s="21">
        <f>MAX('Diesel Ship Fuel Composition'!$AD$27,'Diesel Ship Fuel Composition'!BK$21)</f>
        <v>0.15764253215857948</v>
      </c>
      <c r="AN5" s="21">
        <f>MAX('Diesel Ship Fuel Composition'!$AD$27,'Diesel Ship Fuel Composition'!BL$21)</f>
        <v>0.1604973343295093</v>
      </c>
      <c r="AO5" s="21">
        <f>MAX('Diesel Ship Fuel Composition'!$AD$27,'Diesel Ship Fuel Composition'!BM$21)</f>
        <v>0.16335213650043823</v>
      </c>
      <c r="AP5" s="21">
        <f>MAX('Diesel Ship Fuel Composition'!$AD$27,'Diesel Ship Fuel Composition'!BN$21)</f>
        <v>0.16620693867136715</v>
      </c>
      <c r="AQ5" s="21">
        <f>MAX('Diesel Ship Fuel Composition'!$AD$27,'Diesel Ship Fuel Composition'!BO$21)</f>
        <v>0.16906174084229608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f>'Max Biofuel Blends'!D$11</f>
        <v>0</v>
      </c>
      <c r="C7">
        <f>'Max Biofuel Blends'!E$11</f>
        <v>0</v>
      </c>
      <c r="D7">
        <f>'Max Biofuel Blends'!F$11</f>
        <v>9.9999999999980105E-3</v>
      </c>
      <c r="E7">
        <f>'Max Biofuel Blends'!G$11</f>
        <v>1.9999999999996021E-2</v>
      </c>
      <c r="F7">
        <f>'Max Biofuel Blends'!H$11</f>
        <v>2.9999999999997584E-2</v>
      </c>
      <c r="G7">
        <f>'Max Biofuel Blends'!I$11</f>
        <v>3.9999999999999147E-2</v>
      </c>
      <c r="H7">
        <f>'Max Biofuel Blends'!J$11</f>
        <v>4.9999999999997158E-2</v>
      </c>
      <c r="I7">
        <f>'Max Biofuel Blends'!K$11</f>
        <v>5.9999999999998721E-2</v>
      </c>
      <c r="J7">
        <f>'Max Biofuel Blends'!L$11</f>
        <v>6.9999999999996732E-2</v>
      </c>
      <c r="K7">
        <f>'Max Biofuel Blends'!M$11</f>
        <v>7.9999999999998295E-2</v>
      </c>
      <c r="L7">
        <f>'Max Biofuel Blends'!N$11</f>
        <v>8.9999999999996305E-2</v>
      </c>
      <c r="M7">
        <f>'Max Biofuel Blends'!O$11</f>
        <v>9.9999999999997868E-2</v>
      </c>
      <c r="N7">
        <f>'Max Biofuel Blends'!P$11</f>
        <v>0.10999999999999943</v>
      </c>
      <c r="O7">
        <f>'Max Biofuel Blends'!Q$11</f>
        <v>0.11999999999999744</v>
      </c>
      <c r="P7">
        <f>'Max Biofuel Blends'!R$11</f>
        <v>0.12999999999999901</v>
      </c>
      <c r="Q7">
        <f>'Max Biofuel Blends'!S$11</f>
        <v>0.13999999999999702</v>
      </c>
      <c r="R7">
        <f>'Max Biofuel Blends'!T$11</f>
        <v>0.14999999999999858</v>
      </c>
      <c r="S7">
        <f>'Max Biofuel Blends'!U$11</f>
        <v>0.15999999999999659</v>
      </c>
      <c r="T7">
        <f>'Max Biofuel Blends'!V$11</f>
        <v>0.16999999999999815</v>
      </c>
      <c r="U7">
        <f>'Max Biofuel Blends'!W$11</f>
        <v>0.17999999999999616</v>
      </c>
      <c r="V7">
        <f>'Max Biofuel Blends'!X$11</f>
        <v>0.18999999999999773</v>
      </c>
      <c r="W7">
        <f>'Max Biofuel Blends'!Y$11</f>
        <v>0.19999999999999929</v>
      </c>
      <c r="X7">
        <f>'Max Biofuel Blends'!Z$11</f>
        <v>0.19999999999999929</v>
      </c>
      <c r="Y7">
        <f>'Max Biofuel Blends'!AA$11</f>
        <v>0.19999999999999929</v>
      </c>
      <c r="Z7">
        <f>'Max Biofuel Blends'!AB$11</f>
        <v>0.19999999999999929</v>
      </c>
      <c r="AA7">
        <f>'Max Biofuel Blends'!AC$11</f>
        <v>0.19999999999999929</v>
      </c>
      <c r="AB7">
        <f>'Max Biofuel Blends'!AD$11</f>
        <v>0.19999999999999929</v>
      </c>
      <c r="AC7">
        <f>'Max Biofuel Blends'!AE$11</f>
        <v>0.19999999999999929</v>
      </c>
      <c r="AD7">
        <f>'Max Biofuel Blends'!AF$11</f>
        <v>0.19999999999999929</v>
      </c>
      <c r="AE7">
        <f>'Max Biofuel Blends'!AG$11</f>
        <v>0.19999999999999929</v>
      </c>
      <c r="AF7">
        <f>'Max Biofuel Blends'!AH$11</f>
        <v>0.19999999999999929</v>
      </c>
      <c r="AG7">
        <f>'Max Biofuel Blends'!AI$11</f>
        <v>0.19999999999999929</v>
      </c>
      <c r="AH7">
        <f>'Max Biofuel Blends'!AJ$11</f>
        <v>0.19999999999999929</v>
      </c>
      <c r="AI7">
        <f>'Max Biofuel Blends'!AK$11</f>
        <v>0.19999999999999929</v>
      </c>
      <c r="AJ7">
        <f>'Max Biofuel Blends'!AL$11</f>
        <v>0.19999999999999929</v>
      </c>
      <c r="AK7">
        <f>'Max Biofuel Blends'!AM$11</f>
        <v>0.19999999999999929</v>
      </c>
      <c r="AL7">
        <f>'Max Biofuel Blends'!AN$11</f>
        <v>0.19999999999999929</v>
      </c>
      <c r="AM7">
        <f>'Max Biofuel Blends'!AO$11</f>
        <v>0.19999999999999929</v>
      </c>
      <c r="AN7">
        <f>'Max Biofuel Blends'!AP$11</f>
        <v>0.19999999999999929</v>
      </c>
      <c r="AO7">
        <f>'Max Biofuel Blends'!AQ$11</f>
        <v>0.19999999999999929</v>
      </c>
      <c r="AP7">
        <f>'Max Biofuel Blends'!AR$11</f>
        <v>0.19999999999999929</v>
      </c>
      <c r="AQ7">
        <f>'Max Biofuel Blends'!AS$11</f>
        <v>0.19999999999999929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Q11"/>
  <sheetViews>
    <sheetView workbookViewId="0">
      <selection activeCell="B1" sqref="B1:C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honeticPr fontId="6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2.9" x14ac:dyDescent="0.15"/>
  <sheetData/>
  <phoneticPr fontId="6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Q11"/>
  <sheetViews>
    <sheetView workbookViewId="0">
      <selection activeCell="B1" sqref="B1:C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Q11"/>
  <sheetViews>
    <sheetView workbookViewId="0">
      <selection activeCell="B1" sqref="B1:C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Q11"/>
  <sheetViews>
    <sheetView workbookViewId="0">
      <selection activeCell="B1" sqref="B1:C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Q11"/>
  <sheetViews>
    <sheetView workbookViewId="0">
      <selection activeCell="B1" sqref="B1:C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 s="21">
        <f>MAX('Diesel Ship Fuel Composition'!$AD$27,'Diesel Ship Fuel Composition'!Z$21)</f>
        <v>7.3961380668062668E-2</v>
      </c>
      <c r="C5" s="21">
        <f>MAX('Diesel Ship Fuel Composition'!$AD$27,'Diesel Ship Fuel Composition'!AA$21)</f>
        <v>7.3961380668062668E-2</v>
      </c>
      <c r="D5" s="21">
        <f>MAX('Diesel Ship Fuel Composition'!$AD$27,'Diesel Ship Fuel Composition'!AB$21)</f>
        <v>7.3961380668062668E-2</v>
      </c>
      <c r="E5" s="21">
        <f>MAX('Diesel Ship Fuel Composition'!$AD$27,'Diesel Ship Fuel Composition'!AC$21)</f>
        <v>7.3961380668062668E-2</v>
      </c>
      <c r="F5" s="21">
        <f>MAX('Diesel Ship Fuel Composition'!$AD$27,'Diesel Ship Fuel Composition'!AD$21)</f>
        <v>7.3961380668062668E-2</v>
      </c>
      <c r="G5" s="21">
        <f>MAX('Diesel Ship Fuel Composition'!$AD$27,'Diesel Ship Fuel Composition'!AE$21)</f>
        <v>7.3961380668062668E-2</v>
      </c>
      <c r="H5" s="21">
        <f>MAX('Diesel Ship Fuel Composition'!$AD$27,'Diesel Ship Fuel Composition'!AF$21)</f>
        <v>7.3961380668062668E-2</v>
      </c>
      <c r="I5" s="21">
        <f>MAX('Diesel Ship Fuel Composition'!$AD$27,'Diesel Ship Fuel Composition'!AG$21)</f>
        <v>7.3961380668062668E-2</v>
      </c>
      <c r="J5" s="21">
        <f>MAX('Diesel Ship Fuel Composition'!$AD$27,'Diesel Ship Fuel Composition'!AH$21)</f>
        <v>7.4853269201636152E-2</v>
      </c>
      <c r="K5" s="21">
        <f>MAX('Diesel Ship Fuel Composition'!$AD$27,'Diesel Ship Fuel Composition'!AI$21)</f>
        <v>7.770807137256508E-2</v>
      </c>
      <c r="L5" s="21">
        <f>MAX('Diesel Ship Fuel Composition'!$AD$27,'Diesel Ship Fuel Composition'!AJ$21)</f>
        <v>8.0562873543494895E-2</v>
      </c>
      <c r="M5" s="21">
        <f>MAX('Diesel Ship Fuel Composition'!$AD$27,'Diesel Ship Fuel Composition'!AK$21)</f>
        <v>8.3417675714423822E-2</v>
      </c>
      <c r="N5" s="21">
        <f>MAX('Diesel Ship Fuel Composition'!$AD$27,'Diesel Ship Fuel Composition'!AL$21)</f>
        <v>8.627247788535275E-2</v>
      </c>
      <c r="O5" s="21">
        <f>MAX('Diesel Ship Fuel Composition'!$AD$27,'Diesel Ship Fuel Composition'!AM$21)</f>
        <v>8.9127280056281677E-2</v>
      </c>
      <c r="P5" s="21">
        <f>MAX('Diesel Ship Fuel Composition'!$AD$27,'Diesel Ship Fuel Composition'!AN$21)</f>
        <v>9.1982082227210604E-2</v>
      </c>
      <c r="Q5" s="21">
        <f>MAX('Diesel Ship Fuel Composition'!$AD$27,'Diesel Ship Fuel Composition'!AO$21)</f>
        <v>9.4836884398139532E-2</v>
      </c>
      <c r="R5" s="21">
        <f>MAX('Diesel Ship Fuel Composition'!$AD$27,'Diesel Ship Fuel Composition'!AP$21)</f>
        <v>9.7691686569069347E-2</v>
      </c>
      <c r="S5" s="21">
        <f>MAX('Diesel Ship Fuel Composition'!$AD$27,'Diesel Ship Fuel Composition'!AQ$21)</f>
        <v>0.10054648873999827</v>
      </c>
      <c r="T5" s="21">
        <f>MAX('Diesel Ship Fuel Composition'!$AD$27,'Diesel Ship Fuel Composition'!AR$21)</f>
        <v>0.1034012909109272</v>
      </c>
      <c r="U5" s="21">
        <f>MAX('Diesel Ship Fuel Composition'!$AD$27,'Diesel Ship Fuel Composition'!AS$21)</f>
        <v>0.10625609308185613</v>
      </c>
      <c r="V5" s="21">
        <f>MAX('Diesel Ship Fuel Composition'!$AD$27,'Diesel Ship Fuel Composition'!AT$21)</f>
        <v>0.10911089525278506</v>
      </c>
      <c r="W5" s="21">
        <f>MAX('Diesel Ship Fuel Composition'!$AD$27,'Diesel Ship Fuel Composition'!AU$21)</f>
        <v>0.11196569742371487</v>
      </c>
      <c r="X5" s="21">
        <f>MAX('Diesel Ship Fuel Composition'!$AD$27,'Diesel Ship Fuel Composition'!AV$21)</f>
        <v>0.1148204995946438</v>
      </c>
      <c r="Y5" s="21">
        <f>MAX('Diesel Ship Fuel Composition'!$AD$27,'Diesel Ship Fuel Composition'!AW$21)</f>
        <v>0.11767530176557273</v>
      </c>
      <c r="Z5" s="21">
        <f>MAX('Diesel Ship Fuel Composition'!$AD$27,'Diesel Ship Fuel Composition'!AX$21)</f>
        <v>0.12053010393650165</v>
      </c>
      <c r="AA5" s="21">
        <f>MAX('Diesel Ship Fuel Composition'!$AD$27,'Diesel Ship Fuel Composition'!AY$21)</f>
        <v>0.12338490610743058</v>
      </c>
      <c r="AB5" s="21">
        <f>MAX('Diesel Ship Fuel Composition'!$AD$27,'Diesel Ship Fuel Composition'!AZ$21)</f>
        <v>0.12623970827835951</v>
      </c>
      <c r="AC5" s="21">
        <f>MAX('Diesel Ship Fuel Composition'!$AD$27,'Diesel Ship Fuel Composition'!BA$21)</f>
        <v>0.12909451044928932</v>
      </c>
      <c r="AD5" s="21">
        <f>MAX('Diesel Ship Fuel Composition'!$AD$27,'Diesel Ship Fuel Composition'!BB$21)</f>
        <v>0.13194931262021825</v>
      </c>
      <c r="AE5" s="21">
        <f>MAX('Diesel Ship Fuel Composition'!$AD$27,'Diesel Ship Fuel Composition'!BC$21)</f>
        <v>0.13480411479114718</v>
      </c>
      <c r="AF5" s="21">
        <f>MAX('Diesel Ship Fuel Composition'!$AD$27,'Diesel Ship Fuel Composition'!BD$21)</f>
        <v>0.13765891696207611</v>
      </c>
      <c r="AG5" s="21">
        <f>MAX('Diesel Ship Fuel Composition'!$AD$27,'Diesel Ship Fuel Composition'!BE$21)</f>
        <v>0.14051371913300503</v>
      </c>
      <c r="AH5" s="21">
        <f>MAX('Diesel Ship Fuel Composition'!$AD$27,'Diesel Ship Fuel Composition'!BF$21)</f>
        <v>0.14336852130393485</v>
      </c>
      <c r="AI5" s="21">
        <f>MAX('Diesel Ship Fuel Composition'!$AD$27,'Diesel Ship Fuel Composition'!BG$21)</f>
        <v>0.14622332347486378</v>
      </c>
      <c r="AJ5" s="21">
        <f>MAX('Diesel Ship Fuel Composition'!$AD$27,'Diesel Ship Fuel Composition'!BH$21)</f>
        <v>0.1490781256457927</v>
      </c>
      <c r="AK5" s="21">
        <f>MAX('Diesel Ship Fuel Composition'!$AD$27,'Diesel Ship Fuel Composition'!BI$21)</f>
        <v>0.15193292781672163</v>
      </c>
      <c r="AL5" s="21">
        <f>MAX('Diesel Ship Fuel Composition'!$AD$27,'Diesel Ship Fuel Composition'!BJ$21)</f>
        <v>0.15478772998765056</v>
      </c>
      <c r="AM5" s="21">
        <f>MAX('Diesel Ship Fuel Composition'!$AD$27,'Diesel Ship Fuel Composition'!BK$21)</f>
        <v>0.15764253215857948</v>
      </c>
      <c r="AN5" s="21">
        <f>MAX('Diesel Ship Fuel Composition'!$AD$27,'Diesel Ship Fuel Composition'!BL$21)</f>
        <v>0.1604973343295093</v>
      </c>
      <c r="AO5" s="21">
        <f>MAX('Diesel Ship Fuel Composition'!$AD$27,'Diesel Ship Fuel Composition'!BM$21)</f>
        <v>0.16335213650043823</v>
      </c>
      <c r="AP5" s="21">
        <f>MAX('Diesel Ship Fuel Composition'!$AD$27,'Diesel Ship Fuel Composition'!BN$21)</f>
        <v>0.16620693867136715</v>
      </c>
      <c r="AQ5" s="21">
        <f>MAX('Diesel Ship Fuel Composition'!$AD$27,'Diesel Ship Fuel Composition'!BO$21)</f>
        <v>0.16906174084229608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f>'Max Biofuel Blends'!D$11</f>
        <v>0</v>
      </c>
      <c r="C7">
        <f>'Max Biofuel Blends'!E$11</f>
        <v>0</v>
      </c>
      <c r="D7">
        <f>'Max Biofuel Blends'!F$11</f>
        <v>9.9999999999980105E-3</v>
      </c>
      <c r="E7">
        <f>'Max Biofuel Blends'!G$11</f>
        <v>1.9999999999996021E-2</v>
      </c>
      <c r="F7">
        <f>'Max Biofuel Blends'!H$11</f>
        <v>2.9999999999997584E-2</v>
      </c>
      <c r="G7">
        <f>'Max Biofuel Blends'!I$11</f>
        <v>3.9999999999999147E-2</v>
      </c>
      <c r="H7">
        <f>'Max Biofuel Blends'!J$11</f>
        <v>4.9999999999997158E-2</v>
      </c>
      <c r="I7">
        <f>'Max Biofuel Blends'!K$11</f>
        <v>5.9999999999998721E-2</v>
      </c>
      <c r="J7">
        <f>'Max Biofuel Blends'!L$11</f>
        <v>6.9999999999996732E-2</v>
      </c>
      <c r="K7">
        <f>'Max Biofuel Blends'!M$11</f>
        <v>7.9999999999998295E-2</v>
      </c>
      <c r="L7">
        <f>'Max Biofuel Blends'!N$11</f>
        <v>8.9999999999996305E-2</v>
      </c>
      <c r="M7">
        <f>'Max Biofuel Blends'!O$11</f>
        <v>9.9999999999997868E-2</v>
      </c>
      <c r="N7">
        <f>'Max Biofuel Blends'!P$11</f>
        <v>0.10999999999999943</v>
      </c>
      <c r="O7">
        <f>'Max Biofuel Blends'!Q$11</f>
        <v>0.11999999999999744</v>
      </c>
      <c r="P7">
        <f>'Max Biofuel Blends'!R$11</f>
        <v>0.12999999999999901</v>
      </c>
      <c r="Q7">
        <f>'Max Biofuel Blends'!S$11</f>
        <v>0.13999999999999702</v>
      </c>
      <c r="R7">
        <f>'Max Biofuel Blends'!T$11</f>
        <v>0.14999999999999858</v>
      </c>
      <c r="S7">
        <f>'Max Biofuel Blends'!U$11</f>
        <v>0.15999999999999659</v>
      </c>
      <c r="T7">
        <f>'Max Biofuel Blends'!V$11</f>
        <v>0.16999999999999815</v>
      </c>
      <c r="U7">
        <f>'Max Biofuel Blends'!W$11</f>
        <v>0.17999999999999616</v>
      </c>
      <c r="V7">
        <f>'Max Biofuel Blends'!X$11</f>
        <v>0.18999999999999773</v>
      </c>
      <c r="W7">
        <f>'Max Biofuel Blends'!Y$11</f>
        <v>0.19999999999999929</v>
      </c>
      <c r="X7">
        <f>'Max Biofuel Blends'!Z$11</f>
        <v>0.19999999999999929</v>
      </c>
      <c r="Y7">
        <f>'Max Biofuel Blends'!AA$11</f>
        <v>0.19999999999999929</v>
      </c>
      <c r="Z7">
        <f>'Max Biofuel Blends'!AB$11</f>
        <v>0.19999999999999929</v>
      </c>
      <c r="AA7">
        <f>'Max Biofuel Blends'!AC$11</f>
        <v>0.19999999999999929</v>
      </c>
      <c r="AB7">
        <f>'Max Biofuel Blends'!AD$11</f>
        <v>0.19999999999999929</v>
      </c>
      <c r="AC7">
        <f>'Max Biofuel Blends'!AE$11</f>
        <v>0.19999999999999929</v>
      </c>
      <c r="AD7">
        <f>'Max Biofuel Blends'!AF$11</f>
        <v>0.19999999999999929</v>
      </c>
      <c r="AE7">
        <f>'Max Biofuel Blends'!AG$11</f>
        <v>0.19999999999999929</v>
      </c>
      <c r="AF7">
        <f>'Max Biofuel Blends'!AH$11</f>
        <v>0.19999999999999929</v>
      </c>
      <c r="AG7">
        <f>'Max Biofuel Blends'!AI$11</f>
        <v>0.19999999999999929</v>
      </c>
      <c r="AH7">
        <f>'Max Biofuel Blends'!AJ$11</f>
        <v>0.19999999999999929</v>
      </c>
      <c r="AI7">
        <f>'Max Biofuel Blends'!AK$11</f>
        <v>0.19999999999999929</v>
      </c>
      <c r="AJ7">
        <f>'Max Biofuel Blends'!AL$11</f>
        <v>0.19999999999999929</v>
      </c>
      <c r="AK7">
        <f>'Max Biofuel Blends'!AM$11</f>
        <v>0.19999999999999929</v>
      </c>
      <c r="AL7">
        <f>'Max Biofuel Blends'!AN$11</f>
        <v>0.19999999999999929</v>
      </c>
      <c r="AM7">
        <f>'Max Biofuel Blends'!AO$11</f>
        <v>0.19999999999999929</v>
      </c>
      <c r="AN7">
        <f>'Max Biofuel Blends'!AP$11</f>
        <v>0.19999999999999929</v>
      </c>
      <c r="AO7">
        <f>'Max Biofuel Blends'!AQ$11</f>
        <v>0.19999999999999929</v>
      </c>
      <c r="AP7">
        <f>'Max Biofuel Blends'!AR$11</f>
        <v>0.19999999999999929</v>
      </c>
      <c r="AQ7">
        <f>'Max Biofuel Blends'!AS$11</f>
        <v>0.19999999999999929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Q11"/>
  <sheetViews>
    <sheetView workbookViewId="0">
      <selection activeCell="B1" sqref="B1:C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honeticPr fontId="6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2.9" x14ac:dyDescent="0.15"/>
  <sheetData/>
  <phoneticPr fontId="6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f t="shared" ref="B6:AQ6" si="0">max_biogas</f>
        <v>0.25</v>
      </c>
      <c r="C6">
        <f t="shared" si="0"/>
        <v>0.25</v>
      </c>
      <c r="D6">
        <f t="shared" si="0"/>
        <v>0.25</v>
      </c>
      <c r="E6">
        <f t="shared" si="0"/>
        <v>0.25</v>
      </c>
      <c r="F6">
        <f t="shared" si="0"/>
        <v>0.25</v>
      </c>
      <c r="G6">
        <f t="shared" si="0"/>
        <v>0.25</v>
      </c>
      <c r="H6">
        <f t="shared" si="0"/>
        <v>0.25</v>
      </c>
      <c r="I6">
        <f t="shared" si="0"/>
        <v>0.25</v>
      </c>
      <c r="J6">
        <f t="shared" si="0"/>
        <v>0.25</v>
      </c>
      <c r="K6">
        <f t="shared" si="0"/>
        <v>0.25</v>
      </c>
      <c r="L6">
        <f t="shared" si="0"/>
        <v>0.25</v>
      </c>
      <c r="M6">
        <f t="shared" si="0"/>
        <v>0.25</v>
      </c>
      <c r="N6">
        <f t="shared" si="0"/>
        <v>0.25</v>
      </c>
      <c r="O6">
        <f t="shared" si="0"/>
        <v>0.25</v>
      </c>
      <c r="P6">
        <f t="shared" si="0"/>
        <v>0.25</v>
      </c>
      <c r="Q6">
        <f t="shared" si="0"/>
        <v>0.25</v>
      </c>
      <c r="R6">
        <f t="shared" si="0"/>
        <v>0.25</v>
      </c>
      <c r="S6">
        <f t="shared" si="0"/>
        <v>0.25</v>
      </c>
      <c r="T6">
        <f t="shared" si="0"/>
        <v>0.25</v>
      </c>
      <c r="U6">
        <f t="shared" si="0"/>
        <v>0.25</v>
      </c>
      <c r="V6">
        <f t="shared" si="0"/>
        <v>0.25</v>
      </c>
      <c r="W6">
        <f t="shared" si="0"/>
        <v>0.25</v>
      </c>
      <c r="X6">
        <f t="shared" si="0"/>
        <v>0.25</v>
      </c>
      <c r="Y6">
        <f t="shared" si="0"/>
        <v>0.25</v>
      </c>
      <c r="Z6">
        <f t="shared" si="0"/>
        <v>0.25</v>
      </c>
      <c r="AA6">
        <f t="shared" si="0"/>
        <v>0.25</v>
      </c>
      <c r="AB6">
        <f t="shared" si="0"/>
        <v>0.25</v>
      </c>
      <c r="AC6">
        <f t="shared" si="0"/>
        <v>0.25</v>
      </c>
      <c r="AD6">
        <f t="shared" si="0"/>
        <v>0.25</v>
      </c>
      <c r="AE6">
        <f t="shared" si="0"/>
        <v>0.25</v>
      </c>
      <c r="AF6">
        <f t="shared" si="0"/>
        <v>0.25</v>
      </c>
      <c r="AG6">
        <f t="shared" si="0"/>
        <v>0.25</v>
      </c>
      <c r="AH6">
        <f t="shared" si="0"/>
        <v>0.25</v>
      </c>
      <c r="AI6">
        <f t="shared" si="0"/>
        <v>0.25</v>
      </c>
      <c r="AJ6">
        <f t="shared" si="0"/>
        <v>0.25</v>
      </c>
      <c r="AK6">
        <f t="shared" si="0"/>
        <v>0.25</v>
      </c>
      <c r="AL6">
        <f t="shared" si="0"/>
        <v>0.25</v>
      </c>
      <c r="AM6">
        <f t="shared" si="0"/>
        <v>0.25</v>
      </c>
      <c r="AN6">
        <f t="shared" si="0"/>
        <v>0.25</v>
      </c>
      <c r="AO6">
        <f t="shared" si="0"/>
        <v>0.25</v>
      </c>
      <c r="AP6">
        <f t="shared" si="0"/>
        <v>0.25</v>
      </c>
      <c r="AQ6">
        <f t="shared" si="0"/>
        <v>0.25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f t="shared" ref="B7:AQ7" si="0">max_biodsl</f>
        <v>0.2</v>
      </c>
      <c r="C7">
        <f t="shared" si="0"/>
        <v>0.2</v>
      </c>
      <c r="D7">
        <f t="shared" si="0"/>
        <v>0.2</v>
      </c>
      <c r="E7">
        <f t="shared" si="0"/>
        <v>0.2</v>
      </c>
      <c r="F7">
        <f t="shared" si="0"/>
        <v>0.2</v>
      </c>
      <c r="G7">
        <f t="shared" si="0"/>
        <v>0.2</v>
      </c>
      <c r="H7">
        <f t="shared" si="0"/>
        <v>0.2</v>
      </c>
      <c r="I7">
        <f t="shared" si="0"/>
        <v>0.2</v>
      </c>
      <c r="J7">
        <f t="shared" si="0"/>
        <v>0.2</v>
      </c>
      <c r="K7">
        <f t="shared" si="0"/>
        <v>0.2</v>
      </c>
      <c r="L7">
        <f t="shared" si="0"/>
        <v>0.2</v>
      </c>
      <c r="M7">
        <f t="shared" si="0"/>
        <v>0.2</v>
      </c>
      <c r="N7">
        <f t="shared" si="0"/>
        <v>0.2</v>
      </c>
      <c r="O7">
        <f t="shared" si="0"/>
        <v>0.2</v>
      </c>
      <c r="P7">
        <f t="shared" si="0"/>
        <v>0.2</v>
      </c>
      <c r="Q7">
        <f t="shared" si="0"/>
        <v>0.2</v>
      </c>
      <c r="R7">
        <f t="shared" si="0"/>
        <v>0.2</v>
      </c>
      <c r="S7">
        <f t="shared" si="0"/>
        <v>0.2</v>
      </c>
      <c r="T7">
        <f t="shared" si="0"/>
        <v>0.2</v>
      </c>
      <c r="U7">
        <f t="shared" si="0"/>
        <v>0.2</v>
      </c>
      <c r="V7">
        <f t="shared" si="0"/>
        <v>0.2</v>
      </c>
      <c r="W7">
        <f t="shared" si="0"/>
        <v>0.2</v>
      </c>
      <c r="X7">
        <f t="shared" si="0"/>
        <v>0.2</v>
      </c>
      <c r="Y7">
        <f t="shared" si="0"/>
        <v>0.2</v>
      </c>
      <c r="Z7">
        <f t="shared" si="0"/>
        <v>0.2</v>
      </c>
      <c r="AA7">
        <f t="shared" si="0"/>
        <v>0.2</v>
      </c>
      <c r="AB7">
        <f t="shared" si="0"/>
        <v>0.2</v>
      </c>
      <c r="AC7">
        <f t="shared" si="0"/>
        <v>0.2</v>
      </c>
      <c r="AD7">
        <f t="shared" si="0"/>
        <v>0.2</v>
      </c>
      <c r="AE7">
        <f t="shared" si="0"/>
        <v>0.2</v>
      </c>
      <c r="AF7">
        <f t="shared" si="0"/>
        <v>0.2</v>
      </c>
      <c r="AG7">
        <f t="shared" si="0"/>
        <v>0.2</v>
      </c>
      <c r="AH7">
        <f t="shared" si="0"/>
        <v>0.2</v>
      </c>
      <c r="AI7">
        <f t="shared" si="0"/>
        <v>0.2</v>
      </c>
      <c r="AJ7">
        <f t="shared" si="0"/>
        <v>0.2</v>
      </c>
      <c r="AK7">
        <f t="shared" si="0"/>
        <v>0.2</v>
      </c>
      <c r="AL7">
        <f t="shared" si="0"/>
        <v>0.2</v>
      </c>
      <c r="AM7">
        <f t="shared" si="0"/>
        <v>0.2</v>
      </c>
      <c r="AN7">
        <f t="shared" si="0"/>
        <v>0.2</v>
      </c>
      <c r="AO7">
        <f t="shared" si="0"/>
        <v>0.2</v>
      </c>
      <c r="AP7">
        <f t="shared" si="0"/>
        <v>0.2</v>
      </c>
      <c r="AQ7">
        <f t="shared" si="0"/>
        <v>0.2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  <c r="AK2">
        <v>0.55000000000000004</v>
      </c>
      <c r="AL2">
        <v>0.55000000000000004</v>
      </c>
      <c r="AM2">
        <v>0.55000000000000004</v>
      </c>
      <c r="AN2">
        <v>0.55000000000000004</v>
      </c>
      <c r="AO2">
        <v>0.55000000000000004</v>
      </c>
      <c r="AP2">
        <v>0.55000000000000004</v>
      </c>
      <c r="AQ2">
        <v>0.55000000000000004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f t="shared" ref="B6:AQ6" si="0">max_biogas</f>
        <v>0.25</v>
      </c>
      <c r="C6">
        <f t="shared" si="0"/>
        <v>0.25</v>
      </c>
      <c r="D6">
        <f t="shared" si="0"/>
        <v>0.25</v>
      </c>
      <c r="E6">
        <f t="shared" si="0"/>
        <v>0.25</v>
      </c>
      <c r="F6">
        <f t="shared" si="0"/>
        <v>0.25</v>
      </c>
      <c r="G6">
        <f t="shared" si="0"/>
        <v>0.25</v>
      </c>
      <c r="H6">
        <f t="shared" si="0"/>
        <v>0.25</v>
      </c>
      <c r="I6">
        <f t="shared" si="0"/>
        <v>0.25</v>
      </c>
      <c r="J6">
        <f t="shared" si="0"/>
        <v>0.25</v>
      </c>
      <c r="K6">
        <f t="shared" si="0"/>
        <v>0.25</v>
      </c>
      <c r="L6">
        <f t="shared" si="0"/>
        <v>0.25</v>
      </c>
      <c r="M6">
        <f t="shared" si="0"/>
        <v>0.25</v>
      </c>
      <c r="N6">
        <f t="shared" si="0"/>
        <v>0.25</v>
      </c>
      <c r="O6">
        <f t="shared" si="0"/>
        <v>0.25</v>
      </c>
      <c r="P6">
        <f t="shared" si="0"/>
        <v>0.25</v>
      </c>
      <c r="Q6">
        <f t="shared" si="0"/>
        <v>0.25</v>
      </c>
      <c r="R6">
        <f t="shared" si="0"/>
        <v>0.25</v>
      </c>
      <c r="S6">
        <f t="shared" si="0"/>
        <v>0.25</v>
      </c>
      <c r="T6">
        <f t="shared" si="0"/>
        <v>0.25</v>
      </c>
      <c r="U6">
        <f t="shared" si="0"/>
        <v>0.25</v>
      </c>
      <c r="V6">
        <f t="shared" si="0"/>
        <v>0.25</v>
      </c>
      <c r="W6">
        <f t="shared" si="0"/>
        <v>0.25</v>
      </c>
      <c r="X6">
        <f t="shared" si="0"/>
        <v>0.25</v>
      </c>
      <c r="Y6">
        <f t="shared" si="0"/>
        <v>0.25</v>
      </c>
      <c r="Z6">
        <f t="shared" si="0"/>
        <v>0.25</v>
      </c>
      <c r="AA6">
        <f t="shared" si="0"/>
        <v>0.25</v>
      </c>
      <c r="AB6">
        <f t="shared" si="0"/>
        <v>0.25</v>
      </c>
      <c r="AC6">
        <f t="shared" si="0"/>
        <v>0.25</v>
      </c>
      <c r="AD6">
        <f t="shared" si="0"/>
        <v>0.25</v>
      </c>
      <c r="AE6">
        <f t="shared" si="0"/>
        <v>0.25</v>
      </c>
      <c r="AF6">
        <f t="shared" si="0"/>
        <v>0.25</v>
      </c>
      <c r="AG6">
        <f t="shared" si="0"/>
        <v>0.25</v>
      </c>
      <c r="AH6">
        <f t="shared" si="0"/>
        <v>0.25</v>
      </c>
      <c r="AI6">
        <f t="shared" si="0"/>
        <v>0.25</v>
      </c>
      <c r="AJ6">
        <f t="shared" si="0"/>
        <v>0.25</v>
      </c>
      <c r="AK6">
        <f t="shared" si="0"/>
        <v>0.25</v>
      </c>
      <c r="AL6">
        <f t="shared" si="0"/>
        <v>0.25</v>
      </c>
      <c r="AM6">
        <f t="shared" si="0"/>
        <v>0.25</v>
      </c>
      <c r="AN6">
        <f t="shared" si="0"/>
        <v>0.25</v>
      </c>
      <c r="AO6">
        <f t="shared" si="0"/>
        <v>0.25</v>
      </c>
      <c r="AP6">
        <f t="shared" si="0"/>
        <v>0.25</v>
      </c>
      <c r="AQ6">
        <f t="shared" si="0"/>
        <v>0.25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honeticPr fontId="6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2.9" x14ac:dyDescent="0.15"/>
  <sheetData/>
  <phoneticPr fontId="6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f t="shared" ref="B6:AQ6" si="0">max_biogas</f>
        <v>0.25</v>
      </c>
      <c r="C6">
        <f t="shared" si="0"/>
        <v>0.25</v>
      </c>
      <c r="D6">
        <f t="shared" si="0"/>
        <v>0.25</v>
      </c>
      <c r="E6">
        <f t="shared" si="0"/>
        <v>0.25</v>
      </c>
      <c r="F6">
        <f t="shared" si="0"/>
        <v>0.25</v>
      </c>
      <c r="G6">
        <f t="shared" si="0"/>
        <v>0.25</v>
      </c>
      <c r="H6">
        <f t="shared" si="0"/>
        <v>0.25</v>
      </c>
      <c r="I6">
        <f t="shared" si="0"/>
        <v>0.25</v>
      </c>
      <c r="J6">
        <f t="shared" si="0"/>
        <v>0.25</v>
      </c>
      <c r="K6">
        <f t="shared" si="0"/>
        <v>0.25</v>
      </c>
      <c r="L6">
        <f t="shared" si="0"/>
        <v>0.25</v>
      </c>
      <c r="M6">
        <f t="shared" si="0"/>
        <v>0.25</v>
      </c>
      <c r="N6">
        <f t="shared" si="0"/>
        <v>0.25</v>
      </c>
      <c r="O6">
        <f t="shared" si="0"/>
        <v>0.25</v>
      </c>
      <c r="P6">
        <f t="shared" si="0"/>
        <v>0.25</v>
      </c>
      <c r="Q6">
        <f t="shared" si="0"/>
        <v>0.25</v>
      </c>
      <c r="R6">
        <f t="shared" si="0"/>
        <v>0.25</v>
      </c>
      <c r="S6">
        <f t="shared" si="0"/>
        <v>0.25</v>
      </c>
      <c r="T6">
        <f t="shared" si="0"/>
        <v>0.25</v>
      </c>
      <c r="U6">
        <f t="shared" si="0"/>
        <v>0.25</v>
      </c>
      <c r="V6">
        <f t="shared" si="0"/>
        <v>0.25</v>
      </c>
      <c r="W6">
        <f t="shared" si="0"/>
        <v>0.25</v>
      </c>
      <c r="X6">
        <f t="shared" si="0"/>
        <v>0.25</v>
      </c>
      <c r="Y6">
        <f t="shared" si="0"/>
        <v>0.25</v>
      </c>
      <c r="Z6">
        <f t="shared" si="0"/>
        <v>0.25</v>
      </c>
      <c r="AA6">
        <f t="shared" si="0"/>
        <v>0.25</v>
      </c>
      <c r="AB6">
        <f t="shared" si="0"/>
        <v>0.25</v>
      </c>
      <c r="AC6">
        <f t="shared" si="0"/>
        <v>0.25</v>
      </c>
      <c r="AD6">
        <f t="shared" si="0"/>
        <v>0.25</v>
      </c>
      <c r="AE6">
        <f t="shared" si="0"/>
        <v>0.25</v>
      </c>
      <c r="AF6">
        <f t="shared" si="0"/>
        <v>0.25</v>
      </c>
      <c r="AG6">
        <f t="shared" si="0"/>
        <v>0.25</v>
      </c>
      <c r="AH6">
        <f t="shared" si="0"/>
        <v>0.25</v>
      </c>
      <c r="AI6">
        <f t="shared" si="0"/>
        <v>0.25</v>
      </c>
      <c r="AJ6">
        <f t="shared" si="0"/>
        <v>0.25</v>
      </c>
      <c r="AK6">
        <f t="shared" si="0"/>
        <v>0.25</v>
      </c>
      <c r="AL6">
        <f t="shared" si="0"/>
        <v>0.25</v>
      </c>
      <c r="AM6">
        <f t="shared" si="0"/>
        <v>0.25</v>
      </c>
      <c r="AN6">
        <f t="shared" si="0"/>
        <v>0.25</v>
      </c>
      <c r="AO6">
        <f t="shared" si="0"/>
        <v>0.25</v>
      </c>
      <c r="AP6">
        <f t="shared" si="0"/>
        <v>0.25</v>
      </c>
      <c r="AQ6">
        <f t="shared" si="0"/>
        <v>0.25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f t="shared" ref="B7:AQ7" si="0">max_biodsl</f>
        <v>0.2</v>
      </c>
      <c r="C7">
        <f t="shared" si="0"/>
        <v>0.2</v>
      </c>
      <c r="D7">
        <f t="shared" si="0"/>
        <v>0.2</v>
      </c>
      <c r="E7">
        <f t="shared" si="0"/>
        <v>0.2</v>
      </c>
      <c r="F7">
        <f t="shared" si="0"/>
        <v>0.2</v>
      </c>
      <c r="G7">
        <f t="shared" si="0"/>
        <v>0.2</v>
      </c>
      <c r="H7">
        <f t="shared" si="0"/>
        <v>0.2</v>
      </c>
      <c r="I7">
        <f t="shared" si="0"/>
        <v>0.2</v>
      </c>
      <c r="J7">
        <f t="shared" si="0"/>
        <v>0.2</v>
      </c>
      <c r="K7">
        <f t="shared" si="0"/>
        <v>0.2</v>
      </c>
      <c r="L7">
        <f t="shared" si="0"/>
        <v>0.2</v>
      </c>
      <c r="M7">
        <f t="shared" si="0"/>
        <v>0.2</v>
      </c>
      <c r="N7">
        <f t="shared" si="0"/>
        <v>0.2</v>
      </c>
      <c r="O7">
        <f t="shared" si="0"/>
        <v>0.2</v>
      </c>
      <c r="P7">
        <f t="shared" si="0"/>
        <v>0.2</v>
      </c>
      <c r="Q7">
        <f t="shared" si="0"/>
        <v>0.2</v>
      </c>
      <c r="R7">
        <f t="shared" si="0"/>
        <v>0.2</v>
      </c>
      <c r="S7">
        <f t="shared" si="0"/>
        <v>0.2</v>
      </c>
      <c r="T7">
        <f t="shared" si="0"/>
        <v>0.2</v>
      </c>
      <c r="U7">
        <f t="shared" si="0"/>
        <v>0.2</v>
      </c>
      <c r="V7">
        <f t="shared" si="0"/>
        <v>0.2</v>
      </c>
      <c r="W7">
        <f t="shared" si="0"/>
        <v>0.2</v>
      </c>
      <c r="X7">
        <f t="shared" si="0"/>
        <v>0.2</v>
      </c>
      <c r="Y7">
        <f t="shared" si="0"/>
        <v>0.2</v>
      </c>
      <c r="Z7">
        <f t="shared" si="0"/>
        <v>0.2</v>
      </c>
      <c r="AA7">
        <f t="shared" si="0"/>
        <v>0.2</v>
      </c>
      <c r="AB7">
        <f t="shared" si="0"/>
        <v>0.2</v>
      </c>
      <c r="AC7">
        <f t="shared" si="0"/>
        <v>0.2</v>
      </c>
      <c r="AD7">
        <f t="shared" si="0"/>
        <v>0.2</v>
      </c>
      <c r="AE7">
        <f t="shared" si="0"/>
        <v>0.2</v>
      </c>
      <c r="AF7">
        <f t="shared" si="0"/>
        <v>0.2</v>
      </c>
      <c r="AG7">
        <f t="shared" si="0"/>
        <v>0.2</v>
      </c>
      <c r="AH7">
        <f t="shared" si="0"/>
        <v>0.2</v>
      </c>
      <c r="AI7">
        <f t="shared" si="0"/>
        <v>0.2</v>
      </c>
      <c r="AJ7">
        <f t="shared" si="0"/>
        <v>0.2</v>
      </c>
      <c r="AK7">
        <f t="shared" si="0"/>
        <v>0.2</v>
      </c>
      <c r="AL7">
        <f t="shared" si="0"/>
        <v>0.2</v>
      </c>
      <c r="AM7">
        <f t="shared" si="0"/>
        <v>0.2</v>
      </c>
      <c r="AN7">
        <f t="shared" si="0"/>
        <v>0.2</v>
      </c>
      <c r="AO7">
        <f t="shared" si="0"/>
        <v>0.2</v>
      </c>
      <c r="AP7">
        <f t="shared" si="0"/>
        <v>0.2</v>
      </c>
      <c r="AQ7">
        <f t="shared" si="0"/>
        <v>0.2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  <c r="AK2">
        <v>0.55000000000000004</v>
      </c>
      <c r="AL2">
        <v>0.55000000000000004</v>
      </c>
      <c r="AM2">
        <v>0.55000000000000004</v>
      </c>
      <c r="AN2">
        <v>0.55000000000000004</v>
      </c>
      <c r="AO2">
        <v>0.55000000000000004</v>
      </c>
      <c r="AP2">
        <v>0.55000000000000004</v>
      </c>
      <c r="AQ2">
        <v>0.55000000000000004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f t="shared" ref="B6:AQ6" si="0">max_biogas</f>
        <v>0.25</v>
      </c>
      <c r="C6">
        <f t="shared" si="0"/>
        <v>0.25</v>
      </c>
      <c r="D6">
        <f t="shared" si="0"/>
        <v>0.25</v>
      </c>
      <c r="E6">
        <f t="shared" si="0"/>
        <v>0.25</v>
      </c>
      <c r="F6">
        <f t="shared" si="0"/>
        <v>0.25</v>
      </c>
      <c r="G6">
        <f t="shared" si="0"/>
        <v>0.25</v>
      </c>
      <c r="H6">
        <f t="shared" si="0"/>
        <v>0.25</v>
      </c>
      <c r="I6">
        <f t="shared" si="0"/>
        <v>0.25</v>
      </c>
      <c r="J6">
        <f t="shared" si="0"/>
        <v>0.25</v>
      </c>
      <c r="K6">
        <f t="shared" si="0"/>
        <v>0.25</v>
      </c>
      <c r="L6">
        <f t="shared" si="0"/>
        <v>0.25</v>
      </c>
      <c r="M6">
        <f t="shared" si="0"/>
        <v>0.25</v>
      </c>
      <c r="N6">
        <f t="shared" si="0"/>
        <v>0.25</v>
      </c>
      <c r="O6">
        <f t="shared" si="0"/>
        <v>0.25</v>
      </c>
      <c r="P6">
        <f t="shared" si="0"/>
        <v>0.25</v>
      </c>
      <c r="Q6">
        <f t="shared" si="0"/>
        <v>0.25</v>
      </c>
      <c r="R6">
        <f t="shared" si="0"/>
        <v>0.25</v>
      </c>
      <c r="S6">
        <f t="shared" si="0"/>
        <v>0.25</v>
      </c>
      <c r="T6">
        <f t="shared" si="0"/>
        <v>0.25</v>
      </c>
      <c r="U6">
        <f t="shared" si="0"/>
        <v>0.25</v>
      </c>
      <c r="V6">
        <f t="shared" si="0"/>
        <v>0.25</v>
      </c>
      <c r="W6">
        <f t="shared" si="0"/>
        <v>0.25</v>
      </c>
      <c r="X6">
        <f t="shared" si="0"/>
        <v>0.25</v>
      </c>
      <c r="Y6">
        <f t="shared" si="0"/>
        <v>0.25</v>
      </c>
      <c r="Z6">
        <f t="shared" si="0"/>
        <v>0.25</v>
      </c>
      <c r="AA6">
        <f t="shared" si="0"/>
        <v>0.25</v>
      </c>
      <c r="AB6">
        <f t="shared" si="0"/>
        <v>0.25</v>
      </c>
      <c r="AC6">
        <f t="shared" si="0"/>
        <v>0.25</v>
      </c>
      <c r="AD6">
        <f t="shared" si="0"/>
        <v>0.25</v>
      </c>
      <c r="AE6">
        <f t="shared" si="0"/>
        <v>0.25</v>
      </c>
      <c r="AF6">
        <f t="shared" si="0"/>
        <v>0.25</v>
      </c>
      <c r="AG6">
        <f t="shared" si="0"/>
        <v>0.25</v>
      </c>
      <c r="AH6">
        <f t="shared" si="0"/>
        <v>0.25</v>
      </c>
      <c r="AI6">
        <f t="shared" si="0"/>
        <v>0.25</v>
      </c>
      <c r="AJ6">
        <f t="shared" si="0"/>
        <v>0.25</v>
      </c>
      <c r="AK6">
        <f t="shared" si="0"/>
        <v>0.25</v>
      </c>
      <c r="AL6">
        <f t="shared" si="0"/>
        <v>0.25</v>
      </c>
      <c r="AM6">
        <f t="shared" si="0"/>
        <v>0.25</v>
      </c>
      <c r="AN6">
        <f t="shared" si="0"/>
        <v>0.25</v>
      </c>
      <c r="AO6">
        <f t="shared" si="0"/>
        <v>0.25</v>
      </c>
      <c r="AP6">
        <f t="shared" si="0"/>
        <v>0.25</v>
      </c>
      <c r="AQ6">
        <f t="shared" si="0"/>
        <v>0.25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Q11"/>
  <sheetViews>
    <sheetView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 x14ac:dyDescent="0.15">
      <c r="A1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honeticPr fontId="6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Q11"/>
  <sheetViews>
    <sheetView tabSelected="1" workbookViewId="0">
      <selection activeCell="B1" sqref="B1:D1048576"/>
    </sheetView>
  </sheetViews>
  <sheetFormatPr defaultRowHeight="12.9" x14ac:dyDescent="0.15"/>
  <cols>
    <col min="1" max="1" width="22.625" customWidth="1"/>
  </cols>
  <sheetData>
    <row r="1" spans="1:43" ht="25.85" x14ac:dyDescent="0.15">
      <c r="A1" s="6" t="s">
        <v>74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1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 t="s">
        <v>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88</vt:i4>
      </vt:variant>
      <vt:variant>
        <vt:lpstr>命名范围</vt:lpstr>
      </vt:variant>
      <vt:variant>
        <vt:i4>2</vt:i4>
      </vt:variant>
    </vt:vector>
  </HeadingPairs>
  <TitlesOfParts>
    <vt:vector size="90" baseType="lpstr">
      <vt:lpstr>About</vt:lpstr>
      <vt:lpstr>Diesel Ship Fuel Composition</vt:lpstr>
      <vt:lpstr>Heat Value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wcy3015@126.com</cp:lastModifiedBy>
  <dcterms:created xsi:type="dcterms:W3CDTF">2017-06-23T20:50:52Z</dcterms:created>
  <dcterms:modified xsi:type="dcterms:W3CDTF">2025-01-20T08:36:04Z</dcterms:modified>
</cp:coreProperties>
</file>